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helali\Desktop\"/>
    </mc:Choice>
  </mc:AlternateContent>
  <xr:revisionPtr revIDLastSave="0" documentId="13_ncr:1_{57475325-1E25-4436-8D8C-778AD4A9531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صورت وضعیت" sheetId="1" state="hidden" r:id="rId1"/>
    <sheet name="0 " sheetId="22" r:id="rId2"/>
    <sheet name="سهام" sheetId="2" r:id="rId3"/>
    <sheet name="اوراق مشتقه" sheetId="3" r:id="rId4"/>
    <sheet name="واحدهای صندوق" sheetId="4" r:id="rId5"/>
    <sheet name="اوراق" sheetId="5" r:id="rId6"/>
    <sheet name="تعدیل قیمت" sheetId="6" state="hidden" r:id="rId7"/>
    <sheet name="سپرده " sheetId="26" r:id="rId8"/>
    <sheet name="سپرده" sheetId="7" state="hidden" r:id="rId9"/>
    <sheet name="درآمد" sheetId="8" r:id="rId10"/>
    <sheet name="درآمد سرمایه گذاری در سهام" sheetId="9" r:id="rId11"/>
    <sheet name="درآمد سرمایه گذاری در صندوق" sheetId="10" r:id="rId12"/>
    <sheet name="درآمد سرمایه گذاری در اوراق به" sheetId="11" r:id="rId13"/>
    <sheet name=".مبالغ تخصیصی اوراق" sheetId="23" r:id="rId14"/>
    <sheet name="مبالغ تخصیصی اوراق" sheetId="12" state="hidden" r:id="rId15"/>
    <sheet name="درآمد سپرده بانکی " sheetId="24" r:id="rId16"/>
    <sheet name="درآمد سپرده بانکی" sheetId="13" state="hidden" r:id="rId17"/>
    <sheet name="سایر درآمدها" sheetId="14" r:id="rId18"/>
    <sheet name="درآمد سود سهام" sheetId="15" r:id="rId19"/>
    <sheet name="درآمد سود صندوق" sheetId="16" state="hidden" r:id="rId20"/>
    <sheet name="سود اوراق بهادار" sheetId="17" r:id="rId21"/>
    <sheet name="سود سپرده بانکی " sheetId="25" r:id="rId22"/>
    <sheet name="سود سپرده بانکی" sheetId="18" state="hidden" r:id="rId23"/>
    <sheet name="درآمد ناشی از فروش" sheetId="19" r:id="rId24"/>
    <sheet name="درآمد اعمال اختیار" sheetId="20" state="hidden" r:id="rId25"/>
    <sheet name="درآمد ناشی از تغییر قیمت اوراق" sheetId="21" r:id="rId26"/>
  </sheets>
  <definedNames>
    <definedName name="_xlnm._FilterDatabase" localSheetId="16" hidden="1">'درآمد سپرده بانکی'!$A$7:$J$166</definedName>
    <definedName name="_xlnm._FilterDatabase" localSheetId="8" hidden="1">سپرده!$A$8:$L$105</definedName>
    <definedName name="_xlnm.Print_Area" localSheetId="13">'.مبالغ تخصیصی اوراق'!$A$1:$O$13</definedName>
    <definedName name="_xlnm.Print_Area" localSheetId="1">'0 '!$A$1:$E$22</definedName>
    <definedName name="_xlnm.Print_Area" localSheetId="5">اوراق!$A$1:$AH$20</definedName>
    <definedName name="_xlnm.Print_Area" localSheetId="3">'اوراق مشتقه'!$A$1:$AV$14</definedName>
    <definedName name="_xlnm.Print_Area" localSheetId="6">'تعدیل قیمت'!$A$1:$N$8</definedName>
    <definedName name="_xlnm.Print_Area" localSheetId="9">درآمد!$A$1:$K$13</definedName>
    <definedName name="_xlnm.Print_Area" localSheetId="24">'درآمد اعمال اختیار'!$A$1:$Z$8</definedName>
    <definedName name="_xlnm.Print_Area" localSheetId="16">'درآمد سپرده بانکی'!$A$1:$K$166</definedName>
    <definedName name="_xlnm.Print_Area" localSheetId="15">'درآمد سپرده بانکی '!$A$1:$K$10</definedName>
    <definedName name="_xlnm.Print_Area" localSheetId="12">'درآمد سرمایه گذاری در اوراق به'!$A$1:$S$25</definedName>
    <definedName name="_xlnm.Print_Area" localSheetId="10">'درآمد سرمایه گذاری در سهام'!$A$1:$X$19</definedName>
    <definedName name="_xlnm.Print_Area" localSheetId="11">'درآمد سرمایه گذاری در صندوق'!$A$1:$X$23</definedName>
    <definedName name="_xlnm.Print_Area" localSheetId="18">'درآمد سود سهام'!$A$1:$T$11</definedName>
    <definedName name="_xlnm.Print_Area" localSheetId="19">'درآمد سود صندوق'!$A$1:$L$7</definedName>
    <definedName name="_xlnm.Print_Area" localSheetId="25">'درآمد ناشی از تغییر قیمت اوراق'!$A$1:$Q$35</definedName>
    <definedName name="_xlnm.Print_Area" localSheetId="23">'درآمد ناشی از فروش'!$A$1:$Q$26</definedName>
    <definedName name="_xlnm.Print_Area" localSheetId="17">'سایر درآمدها'!$A$1:$G$10</definedName>
    <definedName name="_xlnm.Print_Area" localSheetId="8">سپرده!$A$1:$M$105</definedName>
    <definedName name="_xlnm.Print_Area" localSheetId="7">'سپرده '!$A$1:$L$10</definedName>
    <definedName name="_xlnm.Print_Area" localSheetId="2">سهام!$A$1:$AC$19</definedName>
    <definedName name="_xlnm.Print_Area" localSheetId="20">'سود اوراق بهادار'!$A$1:$O$21</definedName>
    <definedName name="_xlnm.Print_Area" localSheetId="22">'سود سپرده بانکی'!$A$1:$N$167</definedName>
    <definedName name="_xlnm.Print_Area" localSheetId="21">'سود سپرده بانکی '!$A$1:$N$9</definedName>
    <definedName name="_xlnm.Print_Area" localSheetId="0">'صورت وضعیت'!$A$1:$C$6</definedName>
    <definedName name="_xlnm.Print_Area" localSheetId="14">'مبالغ تخصیصی اوراق'!$A$1:$R$25</definedName>
    <definedName name="_xlnm.Print_Area" localSheetId="4">'واحدهای صندوق'!$A$1:$AB$22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19" i="2" l="1"/>
  <c r="T19" i="2"/>
  <c r="R19" i="2"/>
  <c r="N10" i="17"/>
  <c r="N11" i="17"/>
  <c r="N12" i="17"/>
  <c r="Z9" i="10"/>
  <c r="AB9" i="10"/>
  <c r="Z10" i="10"/>
  <c r="AB10" i="10"/>
  <c r="AB23" i="10" s="1"/>
  <c r="Z11" i="10"/>
  <c r="AB11" i="10"/>
  <c r="Z12" i="10"/>
  <c r="AB12" i="10"/>
  <c r="Z13" i="10"/>
  <c r="AB13" i="10"/>
  <c r="Z14" i="10"/>
  <c r="AB14" i="10"/>
  <c r="Z15" i="10"/>
  <c r="AB15" i="10"/>
  <c r="Z16" i="10"/>
  <c r="AB16" i="10"/>
  <c r="Z17" i="10"/>
  <c r="AB17" i="10"/>
  <c r="Z18" i="10"/>
  <c r="AB18" i="10"/>
  <c r="Z19" i="10"/>
  <c r="AB19" i="10"/>
  <c r="Z20" i="10"/>
  <c r="AB20" i="10"/>
  <c r="Z21" i="10"/>
  <c r="AB21" i="10"/>
  <c r="Z22" i="10"/>
  <c r="AB22" i="10"/>
  <c r="Z23" i="10"/>
  <c r="D10" i="26"/>
  <c r="O22" i="4" l="1"/>
  <c r="J12" i="17"/>
  <c r="J11" i="17"/>
  <c r="J10" i="17"/>
  <c r="H10" i="17"/>
  <c r="H11" i="17"/>
  <c r="H12" i="17"/>
  <c r="D12" i="17"/>
  <c r="D11" i="17"/>
  <c r="D10" i="17"/>
  <c r="A12" i="17" a="1"/>
  <c r="A12" i="17" s="1"/>
  <c r="A11" i="17" a="1"/>
  <c r="A11" i="17" s="1"/>
  <c r="A10" i="17" a="1"/>
  <c r="A10" i="17" s="1"/>
  <c r="H8" i="17"/>
  <c r="R23" i="11" l="1"/>
  <c r="J23" i="11"/>
  <c r="D25" i="11"/>
  <c r="S24" i="9"/>
  <c r="J10" i="9"/>
  <c r="F23" i="10"/>
  <c r="J11" i="8"/>
  <c r="K20" i="5"/>
  <c r="M26" i="19" l="1"/>
  <c r="O35" i="21"/>
  <c r="Q35" i="21"/>
  <c r="I35" i="21"/>
  <c r="M35" i="21"/>
  <c r="E35" i="21"/>
  <c r="Y18" i="2"/>
  <c r="Z18" i="2"/>
  <c r="Z19" i="2" s="1"/>
  <c r="X18" i="2"/>
  <c r="J18" i="2"/>
  <c r="J19" i="2" s="1"/>
  <c r="I18" i="2"/>
  <c r="H18" i="2"/>
  <c r="H19" i="2" s="1"/>
  <c r="E18" i="2"/>
  <c r="E19" i="2" s="1"/>
  <c r="P19" i="2"/>
  <c r="N19" i="2"/>
  <c r="L19" i="2"/>
  <c r="A18" i="2"/>
  <c r="Q33" i="21"/>
  <c r="Q34" i="21"/>
  <c r="Q32" i="21"/>
  <c r="Q31" i="21"/>
  <c r="Q30" i="21"/>
  <c r="Q29" i="21"/>
  <c r="Q26" i="21"/>
  <c r="Q27" i="21"/>
  <c r="Q28" i="21"/>
  <c r="Q23" i="21"/>
  <c r="Q24" i="21"/>
  <c r="Q25" i="21"/>
  <c r="Q20" i="21"/>
  <c r="Q21" i="21"/>
  <c r="Q22" i="21"/>
  <c r="Q17" i="21"/>
  <c r="Q18" i="21"/>
  <c r="Q19" i="21"/>
  <c r="Q14" i="21"/>
  <c r="Q15" i="21"/>
  <c r="Q16" i="21"/>
  <c r="Q11" i="21"/>
  <c r="Q12" i="21"/>
  <c r="Q13" i="21"/>
  <c r="Q10" i="21"/>
  <c r="Q9" i="21"/>
  <c r="Q8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9" i="21"/>
  <c r="I8" i="21"/>
  <c r="I26" i="19"/>
  <c r="Q9" i="19"/>
  <c r="Q8" i="19"/>
  <c r="O26" i="19"/>
  <c r="Q26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9" i="19"/>
  <c r="I8" i="19"/>
  <c r="N8" i="17"/>
  <c r="S11" i="15"/>
  <c r="S10" i="15"/>
  <c r="S9" i="15"/>
  <c r="S8" i="15"/>
  <c r="M10" i="15"/>
  <c r="M9" i="15"/>
  <c r="M8" i="15"/>
  <c r="R13" i="11"/>
  <c r="R14" i="11"/>
  <c r="R15" i="11"/>
  <c r="R16" i="11"/>
  <c r="R17" i="11"/>
  <c r="R18" i="11"/>
  <c r="R19" i="11"/>
  <c r="R20" i="11"/>
  <c r="R21" i="11"/>
  <c r="R22" i="11"/>
  <c r="R24" i="11"/>
  <c r="R12" i="11"/>
  <c r="R11" i="11"/>
  <c r="R25" i="11" s="1"/>
  <c r="J13" i="11"/>
  <c r="J14" i="11"/>
  <c r="J15" i="11"/>
  <c r="J16" i="11"/>
  <c r="J17" i="11"/>
  <c r="J18" i="11"/>
  <c r="J19" i="11"/>
  <c r="J20" i="11"/>
  <c r="J21" i="11"/>
  <c r="J22" i="11"/>
  <c r="J24" i="11"/>
  <c r="J12" i="11"/>
  <c r="J11" i="11"/>
  <c r="U11" i="10"/>
  <c r="U12" i="10"/>
  <c r="U13" i="10"/>
  <c r="U14" i="10"/>
  <c r="U15" i="10"/>
  <c r="U16" i="10"/>
  <c r="U17" i="10"/>
  <c r="U18" i="10"/>
  <c r="U19" i="10"/>
  <c r="U20" i="10"/>
  <c r="U21" i="10"/>
  <c r="U22" i="10"/>
  <c r="U10" i="10"/>
  <c r="U9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10" i="10"/>
  <c r="J9" i="10"/>
  <c r="W19" i="9"/>
  <c r="W11" i="9"/>
  <c r="W12" i="9"/>
  <c r="W13" i="9"/>
  <c r="W14" i="9"/>
  <c r="W15" i="9"/>
  <c r="W16" i="9"/>
  <c r="W17" i="9"/>
  <c r="W18" i="9"/>
  <c r="W10" i="9"/>
  <c r="AA19" i="9"/>
  <c r="AA11" i="9"/>
  <c r="AA12" i="9"/>
  <c r="AA13" i="9"/>
  <c r="AA14" i="9"/>
  <c r="AA15" i="9"/>
  <c r="AA16" i="9"/>
  <c r="AA17" i="9"/>
  <c r="AA18" i="9"/>
  <c r="AA10" i="9"/>
  <c r="L19" i="9"/>
  <c r="L12" i="9"/>
  <c r="L13" i="9"/>
  <c r="L14" i="9"/>
  <c r="L15" i="9"/>
  <c r="L16" i="9"/>
  <c r="L17" i="9"/>
  <c r="L18" i="9"/>
  <c r="L11" i="9"/>
  <c r="L10" i="9"/>
  <c r="Z19" i="9"/>
  <c r="Z11" i="9"/>
  <c r="Z12" i="9"/>
  <c r="Z13" i="9"/>
  <c r="Z14" i="9"/>
  <c r="Z15" i="9"/>
  <c r="Z16" i="9"/>
  <c r="Z17" i="9"/>
  <c r="Z18" i="9"/>
  <c r="Z10" i="9"/>
  <c r="AD8" i="4"/>
  <c r="AJ7" i="5" s="1"/>
  <c r="AB11" i="2"/>
  <c r="AB13" i="2"/>
  <c r="AB14" i="2"/>
  <c r="AB15" i="2"/>
  <c r="AB16" i="2"/>
  <c r="AB17" i="2"/>
  <c r="AB12" i="2"/>
  <c r="F11" i="8"/>
  <c r="D167" i="18"/>
  <c r="E167" i="18"/>
  <c r="F167" i="18"/>
  <c r="G167" i="18"/>
  <c r="H167" i="18"/>
  <c r="I167" i="18"/>
  <c r="J167" i="18"/>
  <c r="K167" i="18"/>
  <c r="L167" i="18"/>
  <c r="M167" i="18"/>
  <c r="C167" i="18"/>
  <c r="H168" i="13"/>
  <c r="D168" i="13"/>
  <c r="H167" i="13"/>
  <c r="D167" i="13"/>
  <c r="D10" i="24"/>
  <c r="J9" i="24"/>
  <c r="J8" i="24"/>
  <c r="F8" i="24"/>
  <c r="F9" i="24"/>
  <c r="N22" i="24"/>
  <c r="N20" i="24"/>
  <c r="N16" i="24"/>
  <c r="N14" i="24"/>
  <c r="F12" i="8"/>
  <c r="J12" i="8" s="1"/>
  <c r="F8" i="8"/>
  <c r="F107" i="7"/>
  <c r="G107" i="7"/>
  <c r="I107" i="7"/>
  <c r="J107" i="7"/>
  <c r="E106" i="7"/>
  <c r="E107" i="7" s="1"/>
  <c r="F106" i="7"/>
  <c r="G106" i="7"/>
  <c r="H106" i="7"/>
  <c r="H107" i="7" s="1"/>
  <c r="I106" i="7"/>
  <c r="J106" i="7"/>
  <c r="K106" i="7"/>
  <c r="D106" i="7"/>
  <c r="J10" i="26"/>
  <c r="H10" i="26"/>
  <c r="F10" i="26"/>
  <c r="G10" i="26"/>
  <c r="G35" i="21"/>
  <c r="K26" i="19"/>
  <c r="G26" i="19"/>
  <c r="E26" i="19"/>
  <c r="C26" i="19"/>
  <c r="L9" i="25"/>
  <c r="K9" i="25"/>
  <c r="J9" i="25"/>
  <c r="I9" i="25"/>
  <c r="H9" i="25"/>
  <c r="G9" i="25"/>
  <c r="F9" i="25"/>
  <c r="E9" i="25"/>
  <c r="D9" i="25"/>
  <c r="C9" i="25"/>
  <c r="M9" i="25"/>
  <c r="L21" i="17"/>
  <c r="J21" i="17"/>
  <c r="F21" i="17"/>
  <c r="D21" i="17"/>
  <c r="N13" i="17"/>
  <c r="N14" i="17"/>
  <c r="N15" i="17"/>
  <c r="N16" i="17"/>
  <c r="N17" i="17"/>
  <c r="N18" i="17"/>
  <c r="N19" i="17"/>
  <c r="N20" i="17"/>
  <c r="N9" i="17"/>
  <c r="H13" i="17"/>
  <c r="H14" i="17"/>
  <c r="H15" i="17"/>
  <c r="H16" i="17"/>
  <c r="H17" i="17"/>
  <c r="H18" i="17"/>
  <c r="H19" i="17"/>
  <c r="H20" i="17"/>
  <c r="H9" i="17"/>
  <c r="Q11" i="15"/>
  <c r="O11" i="15"/>
  <c r="M11" i="15"/>
  <c r="K11" i="15"/>
  <c r="I11" i="15"/>
  <c r="Q22" i="24"/>
  <c r="Q23" i="24" s="1"/>
  <c r="S20" i="24"/>
  <c r="N23" i="24"/>
  <c r="N17" i="24"/>
  <c r="Q16" i="24"/>
  <c r="Q17" i="24" s="1"/>
  <c r="J10" i="24" s="1"/>
  <c r="H10" i="24"/>
  <c r="O13" i="23"/>
  <c r="U12" i="9"/>
  <c r="U13" i="9"/>
  <c r="U14" i="9"/>
  <c r="U15" i="9"/>
  <c r="U16" i="9"/>
  <c r="U17" i="9"/>
  <c r="U18" i="9"/>
  <c r="U11" i="9"/>
  <c r="U10" i="9"/>
  <c r="J12" i="9"/>
  <c r="J13" i="9"/>
  <c r="J14" i="9"/>
  <c r="J15" i="9"/>
  <c r="J16" i="9"/>
  <c r="J17" i="9"/>
  <c r="J18" i="9"/>
  <c r="J11" i="9"/>
  <c r="P25" i="11"/>
  <c r="N25" i="11"/>
  <c r="L25" i="11"/>
  <c r="H25" i="11"/>
  <c r="F25" i="11"/>
  <c r="N21" i="17" l="1"/>
  <c r="J25" i="11"/>
  <c r="F10" i="8" s="1"/>
  <c r="J10" i="8" s="1"/>
  <c r="U23" i="10"/>
  <c r="J8" i="8"/>
  <c r="AB18" i="2"/>
  <c r="AB19" i="2" s="1"/>
  <c r="AA17" i="4"/>
  <c r="AA12" i="4"/>
  <c r="AA14" i="4"/>
  <c r="AA18" i="4"/>
  <c r="AA21" i="4"/>
  <c r="AA13" i="4"/>
  <c r="O7" i="26"/>
  <c r="AG13" i="5"/>
  <c r="AG17" i="5"/>
  <c r="AG9" i="5"/>
  <c r="AG14" i="5"/>
  <c r="AG18" i="5"/>
  <c r="AG11" i="5"/>
  <c r="AG15" i="5"/>
  <c r="AG19" i="5"/>
  <c r="AG12" i="5"/>
  <c r="AG16" i="5"/>
  <c r="AG10" i="5"/>
  <c r="AA20" i="4"/>
  <c r="AA16" i="4"/>
  <c r="AA11" i="4"/>
  <c r="AA19" i="4"/>
  <c r="AA15" i="4"/>
  <c r="H21" i="17"/>
  <c r="D107" i="7"/>
  <c r="F10" i="24"/>
  <c r="L9" i="10"/>
  <c r="S23" i="10"/>
  <c r="Q23" i="10"/>
  <c r="N23" i="10"/>
  <c r="J23" i="10"/>
  <c r="F9" i="8" s="1"/>
  <c r="J9" i="8" s="1"/>
  <c r="H23" i="10"/>
  <c r="U19" i="9"/>
  <c r="S19" i="9"/>
  <c r="N19" i="9"/>
  <c r="Q19" i="9"/>
  <c r="J19" i="9"/>
  <c r="H19" i="9"/>
  <c r="F19" i="9"/>
  <c r="AE20" i="5"/>
  <c r="AC20" i="5"/>
  <c r="Y20" i="5"/>
  <c r="W20" i="5"/>
  <c r="U20" i="5"/>
  <c r="S20" i="5"/>
  <c r="Q20" i="5"/>
  <c r="O20" i="5"/>
  <c r="M20" i="5"/>
  <c r="Y22" i="4"/>
  <c r="W22" i="4"/>
  <c r="S22" i="4"/>
  <c r="Q22" i="4"/>
  <c r="M22" i="4"/>
  <c r="K22" i="4"/>
  <c r="I22" i="4"/>
  <c r="G22" i="4"/>
  <c r="D22" i="4"/>
  <c r="F13" i="8" l="1"/>
  <c r="H8" i="8" s="1"/>
  <c r="AG20" i="5"/>
  <c r="AA22" i="4"/>
  <c r="M7" i="8"/>
  <c r="L9" i="26"/>
  <c r="L8" i="26"/>
  <c r="W13" i="10"/>
  <c r="W17" i="10"/>
  <c r="W21" i="10"/>
  <c r="W10" i="10"/>
  <c r="W14" i="10"/>
  <c r="W18" i="10"/>
  <c r="W22" i="10"/>
  <c r="W11" i="10"/>
  <c r="W15" i="10"/>
  <c r="W19" i="10"/>
  <c r="W12" i="10"/>
  <c r="W16" i="10"/>
  <c r="W20" i="10"/>
  <c r="W9" i="10"/>
  <c r="L11" i="10"/>
  <c r="L15" i="10"/>
  <c r="L19" i="10"/>
  <c r="L12" i="10"/>
  <c r="L16" i="10"/>
  <c r="L20" i="10"/>
  <c r="L10" i="10"/>
  <c r="AA23" i="10" s="1"/>
  <c r="L14" i="10"/>
  <c r="L18" i="10"/>
  <c r="L22" i="10"/>
  <c r="L13" i="10"/>
  <c r="L17" i="10"/>
  <c r="L21" i="10"/>
  <c r="H9" i="8" l="1"/>
  <c r="AC23" i="10"/>
  <c r="L10" i="26"/>
  <c r="W23" i="10"/>
  <c r="H12" i="8"/>
  <c r="H10" i="8"/>
  <c r="H11" i="8"/>
  <c r="L23" i="10"/>
  <c r="J13" i="8" l="1"/>
  <c r="H13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<sst xmlns="http://schemas.openxmlformats.org/spreadsheetml/2006/main" count="931" uniqueCount="337">
  <si>
    <t>صندوق قابل معامله با درآمد ثابت ماهور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</si>
  <si>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</si>
  <si>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</si>
  <si>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</si>
  <si>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</si>
  <si>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</si>
  <si>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</si>
  <si>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</si>
  <si>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</si>
  <si>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</si>
  <si>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</si>
  <si>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</si>
  <si>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</si>
  <si>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</si>
  <si>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</si>
  <si>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</si>
  <si>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</si>
  <si>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</si>
  <si>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</si>
  <si>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شمش طلا GoldBar</t>
  </si>
  <si>
    <t>شمش نقره SilverBar</t>
  </si>
  <si>
    <t>فولاد هرمزگان جنوب</t>
  </si>
  <si>
    <t>گروه توسعه مالی مهرآیندگان</t>
  </si>
  <si>
    <t>نساجی هدیه البرز مشهد</t>
  </si>
  <si>
    <t>تولیدی فولاد سپید فراب کویر</t>
  </si>
  <si>
    <t>پارس‌ مینو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</si>
  <si>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</si>
  <si>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</si>
  <si>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</si>
  <si>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</si>
  <si>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</si>
  <si>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</si>
  <si>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اختیارف.ت.هرمز-2193-050818</t>
  </si>
  <si>
    <t>1405/08/18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</si>
  <si>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</si>
  <si>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</si>
  <si>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</si>
  <si>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تعداد اوراق</t>
  </si>
  <si>
    <t>اختیارخ.ت.هرمز-2243-050918</t>
  </si>
  <si>
    <t>اختیار خرید</t>
  </si>
  <si>
    <t>موقعیت فروش</t>
  </si>
  <si>
    <t>1405/09/18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</si>
  <si>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</si>
  <si>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</si>
  <si>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</si>
  <si>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</si>
  <si>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</si>
  <si>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</si>
  <si>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</si>
  <si>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</si>
  <si>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اهرمی نارنج - واحدهای عادی صندوق</t>
  </si>
  <si>
    <t>صندوق س صنایع پاسارگاد1-بخشی</t>
  </si>
  <si>
    <t>صندوق س صنایع کارآمد1-بخشی</t>
  </si>
  <si>
    <t>صندوق س. کالای دیبای معیار1</t>
  </si>
  <si>
    <t>صندوق س.بخشی صنایع معیار-ب</t>
  </si>
  <si>
    <t>صندوق س.پشتوانه طلا دنای زاگرس</t>
  </si>
  <si>
    <t>صندوق س.پشتوانه طلای رز</t>
  </si>
  <si>
    <t>صندوق س.سهام آوای معیار-س</t>
  </si>
  <si>
    <t>صندوق س.كالاي ديباي ليان</t>
  </si>
  <si>
    <t>صندوق س راه نو ره سود-سهام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</si>
  <si>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</si>
  <si>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</si>
  <si>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</si>
  <si>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</si>
  <si>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</si>
  <si>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</si>
  <si>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</si>
  <si>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</si>
  <si>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سلف گندله سنگ آهن صبانور</t>
  </si>
  <si>
    <t>بله</t>
  </si>
  <si>
    <t>1404/01/20</t>
  </si>
  <si>
    <t>1406/01/20</t>
  </si>
  <si>
    <t>سلف موازی هیدروکربن آفتاب062</t>
  </si>
  <si>
    <t>1404/03/12</t>
  </si>
  <si>
    <t>1406/03/12</t>
  </si>
  <si>
    <t>اسنادخزانه-م3بودجه02-050818</t>
  </si>
  <si>
    <t>1402/08/15</t>
  </si>
  <si>
    <t>صکوک مرابحه سپید507-بدون ضامن</t>
  </si>
  <si>
    <t>1403/07/08</t>
  </si>
  <si>
    <t>1405/07/08</t>
  </si>
  <si>
    <t>مرابحه آرگون نورد ایران080714</t>
  </si>
  <si>
    <t>1404/07/14</t>
  </si>
  <si>
    <t>1408/07/14</t>
  </si>
  <si>
    <t>مرابحه عام دولت244-ش.خ070913</t>
  </si>
  <si>
    <t>1404/08/13</t>
  </si>
  <si>
    <t>1407/09/13</t>
  </si>
  <si>
    <t>مرابحه عام دولت245-ش.خ070813</t>
  </si>
  <si>
    <t>1407/08/13</t>
  </si>
  <si>
    <t>مرابحه عام دولت254-ش.خ070911</t>
  </si>
  <si>
    <t>1404/09/11</t>
  </si>
  <si>
    <t>1407/09/11</t>
  </si>
  <si>
    <t>مرابحه عام دولت265-ش.خ070430</t>
  </si>
  <si>
    <t>1404/10/30</t>
  </si>
  <si>
    <t>1407/04/30</t>
  </si>
  <si>
    <t>مشارکت ش تبریز062-3ماهه20.5%</t>
  </si>
  <si>
    <t>1402/12/28</t>
  </si>
  <si>
    <t>1406/12/28</t>
  </si>
  <si>
    <t>مرابحه عام دولت209-ش.خ050821</t>
  </si>
  <si>
    <t>1403/12/21</t>
  </si>
  <si>
    <t>1405/08/21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</si>
  <si>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</si>
  <si>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</si>
  <si>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</si>
  <si>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</si>
  <si>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</si>
  <si>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</si>
  <si>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</si>
  <si>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</si>
  <si>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</si>
  <si>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</si>
  <si>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</si>
  <si>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</si>
  <si>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</si>
  <si>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</si>
  <si>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بلوار دریا ( کوتاه مدت)</t>
  </si>
  <si>
    <t>0.01%</t>
  </si>
  <si>
    <t>سپرده کوتاه مدت بانک گردشگری قیطریه(کوتاه مدت)</t>
  </si>
  <si>
    <t>0.00%</t>
  </si>
  <si>
    <t>سپرده کوتاه مدت بانک گردشگری مرکزی( کوتاه مدت)</t>
  </si>
  <si>
    <t>سپرده کوتاه مدت بانک صادرات شریعتی( کوتاه مدت)</t>
  </si>
  <si>
    <t>سپرده کوتاه مدت بانک خاورمیانه مهستان (کوتاه مدت)</t>
  </si>
  <si>
    <t>سپرده کوتاه مدت بانک گردشگری قلهک (کوتاه مدت)</t>
  </si>
  <si>
    <t>سپرده کوتاه مدت بانک ملی 22 بهمن (کوتاه مدت)</t>
  </si>
  <si>
    <t>سپرده کوتاه مدت بانک تجارت سه راه آذری(کوتاه مدت)</t>
  </si>
  <si>
    <t>سپرده کوتاه مدت بانک صادرات بیست متری افسریه( کوتاه مدت)</t>
  </si>
  <si>
    <t>سپرده کوتاه مدت موسسه اعتباری ملل جنت آباد( کوتاه مدت)</t>
  </si>
  <si>
    <t>سپرده بلند مدت بانک گردشگری قیطریه</t>
  </si>
  <si>
    <t>سپرده بلند مدت بانک صادرات 15 متری اول افسریه</t>
  </si>
  <si>
    <t>سپرده بلند مدت بانک صادرات بیست متری افسریه</t>
  </si>
  <si>
    <t>0.67%</t>
  </si>
  <si>
    <t>0.11%</t>
  </si>
  <si>
    <t>سپرده کوتاه مدت بانک شهر بازار مبل یافت آباد(کوتاه مدت)</t>
  </si>
  <si>
    <t>0.20%</t>
  </si>
  <si>
    <t>سپرده کوتاه مدت بانک گردشگری آرژانتین(کوتاه مدت)</t>
  </si>
  <si>
    <t>سپرده کوتاه مدت بانک پاسارگاد دیباجی شمال ( کوتاه مدت)</t>
  </si>
  <si>
    <t>سپرده بلند مدت بانک شهر بازار مبل یافت آباد</t>
  </si>
  <si>
    <t>0.28%</t>
  </si>
  <si>
    <t>2.35%</t>
  </si>
  <si>
    <t>سپرده کوتاه مدت بانک صادرات گرگان( کوتاه مدت)</t>
  </si>
  <si>
    <t>سپرده بلند مدت بانک صادرات شهید مخبر</t>
  </si>
  <si>
    <t>سپرده بلند مدت بانک صادرات عامری</t>
  </si>
  <si>
    <t>سپرده بلند مدت بانک صادرات خيابان پيروزي</t>
  </si>
  <si>
    <t>سپرده بلند مدت موسسه اعتباری ملل شریعتی</t>
  </si>
  <si>
    <t>1.64%</t>
  </si>
  <si>
    <t>سپرده بلند مدت موسسه اعتباری ملل جنت آباد</t>
  </si>
  <si>
    <t>1.72%</t>
  </si>
  <si>
    <t>سپرده بلند مدت موسسه اعتباری ملل پارک وی</t>
  </si>
  <si>
    <t>3.29%</t>
  </si>
  <si>
    <t>0.41%</t>
  </si>
  <si>
    <t>6.69%</t>
  </si>
  <si>
    <t>3.61%</t>
  </si>
  <si>
    <t>0.58%</t>
  </si>
  <si>
    <t>0.95%</t>
  </si>
  <si>
    <t>0.15%</t>
  </si>
  <si>
    <t>1.83%</t>
  </si>
  <si>
    <t>0.30%</t>
  </si>
  <si>
    <t>سپرده بلند مدت بانک پاسارگاد دیباجی شمالی</t>
  </si>
  <si>
    <t>سپرده بلند مدت بانک گردشگری آرژانتین</t>
  </si>
  <si>
    <t>سپرده بلند مدت بانک صادرات گرگان</t>
  </si>
  <si>
    <t>سپرده بلند مدت موسسه اعتباری ملل زعفرانیه</t>
  </si>
  <si>
    <t>0.33%</t>
  </si>
  <si>
    <t>سپرده بلند مدت موسسه اعتباری ملل امیرآباد</t>
  </si>
  <si>
    <t>0.40%</t>
  </si>
  <si>
    <t>سپرده بلند مدت موسسه اعتباری ملل بلوار دریا</t>
  </si>
  <si>
    <t>2.21%</t>
  </si>
  <si>
    <t>1.99%</t>
  </si>
  <si>
    <t>0.66%</t>
  </si>
  <si>
    <t>0.37%</t>
  </si>
  <si>
    <t>1.70%</t>
  </si>
  <si>
    <t>0.81%</t>
  </si>
  <si>
    <t>1.75%</t>
  </si>
  <si>
    <t>0.06%</t>
  </si>
  <si>
    <t>0.08%</t>
  </si>
  <si>
    <t>0.02%</t>
  </si>
  <si>
    <t>0.55%</t>
  </si>
  <si>
    <t>0.17%</t>
  </si>
  <si>
    <t>0.36%</t>
  </si>
  <si>
    <t>سپرده بلند مدت بانک صادرات گاندی</t>
  </si>
  <si>
    <t>2.20%</t>
  </si>
  <si>
    <t>2.76%</t>
  </si>
  <si>
    <t>0.80%</t>
  </si>
  <si>
    <t>سپرده بلند مدت بانک صادرات زعفرانیه</t>
  </si>
  <si>
    <t>1.39%</t>
  </si>
  <si>
    <t>1.08%</t>
  </si>
  <si>
    <t>سپرده بلند مدت بانک خاورمیانه مهستان</t>
  </si>
  <si>
    <t>0.03%</t>
  </si>
  <si>
    <t>2.75%</t>
  </si>
  <si>
    <t>سپرده بلند مدت بانک صادرات تاکستان</t>
  </si>
  <si>
    <t>1.78%</t>
  </si>
  <si>
    <t>0.19%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</si>
  <si>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</si>
  <si>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</si>
  <si>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</si>
  <si>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</si>
  <si>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</si>
  <si>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</si>
  <si>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</si>
  <si>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</si>
  <si>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</si>
  <si>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</si>
  <si>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</si>
  <si>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</si>
  <si>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</si>
  <si>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</si>
  <si>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</si>
  <si>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</si>
  <si>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</si>
  <si>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</si>
  <si>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</si>
  <si>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</si>
  <si>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</si>
  <si>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</si>
  <si>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</si>
  <si>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</si>
  <si>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</si>
  <si>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شرکت کیسون</t>
  </si>
  <si>
    <t>کربن‌ ایران‌</t>
  </si>
  <si>
    <t>-2-2</t>
  </si>
  <si>
    <t>درآمد حاصل از سرمایه­گذاری در واحدهای صندوق</t>
  </si>
  <si>
    <t>درآمد سود صندوق</t>
  </si>
  <si>
    <t>صندوق س.كالاي آبان</t>
  </si>
  <si>
    <t>صندوق طلای عیار مفید</t>
  </si>
  <si>
    <t>صندوق س شاخصی شفق رابین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</si>
  <si>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</si>
  <si>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</si>
  <si>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</si>
  <si>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</si>
  <si>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تولید اصفهان مقدم050201</t>
  </si>
  <si>
    <t>مرابحه عام دولت259-ش.خ070502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</si>
  <si>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</si>
  <si>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</si>
  <si>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</si>
  <si>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</si>
  <si>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</si>
  <si>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</si>
  <si>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</si>
  <si>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</si>
  <si>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</si>
  <si>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</si>
  <si>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</si>
  <si>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</si>
  <si>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</si>
  <si>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</si>
  <si>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</si>
  <si>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</si>
  <si>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</si>
  <si>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</si>
  <si>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</si>
  <si>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</si>
  <si>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</si>
  <si>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</si>
  <si>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</si>
  <si>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</si>
  <si>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</si>
  <si>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</si>
  <si>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</si>
  <si>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</si>
  <si>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</si>
  <si>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تجارت مرکزی(کوتاه مدت)</t>
  </si>
  <si>
    <t>سپرده بلند مدت موسسه اعتباری ملل شهید دادمان</t>
  </si>
  <si>
    <t>سپرده بلند مدت بانک صادرات ﺷﻬﺮﺯﺍﺩ</t>
  </si>
  <si>
    <t>سپرده بلند مدت بانک صادرات میدان خراسان</t>
  </si>
  <si>
    <t>سپرده بلند مدت بانک ملت موزه ملی قرآن کریم</t>
  </si>
  <si>
    <t>سپرده بلند مدت بانک صادرات شهید رضاپور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</si>
  <si>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</si>
  <si>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</si>
  <si>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</si>
  <si>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</si>
  <si>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</si>
  <si>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</si>
  <si>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</si>
  <si>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</si>
  <si>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</si>
  <si>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</si>
  <si>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</si>
  <si>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1405/03/27</t>
  </si>
  <si>
    <t>1405/04/27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</si>
  <si>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</si>
  <si>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</si>
  <si>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</si>
  <si>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</si>
  <si>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</si>
  <si>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</si>
  <si>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درآمد سود</t>
  </si>
  <si>
    <t>خالص درآمد</t>
  </si>
  <si>
    <t>1407/05/02</t>
  </si>
  <si>
    <t>1405/02/01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</si>
  <si>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</si>
  <si>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</si>
  <si>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</si>
  <si>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</si>
  <si>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</si>
  <si>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</si>
  <si>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</si>
  <si>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</si>
  <si>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</si>
  <si>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</si>
  <si>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</si>
  <si>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</si>
  <si>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</si>
  <si>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</si>
  <si>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</si>
  <si>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</si>
  <si>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</si>
  <si>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ظهرمز05091</t>
  </si>
  <si>
    <t>صندوق سرمایه‌گذاری در اوراق بهادار بادرآمد ثابت ماهور</t>
  </si>
  <si>
    <t>‫صورت وضعیت پورتفوی</t>
  </si>
  <si>
    <t>برای ماه منتهی به 31 شهریور ماه  1405</t>
  </si>
  <si>
    <t xml:space="preserve"> 1-3-2مبالغ تخصیص یافته بابت خرید و نگهداری اوراق بهادار با درآمد ثابت (نرخ سود ترجیحی)</t>
  </si>
  <si>
    <t>بازارگردانی آسمان زاگرس</t>
  </si>
  <si>
    <t>صکوک مرابحه سپید</t>
  </si>
  <si>
    <t>صندوق سرمایه گذاری اختصاصی بازارگردانی معیار</t>
  </si>
  <si>
    <t>بازارگردان صندوق</t>
  </si>
  <si>
    <t>تبریز</t>
  </si>
  <si>
    <t>عصبانور11</t>
  </si>
  <si>
    <t xml:space="preserve">سلف موازی استاندارد هیروکربن سبک شرکت پالایش نفت آفتاب </t>
  </si>
  <si>
    <t>سهیدرو</t>
  </si>
  <si>
    <t>آرگون081</t>
  </si>
  <si>
    <t>اوراق اختیار فروش تبعی فولاد هرمزگان جنوب</t>
  </si>
  <si>
    <t>هرمز1</t>
  </si>
  <si>
    <t>اراد 245</t>
  </si>
  <si>
    <t>اراد2651</t>
  </si>
  <si>
    <t>سپرده بانکی</t>
  </si>
  <si>
    <t xml:space="preserve">گواهی ‫سپرده بانکی </t>
  </si>
  <si>
    <t>طی ماه/ماه قبل</t>
  </si>
  <si>
    <t>کوتاه مدت</t>
  </si>
  <si>
    <t>1405/02/31</t>
  </si>
  <si>
    <t>اول دوره</t>
  </si>
  <si>
    <t>1404/01/01 تا 1404/01/01</t>
  </si>
  <si>
    <t>1405.01.01</t>
  </si>
  <si>
    <t>11-30</t>
  </si>
  <si>
    <t>انتها دوره</t>
  </si>
  <si>
    <t>میانگین</t>
  </si>
  <si>
    <t>گواهی سپردها</t>
  </si>
  <si>
    <t>سود سپرده بانک</t>
  </si>
  <si>
    <t>گواهی سپرده</t>
  </si>
  <si>
    <t xml:space="preserve"> اوراق فولاد هرمزگان جنوب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</si>
</sst>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3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name val="Calibri"/>
      <family val="2"/>
    </font>
    <font>
      <b/>
      <sz val="14"/>
      <name val="B Nazanin"/>
      <charset val="178"/>
    </font>
    <font>
      <sz val="14"/>
      <name val="B Nazanin"/>
      <charset val="178"/>
    </font>
    <font>
      <b/>
      <sz val="10"/>
      <color rgb="FF000000"/>
      <name val="Arial"/>
      <family val="2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  <font>
      <sz val="10"/>
      <color rgb="FF000000"/>
      <name val="Arial"/>
      <family val="2"/>
    </font>
    <font>
      <b/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1E90FF"/>
      <name val="B Nazanin"/>
      <charset val="178"/>
    </font>
    <font>
      <b/>
      <sz val="16"/>
      <color theme="0" tint="-0.34998626667073579"/>
      <name val="B Nazanin"/>
      <charset val="178"/>
    </font>
    <font>
      <b/>
      <sz val="16"/>
      <color theme="0" tint="-0.499984740745262"/>
      <name val="B Nazanin"/>
      <charset val="178"/>
    </font>
    <font>
      <b/>
      <sz val="12"/>
      <name val="B Nazanin"/>
      <charset val="178"/>
    </font>
    <font>
      <b/>
      <sz val="14"/>
      <color rgb="FF000000"/>
      <name val="B Nazanin"/>
      <charset val="178"/>
    </font>
    <font>
      <sz val="11"/>
      <color rgb="FF000000"/>
      <name val="B Nazanin"/>
      <charset val="178"/>
    </font>
    <font>
      <sz val="16"/>
      <color rgb="FF000000"/>
      <name val="Arial"/>
      <family val="2"/>
    </font>
    <font>
      <sz val="16"/>
      <color theme="0" tint="-0.34998626667073579"/>
      <name val="Arial"/>
      <family val="2"/>
    </font>
    <font>
      <sz val="16"/>
      <color theme="1"/>
      <name val="Arial"/>
      <family val="2"/>
    </font>
    <font>
      <sz val="16"/>
      <color rgb="FF000000"/>
      <name val="B Nazanin"/>
      <charset val="178"/>
    </font>
    <font>
      <sz val="10"/>
      <color rgb="FFFF0000"/>
      <name val="IRANSans"/>
    </font>
    <font>
      <b/>
      <sz val="12"/>
      <color theme="0" tint="-0.34998626667073579"/>
      <name val="B Nazanin"/>
      <charset val="178"/>
    </font>
    <font>
      <b/>
      <sz val="10"/>
      <color theme="0" tint="-0.34998626667073579"/>
      <name val="B Nazanin"/>
      <charset val="178"/>
    </font>
    <font>
      <b/>
      <sz val="10"/>
      <color theme="0" tint="-0.34998626667073579"/>
      <name val="Arial"/>
      <family val="2"/>
    </font>
    <font>
      <sz val="10"/>
      <color theme="0" tint="-0.34998626667073579"/>
      <name val="B Nazanin"/>
      <charset val="178"/>
    </font>
    <font>
      <b/>
      <sz val="11"/>
      <color theme="0" tint="-0.34998626667073579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29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0" xfId="2" applyFont="1"/>
    <xf numFmtId="0" fontId="7" fillId="0" borderId="0" xfId="2"/>
    <xf numFmtId="0" fontId="9" fillId="0" borderId="0" xfId="2" applyFont="1" applyAlignment="1">
      <alignment vertical="center"/>
    </xf>
    <xf numFmtId="0" fontId="9" fillId="0" borderId="0" xfId="2" applyFont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1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3" fontId="4" fillId="0" borderId="2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12" fillId="0" borderId="0" xfId="0" applyFont="1" applyAlignment="1">
      <alignment horizontal="center"/>
    </xf>
    <xf numFmtId="3" fontId="4" fillId="0" borderId="0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9" fontId="4" fillId="0" borderId="2" xfId="1" applyFont="1" applyFill="1" applyBorder="1" applyAlignment="1">
      <alignment horizontal="center" vertical="center"/>
    </xf>
    <xf numFmtId="9" fontId="4" fillId="0" borderId="0" xfId="1" applyFont="1" applyFill="1" applyAlignment="1">
      <alignment horizontal="center" vertical="center"/>
    </xf>
    <xf numFmtId="9" fontId="4" fillId="0" borderId="5" xfId="1" applyFont="1" applyFill="1" applyBorder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left"/>
    </xf>
    <xf numFmtId="165" fontId="15" fillId="0" borderId="0" xfId="3" applyNumberFormat="1" applyFont="1" applyFill="1" applyAlignment="1">
      <alignment vertical="center"/>
    </xf>
    <xf numFmtId="165" fontId="14" fillId="0" borderId="0" xfId="3" applyNumberFormat="1" applyFont="1" applyAlignment="1">
      <alignment horizontal="center" vertical="center"/>
    </xf>
    <xf numFmtId="165" fontId="14" fillId="0" borderId="4" xfId="3" applyNumberFormat="1" applyFont="1" applyFill="1" applyBorder="1" applyAlignment="1">
      <alignment horizontal="right" vertical="center"/>
    </xf>
    <xf numFmtId="165" fontId="14" fillId="0" borderId="0" xfId="3" applyNumberFormat="1" applyFont="1" applyFill="1" applyBorder="1" applyAlignment="1">
      <alignment vertical="center"/>
    </xf>
    <xf numFmtId="165" fontId="14" fillId="0" borderId="4" xfId="3" applyNumberFormat="1" applyFont="1" applyFill="1" applyBorder="1" applyAlignment="1">
      <alignment horizontal="center" vertical="center"/>
    </xf>
    <xf numFmtId="165" fontId="14" fillId="0" borderId="0" xfId="3" applyNumberFormat="1" applyFont="1" applyBorder="1" applyAlignment="1">
      <alignment horizontal="left"/>
    </xf>
    <xf numFmtId="165" fontId="14" fillId="0" borderId="0" xfId="3" applyNumberFormat="1" applyFont="1" applyFill="1" applyBorder="1" applyAlignment="1">
      <alignment horizontal="right" vertical="center"/>
    </xf>
    <xf numFmtId="165" fontId="14" fillId="0" borderId="0" xfId="3" applyNumberFormat="1" applyFont="1" applyFill="1" applyAlignment="1">
      <alignment horizontal="center" vertical="center"/>
    </xf>
    <xf numFmtId="3" fontId="14" fillId="0" borderId="0" xfId="4" applyNumberFormat="1" applyFont="1" applyAlignment="1">
      <alignment horizontal="center" vertical="center"/>
    </xf>
    <xf numFmtId="9" fontId="14" fillId="0" borderId="0" xfId="5" applyFont="1" applyFill="1" applyAlignment="1">
      <alignment horizontal="center" vertical="center"/>
    </xf>
    <xf numFmtId="10" fontId="14" fillId="0" borderId="0" xfId="5" applyNumberFormat="1" applyFont="1" applyFill="1" applyAlignment="1">
      <alignment horizontal="center" vertical="center" wrapText="1"/>
    </xf>
    <xf numFmtId="165" fontId="14" fillId="0" borderId="0" xfId="3" applyNumberFormat="1" applyFont="1" applyFill="1" applyBorder="1" applyAlignment="1">
      <alignment horizontal="right" vertical="center" wrapText="1"/>
    </xf>
    <xf numFmtId="165" fontId="14" fillId="0" borderId="0" xfId="3" applyNumberFormat="1" applyFont="1" applyFill="1" applyBorder="1" applyAlignment="1">
      <alignment vertical="center" wrapText="1"/>
    </xf>
    <xf numFmtId="164" fontId="14" fillId="0" borderId="0" xfId="5" applyNumberFormat="1" applyFont="1" applyFill="1" applyAlignment="1">
      <alignment horizontal="center" vertical="center" wrapText="1"/>
    </xf>
    <xf numFmtId="165" fontId="14" fillId="0" borderId="0" xfId="3" applyNumberFormat="1" applyFont="1" applyAlignment="1">
      <alignment horizontal="center"/>
    </xf>
    <xf numFmtId="165" fontId="14" fillId="0" borderId="0" xfId="3" applyNumberFormat="1" applyFont="1" applyAlignment="1">
      <alignment horizontal="right" vertical="center"/>
    </xf>
    <xf numFmtId="165" fontId="14" fillId="0" borderId="0" xfId="3" applyNumberFormat="1" applyFont="1" applyFill="1" applyAlignment="1">
      <alignment horizontal="right" vertical="center"/>
    </xf>
    <xf numFmtId="9" fontId="14" fillId="0" borderId="0" xfId="5" applyFont="1" applyFill="1" applyBorder="1" applyAlignment="1">
      <alignment horizontal="center" vertical="center"/>
    </xf>
    <xf numFmtId="164" fontId="14" fillId="0" borderId="0" xfId="5" applyNumberFormat="1" applyFont="1" applyFill="1" applyBorder="1" applyAlignment="1">
      <alignment horizontal="center" vertical="center"/>
    </xf>
    <xf numFmtId="165" fontId="14" fillId="0" borderId="0" xfId="3" applyNumberFormat="1" applyFont="1" applyBorder="1" applyAlignment="1">
      <alignment horizontal="right" vertical="center"/>
    </xf>
    <xf numFmtId="165" fontId="17" fillId="0" borderId="0" xfId="3" applyNumberFormat="1" applyFont="1" applyBorder="1" applyAlignment="1">
      <alignment horizontal="right" vertical="center"/>
    </xf>
    <xf numFmtId="165" fontId="17" fillId="0" borderId="0" xfId="3" applyNumberFormat="1" applyFont="1" applyAlignment="1">
      <alignment horizontal="left"/>
    </xf>
    <xf numFmtId="165" fontId="17" fillId="0" borderId="0" xfId="3" applyNumberFormat="1" applyFont="1" applyFill="1" applyAlignment="1">
      <alignment horizontal="center" vertical="center"/>
    </xf>
    <xf numFmtId="165" fontId="17" fillId="0" borderId="0" xfId="3" applyNumberFormat="1" applyFont="1" applyAlignment="1">
      <alignment horizontal="center"/>
    </xf>
    <xf numFmtId="165" fontId="17" fillId="0" borderId="0" xfId="3" applyNumberFormat="1" applyFont="1" applyAlignment="1">
      <alignment horizontal="center" vertical="center"/>
    </xf>
    <xf numFmtId="9" fontId="17" fillId="0" borderId="0" xfId="5" applyFont="1" applyFill="1" applyBorder="1" applyAlignment="1">
      <alignment horizontal="center" vertical="center"/>
    </xf>
    <xf numFmtId="164" fontId="17" fillId="0" borderId="0" xfId="5" applyNumberFormat="1" applyFont="1" applyFill="1" applyBorder="1" applyAlignment="1">
      <alignment horizontal="center" vertical="center"/>
    </xf>
    <xf numFmtId="3" fontId="18" fillId="0" borderId="0" xfId="4" applyNumberFormat="1" applyFont="1" applyAlignment="1">
      <alignment horizontal="center" vertical="center"/>
    </xf>
    <xf numFmtId="165" fontId="18" fillId="0" borderId="0" xfId="3" applyNumberFormat="1" applyFont="1" applyAlignment="1">
      <alignment horizontal="left"/>
    </xf>
    <xf numFmtId="9" fontId="17" fillId="0" borderId="0" xfId="5" applyFont="1" applyBorder="1" applyAlignment="1">
      <alignment horizontal="center" vertical="center"/>
    </xf>
    <xf numFmtId="165" fontId="18" fillId="0" borderId="0" xfId="3" applyNumberFormat="1" applyFont="1" applyAlignment="1">
      <alignment horizontal="center" vertical="center"/>
    </xf>
    <xf numFmtId="165" fontId="12" fillId="0" borderId="0" xfId="3" applyNumberFormat="1" applyFont="1" applyAlignment="1">
      <alignment horizontal="center" vertical="center"/>
    </xf>
    <xf numFmtId="165" fontId="3" fillId="0" borderId="0" xfId="3" applyNumberFormat="1" applyFont="1" applyFill="1" applyAlignment="1">
      <alignment horizontal="center" vertical="center"/>
    </xf>
    <xf numFmtId="165" fontId="4" fillId="0" borderId="3" xfId="3" applyNumberFormat="1" applyFont="1" applyFill="1" applyBorder="1" applyAlignment="1">
      <alignment horizontal="center" vertical="center" wrapText="1"/>
    </xf>
    <xf numFmtId="165" fontId="12" fillId="0" borderId="2" xfId="3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165" fontId="4" fillId="0" borderId="0" xfId="3" applyNumberFormat="1" applyFont="1" applyBorder="1" applyAlignment="1">
      <alignment horizontal="center" vertical="center"/>
    </xf>
    <xf numFmtId="10" fontId="4" fillId="0" borderId="0" xfId="3" applyNumberFormat="1" applyFont="1" applyFill="1" applyBorder="1" applyAlignment="1">
      <alignment horizontal="center" vertical="center" wrapText="1"/>
    </xf>
    <xf numFmtId="165" fontId="5" fillId="0" borderId="0" xfId="3" applyNumberFormat="1" applyFont="1" applyAlignment="1">
      <alignment horizontal="center" vertical="center"/>
    </xf>
    <xf numFmtId="3" fontId="4" fillId="0" borderId="5" xfId="4" applyNumberFormat="1" applyFont="1" applyBorder="1" applyAlignment="1">
      <alignment horizontal="center" vertical="center"/>
    </xf>
    <xf numFmtId="165" fontId="5" fillId="0" borderId="0" xfId="3" applyNumberFormat="1" applyFont="1" applyBorder="1" applyAlignment="1">
      <alignment horizontal="center" vertical="center"/>
    </xf>
    <xf numFmtId="10" fontId="4" fillId="0" borderId="5" xfId="4" applyNumberFormat="1" applyFont="1" applyBorder="1" applyAlignment="1">
      <alignment horizontal="center" vertical="center"/>
    </xf>
    <xf numFmtId="3" fontId="5" fillId="0" borderId="0" xfId="4" applyNumberFormat="1" applyFont="1" applyAlignment="1">
      <alignment horizontal="center" vertical="center"/>
    </xf>
    <xf numFmtId="165" fontId="12" fillId="0" borderId="0" xfId="3" applyNumberFormat="1" applyFont="1" applyBorder="1" applyAlignment="1">
      <alignment horizontal="center" vertical="center"/>
    </xf>
    <xf numFmtId="3" fontId="21" fillId="0" borderId="0" xfId="4" applyNumberFormat="1" applyFont="1" applyAlignment="1">
      <alignment horizontal="center" vertical="center"/>
    </xf>
    <xf numFmtId="0" fontId="13" fillId="0" borderId="0" xfId="4" applyAlignment="1">
      <alignment horizontal="center" vertical="center"/>
    </xf>
    <xf numFmtId="3" fontId="5" fillId="0" borderId="0" xfId="4" applyNumberFormat="1" applyFont="1" applyAlignment="1">
      <alignment horizontal="right" vertical="top"/>
    </xf>
    <xf numFmtId="0" fontId="4" fillId="0" borderId="1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2" fontId="12" fillId="0" borderId="0" xfId="3" applyNumberFormat="1" applyFont="1" applyAlignment="1">
      <alignment horizontal="left"/>
    </xf>
    <xf numFmtId="2" fontId="12" fillId="0" borderId="0" xfId="3" applyNumberFormat="1" applyFont="1" applyAlignment="1">
      <alignment horizontal="center" vertical="center"/>
    </xf>
    <xf numFmtId="2" fontId="4" fillId="0" borderId="3" xfId="3" applyNumberFormat="1" applyFont="1" applyFill="1" applyBorder="1" applyAlignment="1">
      <alignment horizontal="center" vertical="center" wrapText="1"/>
    </xf>
    <xf numFmtId="2" fontId="12" fillId="0" borderId="2" xfId="3" applyNumberFormat="1" applyFont="1" applyBorder="1" applyAlignment="1">
      <alignment horizontal="center" vertical="center"/>
    </xf>
    <xf numFmtId="2" fontId="20" fillId="0" borderId="0" xfId="3" applyNumberFormat="1" applyFont="1" applyAlignment="1">
      <alignment horizontal="right" vertical="center"/>
    </xf>
    <xf numFmtId="37" fontId="4" fillId="0" borderId="0" xfId="4" applyNumberFormat="1" applyFont="1" applyAlignment="1">
      <alignment horizontal="center" vertical="center"/>
    </xf>
    <xf numFmtId="0" fontId="4" fillId="0" borderId="5" xfId="4" applyFont="1" applyBorder="1" applyAlignment="1">
      <alignment horizontal="right" vertical="center"/>
    </xf>
    <xf numFmtId="2" fontId="12" fillId="0" borderId="0" xfId="3" applyNumberFormat="1" applyFont="1" applyBorder="1" applyAlignment="1">
      <alignment horizontal="left"/>
    </xf>
    <xf numFmtId="2" fontId="4" fillId="0" borderId="0" xfId="3" applyNumberFormat="1" applyFont="1" applyFill="1" applyBorder="1" applyAlignment="1">
      <alignment horizontal="center" vertical="center" wrapText="1"/>
    </xf>
    <xf numFmtId="2" fontId="12" fillId="0" borderId="0" xfId="3" applyNumberFormat="1" applyFont="1" applyBorder="1" applyAlignment="1">
      <alignment horizontal="center" vertical="center"/>
    </xf>
    <xf numFmtId="2" fontId="12" fillId="0" borderId="0" xfId="3" applyNumberFormat="1" applyFont="1" applyFill="1" applyAlignment="1">
      <alignment horizontal="center" vertical="center"/>
    </xf>
    <xf numFmtId="2" fontId="12" fillId="0" borderId="0" xfId="3" applyNumberFormat="1" applyFont="1" applyFill="1" applyBorder="1" applyAlignment="1">
      <alignment horizontal="center" vertical="center"/>
    </xf>
    <xf numFmtId="0" fontId="22" fillId="0" borderId="0" xfId="4" applyFont="1" applyAlignment="1">
      <alignment horizontal="left"/>
    </xf>
    <xf numFmtId="0" fontId="16" fillId="0" borderId="0" xfId="4" applyFont="1" applyAlignment="1">
      <alignment horizontal="right" vertical="center"/>
    </xf>
    <xf numFmtId="0" fontId="23" fillId="0" borderId="0" xfId="4" applyFont="1" applyAlignment="1">
      <alignment horizontal="left"/>
    </xf>
    <xf numFmtId="0" fontId="14" fillId="0" borderId="4" xfId="4" applyFont="1" applyBorder="1" applyAlignment="1">
      <alignment horizontal="center" vertical="center"/>
    </xf>
    <xf numFmtId="0" fontId="22" fillId="0" borderId="0" xfId="4" applyFont="1" applyAlignment="1">
      <alignment horizontal="center" vertical="center"/>
    </xf>
    <xf numFmtId="3" fontId="15" fillId="0" borderId="0" xfId="4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3" fontId="17" fillId="0" borderId="0" xfId="4" applyNumberFormat="1" applyFont="1" applyAlignment="1">
      <alignment horizontal="center" vertical="center"/>
    </xf>
    <xf numFmtId="0" fontId="14" fillId="0" borderId="0" xfId="4" applyFont="1" applyAlignment="1">
      <alignment vertical="center"/>
    </xf>
    <xf numFmtId="0" fontId="24" fillId="0" borderId="0" xfId="4" applyFont="1" applyAlignment="1">
      <alignment horizontal="left"/>
    </xf>
    <xf numFmtId="0" fontId="14" fillId="0" borderId="0" xfId="4" applyFont="1" applyAlignment="1">
      <alignment horizontal="center" vertical="center"/>
    </xf>
    <xf numFmtId="3" fontId="14" fillId="0" borderId="5" xfId="4" applyNumberFormat="1" applyFont="1" applyBorder="1" applyAlignment="1">
      <alignment horizontal="center" vertical="center"/>
    </xf>
    <xf numFmtId="3" fontId="22" fillId="0" borderId="0" xfId="4" applyNumberFormat="1" applyFont="1" applyAlignment="1">
      <alignment horizontal="center" vertical="center"/>
    </xf>
    <xf numFmtId="3" fontId="22" fillId="0" borderId="0" xfId="4" applyNumberFormat="1" applyFont="1" applyAlignment="1">
      <alignment horizontal="left"/>
    </xf>
    <xf numFmtId="3" fontId="25" fillId="0" borderId="0" xfId="4" applyNumberFormat="1" applyFont="1" applyAlignment="1">
      <alignment horizontal="right" vertical="top"/>
    </xf>
    <xf numFmtId="0" fontId="14" fillId="0" borderId="0" xfId="4" applyFont="1" applyAlignment="1">
      <alignment vertical="center" wrapText="1"/>
    </xf>
    <xf numFmtId="3" fontId="14" fillId="0" borderId="0" xfId="4" applyNumberFormat="1" applyFont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Alignment="1">
      <alignment horizontal="center" vertical="center"/>
    </xf>
    <xf numFmtId="165" fontId="14" fillId="0" borderId="0" xfId="3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/>
    </xf>
    <xf numFmtId="3" fontId="4" fillId="0" borderId="5" xfId="4" applyNumberFormat="1" applyFont="1" applyFill="1" applyBorder="1" applyAlignment="1">
      <alignment horizontal="center" vertical="center"/>
    </xf>
    <xf numFmtId="10" fontId="4" fillId="0" borderId="0" xfId="1" applyNumberFormat="1" applyFont="1" applyAlignment="1">
      <alignment horizontal="left"/>
    </xf>
    <xf numFmtId="10" fontId="4" fillId="0" borderId="5" xfId="1" applyNumberFormat="1" applyFont="1" applyFill="1" applyBorder="1" applyAlignment="1">
      <alignment horizontal="center" vertical="top"/>
    </xf>
    <xf numFmtId="164" fontId="4" fillId="0" borderId="0" xfId="1" applyNumberFormat="1" applyFont="1" applyAlignment="1">
      <alignment horizontal="left"/>
    </xf>
    <xf numFmtId="10" fontId="4" fillId="0" borderId="5" xfId="1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164" fontId="5" fillId="0" borderId="0" xfId="1" applyNumberFormat="1" applyFont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10" fontId="4" fillId="0" borderId="0" xfId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Alignment="1">
      <alignment horizontal="center" vertical="center"/>
    </xf>
    <xf numFmtId="3" fontId="14" fillId="0" borderId="0" xfId="4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65" fontId="14" fillId="0" borderId="0" xfId="3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3" fontId="27" fillId="3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left"/>
    </xf>
    <xf numFmtId="0" fontId="11" fillId="0" borderId="2" xfId="0" applyFont="1" applyFill="1" applyBorder="1" applyAlignment="1">
      <alignment horizontal="center"/>
    </xf>
    <xf numFmtId="10" fontId="4" fillId="0" borderId="0" xfId="1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top"/>
    </xf>
    <xf numFmtId="3" fontId="27" fillId="0" borderId="0" xfId="0" applyNumberFormat="1" applyFont="1" applyFill="1" applyAlignment="1">
      <alignment horizontal="center" vertical="top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/>
    </xf>
    <xf numFmtId="3" fontId="14" fillId="0" borderId="0" xfId="4" applyNumberFormat="1" applyFont="1" applyBorder="1" applyAlignment="1">
      <alignment horizontal="center" vertical="top"/>
    </xf>
    <xf numFmtId="3" fontId="25" fillId="0" borderId="0" xfId="4" applyNumberFormat="1" applyFont="1" applyBorder="1" applyAlignment="1">
      <alignment horizontal="right" vertical="top"/>
    </xf>
    <xf numFmtId="3" fontId="14" fillId="0" borderId="0" xfId="4" applyNumberFormat="1" applyFont="1" applyBorder="1" applyAlignment="1">
      <alignment horizontal="center" vertical="center"/>
    </xf>
    <xf numFmtId="0" fontId="22" fillId="0" borderId="0" xfId="4" applyFont="1" applyBorder="1" applyAlignment="1">
      <alignment horizontal="left"/>
    </xf>
    <xf numFmtId="0" fontId="14" fillId="0" borderId="0" xfId="4" applyFont="1" applyBorder="1" applyAlignment="1">
      <alignment vertical="center" wrapText="1"/>
    </xf>
    <xf numFmtId="3" fontId="22" fillId="0" borderId="0" xfId="4" applyNumberFormat="1" applyFont="1" applyBorder="1" applyAlignment="1">
      <alignment horizontal="left"/>
    </xf>
    <xf numFmtId="3" fontId="28" fillId="0" borderId="0" xfId="0" applyNumberFormat="1" applyFont="1" applyAlignment="1">
      <alignment horizontal="left"/>
    </xf>
    <xf numFmtId="0" fontId="29" fillId="0" borderId="0" xfId="0" applyFont="1" applyBorder="1" applyAlignment="1">
      <alignment horizontal="left"/>
    </xf>
    <xf numFmtId="164" fontId="27" fillId="0" borderId="0" xfId="1" applyNumberFormat="1" applyFont="1" applyBorder="1" applyAlignment="1">
      <alignment horizontal="left"/>
    </xf>
    <xf numFmtId="3" fontId="27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37" fontId="4" fillId="0" borderId="0" xfId="0" applyNumberFormat="1" applyFont="1" applyFill="1" applyAlignment="1">
      <alignment horizontal="center" vertical="center"/>
    </xf>
    <xf numFmtId="3" fontId="26" fillId="0" borderId="0" xfId="0" applyNumberFormat="1" applyFont="1" applyFill="1" applyAlignment="1">
      <alignment horizontal="left"/>
    </xf>
    <xf numFmtId="3" fontId="10" fillId="0" borderId="0" xfId="0" applyNumberFormat="1" applyFont="1" applyFill="1" applyAlignment="1">
      <alignment horizontal="left"/>
    </xf>
    <xf numFmtId="0" fontId="28" fillId="0" borderId="0" xfId="0" applyFont="1" applyBorder="1" applyAlignment="1">
      <alignment horizontal="center" vertical="center"/>
    </xf>
    <xf numFmtId="10" fontId="28" fillId="0" borderId="0" xfId="1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center" vertical="center"/>
    </xf>
    <xf numFmtId="165" fontId="14" fillId="0" borderId="0" xfId="3" applyNumberFormat="1" applyFont="1" applyFill="1" applyBorder="1" applyAlignment="1">
      <alignment horizontal="center" vertical="center"/>
    </xf>
    <xf numFmtId="165" fontId="30" fillId="0" borderId="0" xfId="3" applyNumberFormat="1" applyFont="1" applyBorder="1" applyAlignment="1">
      <alignment horizontal="center" vertical="center"/>
    </xf>
    <xf numFmtId="165" fontId="28" fillId="0" borderId="0" xfId="3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/>
    </xf>
    <xf numFmtId="0" fontId="31" fillId="0" borderId="0" xfId="4" applyFont="1" applyBorder="1" applyAlignment="1">
      <alignment horizontal="center" vertical="center"/>
    </xf>
    <xf numFmtId="3" fontId="31" fillId="0" borderId="0" xfId="4" applyNumberFormat="1" applyFont="1" applyBorder="1" applyAlignment="1">
      <alignment horizontal="center" vertical="center"/>
    </xf>
    <xf numFmtId="49" fontId="31" fillId="0" borderId="0" xfId="4" applyNumberFormat="1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top"/>
    </xf>
    <xf numFmtId="9" fontId="14" fillId="0" borderId="0" xfId="1" applyFont="1" applyAlignment="1">
      <alignment horizontal="center" vertical="center"/>
    </xf>
    <xf numFmtId="9" fontId="14" fillId="0" borderId="0" xfId="1" applyFont="1" applyFill="1" applyAlignment="1">
      <alignment horizontal="center" vertical="center"/>
    </xf>
    <xf numFmtId="9" fontId="14" fillId="0" borderId="7" xfId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14" fillId="0" borderId="2" xfId="4" applyFont="1" applyBorder="1" applyAlignment="1">
      <alignment horizontal="right" vertical="center"/>
    </xf>
    <xf numFmtId="0" fontId="14" fillId="0" borderId="0" xfId="4" applyFont="1" applyAlignment="1">
      <alignment horizontal="right" vertical="center"/>
    </xf>
    <xf numFmtId="0" fontId="14" fillId="0" borderId="0" xfId="4" applyFont="1" applyAlignment="1">
      <alignment horizontal="center" vertical="center"/>
    </xf>
    <xf numFmtId="0" fontId="16" fillId="0" borderId="0" xfId="4" applyFont="1" applyAlignment="1">
      <alignment horizontal="right" vertical="center"/>
    </xf>
    <xf numFmtId="0" fontId="5" fillId="2" borderId="0" xfId="0" applyFont="1" applyFill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65" fontId="14" fillId="0" borderId="0" xfId="3" applyNumberFormat="1" applyFont="1" applyFill="1" applyAlignment="1">
      <alignment horizontal="center" vertical="center"/>
    </xf>
    <xf numFmtId="165" fontId="16" fillId="0" borderId="0" xfId="3" applyNumberFormat="1" applyFont="1" applyFill="1" applyAlignment="1">
      <alignment horizontal="right" vertical="center" readingOrder="1"/>
    </xf>
    <xf numFmtId="165" fontId="14" fillId="0" borderId="0" xfId="3" applyNumberFormat="1" applyFont="1" applyFill="1" applyBorder="1" applyAlignment="1">
      <alignment horizontal="center" vertical="center" wrapText="1"/>
    </xf>
    <xf numFmtId="165" fontId="14" fillId="0" borderId="4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5" fontId="1" fillId="0" borderId="0" xfId="3" applyNumberFormat="1" applyFont="1" applyFill="1" applyAlignment="1">
      <alignment horizontal="center" vertical="center"/>
    </xf>
    <xf numFmtId="165" fontId="3" fillId="0" borderId="0" xfId="3" applyNumberFormat="1" applyFont="1" applyFill="1" applyAlignment="1">
      <alignment horizontal="right" vertical="center"/>
    </xf>
    <xf numFmtId="165" fontId="4" fillId="0" borderId="4" xfId="3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horizontal="center" vertical="center"/>
    </xf>
    <xf numFmtId="165" fontId="19" fillId="0" borderId="0" xfId="3" applyNumberFormat="1" applyFont="1" applyAlignment="1">
      <alignment horizontal="center" vertical="center"/>
    </xf>
    <xf numFmtId="165" fontId="20" fillId="0" borderId="5" xfId="3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2" fontId="1" fillId="0" borderId="0" xfId="3" applyNumberFormat="1" applyFont="1" applyFill="1" applyAlignment="1">
      <alignment horizontal="center" vertical="center"/>
    </xf>
    <xf numFmtId="2" fontId="3" fillId="0" borderId="0" xfId="3" applyNumberFormat="1" applyFont="1" applyFill="1" applyAlignment="1">
      <alignment horizontal="right" vertical="center"/>
    </xf>
    <xf numFmtId="2" fontId="4" fillId="0" borderId="4" xfId="3" applyNumberFormat="1" applyFont="1" applyFill="1" applyBorder="1" applyAlignment="1">
      <alignment horizontal="center" vertical="center"/>
    </xf>
  </cellXfs>
  <cellStyles count="6">
    <cellStyle name="Comma 2" xfId="3" xr:uid="{157EC1FC-72A7-469C-86BE-ED250031083F}"/>
    <cellStyle name="Normal" xfId="0" builtinId="0"/>
    <cellStyle name="Normal 2" xfId="2" xr:uid="{484EA45A-FA7A-4B92-B3FE-DA9C319C676B}"/>
    <cellStyle name="Normal 3" xfId="4" xr:uid="{A580DD34-9FBF-4317-91B9-CE3FA24F7D23}"/>
    <cellStyle name="Percent" xfId="1" builtinId="5"/>
    <cellStyle name="Percent 2" xfId="5" xr:uid="{C815F5C1-EF6A-4392-A741-99A21C0533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68855</xdr:colOff>
      <xdr:row>0</xdr:row>
      <xdr:rowOff>0</xdr:rowOff>
    </xdr:from>
    <xdr:ext cx="3316537" cy="3396867"/>
    <xdr:pic>
      <xdr:nvPicPr>
        <xdr:cNvPr id="2" name="Picture 1">
          <a:extLst>
            <a:ext uri="{FF2B5EF4-FFF2-40B4-BE49-F238E27FC236}">
              <a16:creationId xmlns:a16="http://schemas.microsoft.com/office/drawing/2014/main" id="{AA138185-410C-4B6C-8409-39070F70A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729633" y="0"/>
          <a:ext cx="3316537" cy="33968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237" t="s">
        <v>0</v>
      </c>
      <c r="B1" s="237"/>
      <c r="C1" s="237"/>
    </row>
    <row r="2" spans="1:3" ht="21.75" customHeight="1">
      <c r="A2" s="237" t="s">
        <v>1</v>
      </c>
      <c r="B2" s="237"/>
      <c r="C2" s="237"/>
    </row>
    <row r="3" spans="1:3" ht="21.75" customHeight="1">
      <c r="A3" s="237" t="s">
        <v>2</v>
      </c>
      <c r="B3" s="237"/>
      <c r="C3" s="237"/>
    </row>
    <row r="4" spans="1:3" ht="7.35" customHeight="1"/>
    <row r="5" spans="1:3" ht="123.6" customHeight="1">
      <c r="B5" s="238"/>
    </row>
    <row r="6" spans="1:3" ht="123.6" customHeight="1">
      <c r="B6" s="23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765D-C045-4590-A1EE-2416D16E34AC}">
  <dimension ref="A20:L25"/>
  <sheetViews>
    <sheetView showGridLines="0" rightToLeft="1" tabSelected="1" view="pageBreakPreview" topLeftCell="A2" zoomScale="115" zoomScaleNormal="115" zoomScaleSheetLayoutView="115" workbookViewId="0">
      <selection activeCell="E28" sqref="E28"/>
    </sheetView>
  </sheetViews>
  <sheetFormatPr defaultRowHeight="15"/>
  <cols>
    <col min="1" max="4" width="9.140625" style="22"/>
    <col min="5" max="5" width="15.5703125" style="22" customWidth="1"/>
    <col min="6" max="16384" width="9.140625" style="22"/>
  </cols>
  <sheetData>
    <row r="20" spans="1:12" ht="26.25" customHeight="1">
      <c r="A20" s="240" t="s">
        <v>305</v>
      </c>
      <c r="B20" s="240"/>
      <c r="C20" s="240"/>
      <c r="D20" s="240"/>
      <c r="E20" s="240"/>
      <c r="F20" s="20"/>
      <c r="G20" s="20"/>
      <c r="H20" s="20"/>
      <c r="I20" s="21"/>
      <c r="J20" s="21"/>
      <c r="K20" s="239"/>
      <c r="L20" s="239"/>
    </row>
    <row r="21" spans="1:12" ht="24">
      <c r="A21" s="240" t="s">
        <v>306</v>
      </c>
      <c r="B21" s="240"/>
      <c r="C21" s="240"/>
      <c r="D21" s="240"/>
      <c r="E21" s="240"/>
      <c r="F21" s="20"/>
      <c r="G21" s="20"/>
      <c r="H21" s="20"/>
      <c r="I21" s="21"/>
      <c r="J21" s="21"/>
      <c r="K21" s="239"/>
      <c r="L21" s="239"/>
    </row>
    <row r="22" spans="1:12" ht="24">
      <c r="A22" s="240" t="s">
        <v>307</v>
      </c>
      <c r="B22" s="240"/>
      <c r="C22" s="240"/>
      <c r="D22" s="240"/>
      <c r="E22" s="240"/>
      <c r="F22" s="20"/>
      <c r="G22" s="20"/>
      <c r="H22" s="20"/>
      <c r="I22" s="21"/>
      <c r="J22" s="21"/>
      <c r="K22" s="239"/>
      <c r="L22" s="239"/>
    </row>
    <row r="23" spans="1:12" ht="22.5">
      <c r="B23" s="23"/>
      <c r="C23" s="23"/>
      <c r="D23" s="23"/>
      <c r="E23" s="23"/>
      <c r="F23" s="23"/>
      <c r="G23" s="23"/>
      <c r="H23" s="23"/>
      <c r="I23" s="24"/>
      <c r="J23" s="24"/>
      <c r="K23" s="24"/>
      <c r="L23" s="24"/>
    </row>
    <row r="24" spans="1:12" ht="22.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ht="24">
      <c r="B25" s="21"/>
      <c r="C25" s="21"/>
      <c r="D25" s="21"/>
      <c r="E25" s="21"/>
      <c r="F25" s="21"/>
      <c r="G25" s="21"/>
      <c r="H25" s="21"/>
      <c r="I25" s="21"/>
      <c r="J25" s="21"/>
      <c r="K25" s="239"/>
      <c r="L25" s="239"/>
    </row>
  </sheetData>
  <mergeCells count="7">
    <mergeCell ref="K25:L25"/>
    <mergeCell ref="A20:E20"/>
    <mergeCell ref="K20:L20"/>
    <mergeCell ref="A21:E21"/>
    <mergeCell ref="K21:L21"/>
    <mergeCell ref="A22:E22"/>
    <mergeCell ref="K22:L22"/>
  </mergeCells>
  <pageMargins left="0.7" right="0.7" top="0.75" bottom="0.75" header="0.3" footer="0.3"/>
  <pageSetup orientation="portrait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5"/>
  <sheetViews>
    <sheetView rightToLeft="1" view="pageBreakPreview" zoomScale="85" zoomScaleNormal="70" zoomScaleSheetLayoutView="85" workbookViewId="0">
      <selection activeCell="A10" sqref="A10:C10"/>
    </sheetView>
  </sheetViews>
  <sheetFormatPr defaultRowHeight="12.75"/>
  <cols>
    <col min="1" max="2" width="2.5703125" customWidth="1"/>
    <col min="3" max="3" width="23.42578125" customWidth="1"/>
    <col min="4" max="4" width="1.28515625" customWidth="1"/>
    <col min="5" max="5" width="6.85546875" customWidth="1"/>
    <col min="6" max="6" width="11.7109375" customWidth="1"/>
    <col min="7" max="7" width="1.28515625" customWidth="1"/>
    <col min="8" max="8" width="19.140625" bestFit="1" customWidth="1"/>
    <col min="9" max="9" width="1.28515625" customWidth="1"/>
    <col min="10" max="10" width="19.7109375" bestFit="1" customWidth="1"/>
    <col min="11" max="11" width="1.28515625" customWidth="1"/>
    <col min="12" max="12" width="14.28515625" customWidth="1"/>
    <col min="13" max="13" width="1.28515625" customWidth="1"/>
    <col min="14" max="14" width="19.42578125" bestFit="1" customWidth="1"/>
    <col min="15" max="15" width="1.28515625" customWidth="1"/>
    <col min="16" max="16" width="14.28515625" customWidth="1"/>
    <col min="17" max="17" width="1.28515625" customWidth="1"/>
    <col min="18" max="18" width="18.42578125" bestFit="1" customWidth="1"/>
    <col min="19" max="19" width="1.28515625" customWidth="1"/>
    <col min="20" max="20" width="15.5703125" customWidth="1"/>
    <col min="21" max="21" width="1.28515625" customWidth="1"/>
    <col min="22" max="22" width="16.5703125" bestFit="1" customWidth="1"/>
    <col min="23" max="23" width="1.28515625" customWidth="1"/>
    <col min="24" max="24" width="18.7109375" bestFit="1" customWidth="1"/>
    <col min="25" max="25" width="1.28515625" customWidth="1"/>
    <col min="26" max="26" width="19.5703125" bestFit="1" customWidth="1"/>
    <col min="27" max="27" width="1.28515625" customWidth="1"/>
    <col min="28" max="28" width="19.28515625" bestFit="1" customWidth="1"/>
    <col min="29" max="29" width="0.28515625" customWidth="1"/>
    <col min="31" max="31" width="20.42578125" bestFit="1" customWidth="1"/>
  </cols>
  <sheetData>
    <row r="1" spans="1:31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</row>
    <row r="2" spans="1:31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</row>
    <row r="3" spans="1:31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</row>
    <row r="4" spans="1:31" ht="21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1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1" ht="24">
      <c r="A6" s="2" t="s">
        <v>3</v>
      </c>
      <c r="B6" s="241" t="s">
        <v>4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</row>
    <row r="7" spans="1:31" ht="24">
      <c r="A7" s="241" t="s">
        <v>5</v>
      </c>
      <c r="B7" s="241"/>
      <c r="C7" s="241" t="s">
        <v>6</v>
      </c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</row>
    <row r="8" spans="1:31" s="27" customFormat="1" ht="21">
      <c r="E8" s="30"/>
      <c r="F8" s="242" t="s">
        <v>7</v>
      </c>
      <c r="G8" s="242"/>
      <c r="H8" s="242"/>
      <c r="I8" s="242"/>
      <c r="J8" s="242"/>
      <c r="K8" s="30"/>
      <c r="L8" s="242" t="s">
        <v>8</v>
      </c>
      <c r="M8" s="242"/>
      <c r="N8" s="242"/>
      <c r="O8" s="242"/>
      <c r="P8" s="242"/>
      <c r="Q8" s="242"/>
      <c r="R8" s="242"/>
      <c r="S8" s="30"/>
      <c r="T8" s="242" t="s">
        <v>9</v>
      </c>
      <c r="U8" s="242"/>
      <c r="V8" s="242"/>
      <c r="W8" s="242"/>
      <c r="X8" s="242"/>
      <c r="Y8" s="242"/>
      <c r="Z8" s="242"/>
      <c r="AA8" s="242"/>
      <c r="AB8" s="242"/>
    </row>
    <row r="9" spans="1:31" s="27" customFormat="1" ht="21">
      <c r="E9" s="30"/>
      <c r="F9" s="31"/>
      <c r="G9" s="31"/>
      <c r="H9" s="31"/>
      <c r="I9" s="31"/>
      <c r="J9" s="31"/>
      <c r="K9" s="30"/>
      <c r="L9" s="243" t="s">
        <v>10</v>
      </c>
      <c r="M9" s="243"/>
      <c r="N9" s="243"/>
      <c r="O9" s="31"/>
      <c r="P9" s="243" t="s">
        <v>11</v>
      </c>
      <c r="Q9" s="243"/>
      <c r="R9" s="243"/>
      <c r="S9" s="30"/>
      <c r="T9" s="31"/>
      <c r="U9" s="31"/>
      <c r="V9" s="31"/>
      <c r="W9" s="31"/>
      <c r="X9" s="31"/>
      <c r="Y9" s="31"/>
      <c r="Z9" s="31"/>
      <c r="AA9" s="31"/>
      <c r="AB9" s="31"/>
      <c r="AE9" s="194">
        <v>152046121760472</v>
      </c>
    </row>
    <row r="10" spans="1:31" s="27" customFormat="1" ht="21">
      <c r="A10" s="242" t="s">
        <v>12</v>
      </c>
      <c r="B10" s="242"/>
      <c r="C10" s="242"/>
      <c r="E10" s="242" t="s">
        <v>13</v>
      </c>
      <c r="F10" s="242"/>
      <c r="G10" s="30"/>
      <c r="H10" s="3" t="s">
        <v>14</v>
      </c>
      <c r="I10" s="30"/>
      <c r="J10" s="3" t="s">
        <v>15</v>
      </c>
      <c r="K10" s="30"/>
      <c r="L10" s="5" t="s">
        <v>13</v>
      </c>
      <c r="M10" s="31"/>
      <c r="N10" s="5" t="s">
        <v>14</v>
      </c>
      <c r="O10" s="30"/>
      <c r="P10" s="5" t="s">
        <v>13</v>
      </c>
      <c r="Q10" s="31"/>
      <c r="R10" s="5" t="s">
        <v>16</v>
      </c>
      <c r="S10" s="30"/>
      <c r="T10" s="3" t="s">
        <v>13</v>
      </c>
      <c r="U10" s="30"/>
      <c r="V10" s="3" t="s">
        <v>17</v>
      </c>
      <c r="W10" s="30"/>
      <c r="X10" s="3" t="s">
        <v>14</v>
      </c>
      <c r="Y10" s="30"/>
      <c r="Z10" s="3" t="s">
        <v>15</v>
      </c>
      <c r="AA10" s="30"/>
      <c r="AB10" s="3" t="s">
        <v>18</v>
      </c>
      <c r="AE10" s="159"/>
    </row>
    <row r="11" spans="1:31" s="27" customFormat="1" ht="21">
      <c r="A11" s="244" t="s">
        <v>19</v>
      </c>
      <c r="B11" s="244"/>
      <c r="C11" s="244"/>
      <c r="E11" s="245">
        <v>6274</v>
      </c>
      <c r="F11" s="245"/>
      <c r="G11" s="30"/>
      <c r="H11" s="181">
        <v>157555767486</v>
      </c>
      <c r="I11" s="190"/>
      <c r="J11" s="181">
        <v>175250387200</v>
      </c>
      <c r="K11" s="190"/>
      <c r="L11" s="181">
        <v>0</v>
      </c>
      <c r="M11" s="190"/>
      <c r="N11" s="181">
        <v>0</v>
      </c>
      <c r="O11" s="190"/>
      <c r="P11" s="181">
        <v>-6274</v>
      </c>
      <c r="Q11" s="190"/>
      <c r="R11" s="181">
        <v>188197289155</v>
      </c>
      <c r="S11" s="190"/>
      <c r="T11" s="181">
        <v>0</v>
      </c>
      <c r="U11" s="190"/>
      <c r="V11" s="181">
        <v>0</v>
      </c>
      <c r="W11" s="190"/>
      <c r="X11" s="181">
        <v>0</v>
      </c>
      <c r="Y11" s="190"/>
      <c r="Z11" s="181">
        <v>0</v>
      </c>
      <c r="AA11" s="30"/>
      <c r="AB11" s="71">
        <f>Z11/AE9</f>
        <v>0</v>
      </c>
    </row>
    <row r="12" spans="1:31" s="27" customFormat="1" ht="21">
      <c r="A12" s="246" t="s">
        <v>20</v>
      </c>
      <c r="B12" s="246"/>
      <c r="C12" s="246"/>
      <c r="E12" s="247">
        <v>96448</v>
      </c>
      <c r="F12" s="247"/>
      <c r="G12" s="30"/>
      <c r="H12" s="176">
        <v>447441763183</v>
      </c>
      <c r="I12" s="190"/>
      <c r="J12" s="176">
        <v>433943262004.73602</v>
      </c>
      <c r="K12" s="190"/>
      <c r="L12" s="176">
        <v>0</v>
      </c>
      <c r="M12" s="190"/>
      <c r="N12" s="176">
        <v>0</v>
      </c>
      <c r="O12" s="190"/>
      <c r="P12" s="176">
        <v>-46734</v>
      </c>
      <c r="Q12" s="190"/>
      <c r="R12" s="176">
        <v>219683190092</v>
      </c>
      <c r="S12" s="190"/>
      <c r="T12" s="176">
        <v>49714</v>
      </c>
      <c r="U12" s="190"/>
      <c r="V12" s="176">
        <v>5020000</v>
      </c>
      <c r="W12" s="190"/>
      <c r="X12" s="176">
        <v>230633292709</v>
      </c>
      <c r="Y12" s="190"/>
      <c r="Z12" s="176">
        <v>248965325728</v>
      </c>
      <c r="AA12" s="30"/>
      <c r="AB12" s="71">
        <f t="shared" ref="AB12:AB18" si="0">Z12/$AE$9</f>
        <v>1.637432923940086E-3</v>
      </c>
    </row>
    <row r="13" spans="1:31" s="27" customFormat="1" ht="21">
      <c r="A13" s="246" t="s">
        <v>21</v>
      </c>
      <c r="B13" s="246"/>
      <c r="C13" s="246"/>
      <c r="E13" s="247">
        <v>606007989</v>
      </c>
      <c r="F13" s="247"/>
      <c r="G13" s="30"/>
      <c r="H13" s="176">
        <v>1000203930206</v>
      </c>
      <c r="I13" s="190"/>
      <c r="J13" s="176">
        <v>1119063121423</v>
      </c>
      <c r="K13" s="190"/>
      <c r="L13" s="176">
        <v>0</v>
      </c>
      <c r="M13" s="190"/>
      <c r="N13" s="176">
        <v>0</v>
      </c>
      <c r="O13" s="190"/>
      <c r="P13" s="176">
        <v>0</v>
      </c>
      <c r="Q13" s="190"/>
      <c r="R13" s="176">
        <v>0</v>
      </c>
      <c r="S13" s="190"/>
      <c r="T13" s="176">
        <v>606007989</v>
      </c>
      <c r="U13" s="190"/>
      <c r="V13" s="176">
        <v>1895</v>
      </c>
      <c r="W13" s="190"/>
      <c r="X13" s="176">
        <v>1000203930206</v>
      </c>
      <c r="Y13" s="190"/>
      <c r="Z13" s="176">
        <v>1139508122029.3301</v>
      </c>
      <c r="AA13" s="30"/>
      <c r="AB13" s="71">
        <f t="shared" si="0"/>
        <v>7.4944898879069754E-3</v>
      </c>
    </row>
    <row r="14" spans="1:31" s="27" customFormat="1" ht="21">
      <c r="A14" s="246" t="s">
        <v>22</v>
      </c>
      <c r="B14" s="246"/>
      <c r="C14" s="246"/>
      <c r="E14" s="247">
        <v>5000000</v>
      </c>
      <c r="F14" s="247"/>
      <c r="G14" s="30"/>
      <c r="H14" s="176">
        <v>24389719185</v>
      </c>
      <c r="I14" s="190"/>
      <c r="J14" s="176">
        <v>39889254000</v>
      </c>
      <c r="K14" s="190"/>
      <c r="L14" s="176">
        <v>2500000</v>
      </c>
      <c r="M14" s="190"/>
      <c r="N14" s="176">
        <v>0</v>
      </c>
      <c r="O14" s="190"/>
      <c r="P14" s="176">
        <v>0</v>
      </c>
      <c r="Q14" s="190"/>
      <c r="R14" s="176">
        <v>0</v>
      </c>
      <c r="S14" s="190"/>
      <c r="T14" s="176">
        <v>7500000</v>
      </c>
      <c r="U14" s="190"/>
      <c r="V14" s="176">
        <v>5650</v>
      </c>
      <c r="W14" s="190"/>
      <c r="X14" s="176">
        <v>24389719185</v>
      </c>
      <c r="Y14" s="190"/>
      <c r="Z14" s="176">
        <v>42047441250</v>
      </c>
      <c r="AA14" s="30"/>
      <c r="AB14" s="71">
        <f t="shared" si="0"/>
        <v>2.7654399048888619E-4</v>
      </c>
    </row>
    <row r="15" spans="1:31" s="27" customFormat="1" ht="21">
      <c r="A15" s="246" t="s">
        <v>23</v>
      </c>
      <c r="B15" s="246"/>
      <c r="C15" s="246"/>
      <c r="E15" s="247">
        <v>0</v>
      </c>
      <c r="F15" s="247"/>
      <c r="G15" s="30"/>
      <c r="H15" s="176">
        <v>0</v>
      </c>
      <c r="I15" s="190"/>
      <c r="J15" s="176">
        <v>0</v>
      </c>
      <c r="K15" s="190"/>
      <c r="L15" s="176">
        <v>69300000</v>
      </c>
      <c r="M15" s="190"/>
      <c r="N15" s="176">
        <v>1110534940407</v>
      </c>
      <c r="O15" s="190"/>
      <c r="P15" s="176">
        <v>0</v>
      </c>
      <c r="Q15" s="190"/>
      <c r="R15" s="176">
        <v>0</v>
      </c>
      <c r="S15" s="190"/>
      <c r="T15" s="176">
        <v>69300000</v>
      </c>
      <c r="U15" s="190"/>
      <c r="V15" s="176">
        <v>16200</v>
      </c>
      <c r="W15" s="190"/>
      <c r="X15" s="176">
        <v>1110534940407</v>
      </c>
      <c r="Y15" s="190"/>
      <c r="Z15" s="176">
        <v>1113981838200</v>
      </c>
      <c r="AA15" s="30"/>
      <c r="AB15" s="71">
        <f t="shared" si="0"/>
        <v>7.3266047519115743E-3</v>
      </c>
    </row>
    <row r="16" spans="1:31" s="27" customFormat="1" ht="21">
      <c r="A16" s="246" t="s">
        <v>24</v>
      </c>
      <c r="B16" s="246"/>
      <c r="C16" s="246"/>
      <c r="E16" s="247">
        <v>0</v>
      </c>
      <c r="F16" s="247"/>
      <c r="G16" s="30"/>
      <c r="H16" s="176">
        <v>0</v>
      </c>
      <c r="I16" s="190"/>
      <c r="J16" s="176">
        <v>0</v>
      </c>
      <c r="K16" s="190"/>
      <c r="L16" s="176">
        <v>1000000</v>
      </c>
      <c r="M16" s="190"/>
      <c r="N16" s="176">
        <v>2559801185</v>
      </c>
      <c r="O16" s="190"/>
      <c r="P16" s="176">
        <v>0</v>
      </c>
      <c r="Q16" s="190"/>
      <c r="R16" s="176">
        <v>0</v>
      </c>
      <c r="S16" s="190"/>
      <c r="T16" s="176">
        <v>1000000</v>
      </c>
      <c r="U16" s="190"/>
      <c r="V16" s="176">
        <v>2625</v>
      </c>
      <c r="W16" s="190"/>
      <c r="X16" s="176">
        <v>2559801185</v>
      </c>
      <c r="Y16" s="190"/>
      <c r="Z16" s="176">
        <v>2604708750</v>
      </c>
      <c r="AA16" s="30"/>
      <c r="AB16" s="71">
        <f t="shared" si="0"/>
        <v>1.713104365860357E-5</v>
      </c>
    </row>
    <row r="17" spans="1:28" s="170" customFormat="1" ht="21">
      <c r="A17" s="248" t="s">
        <v>25</v>
      </c>
      <c r="B17" s="248"/>
      <c r="C17" s="248"/>
      <c r="E17" s="249">
        <v>0</v>
      </c>
      <c r="F17" s="249"/>
      <c r="G17" s="171"/>
      <c r="H17" s="177">
        <v>0</v>
      </c>
      <c r="I17" s="191"/>
      <c r="J17" s="177">
        <v>0</v>
      </c>
      <c r="K17" s="191"/>
      <c r="L17" s="177">
        <v>56000000</v>
      </c>
      <c r="M17" s="191"/>
      <c r="N17" s="177">
        <v>121903890472</v>
      </c>
      <c r="O17" s="191"/>
      <c r="P17" s="177">
        <v>0</v>
      </c>
      <c r="Q17" s="191"/>
      <c r="R17" s="177">
        <v>0</v>
      </c>
      <c r="S17" s="191"/>
      <c r="T17" s="177">
        <v>56000000</v>
      </c>
      <c r="U17" s="191"/>
      <c r="V17" s="177">
        <v>1994</v>
      </c>
      <c r="W17" s="191"/>
      <c r="X17" s="177">
        <v>121903890472</v>
      </c>
      <c r="Y17" s="191"/>
      <c r="Z17" s="177">
        <v>110800837280</v>
      </c>
      <c r="AA17" s="171"/>
      <c r="AB17" s="172">
        <f t="shared" si="0"/>
        <v>7.2873175584545105E-4</v>
      </c>
    </row>
    <row r="18" spans="1:28" ht="21">
      <c r="A18" s="252" t="str">
        <f>'درآمد ناشی از تغییر قیمت اوراق'!A34</f>
        <v>ظهرمز05091</v>
      </c>
      <c r="B18" s="252"/>
      <c r="C18" s="252"/>
      <c r="D18" s="173"/>
      <c r="E18" s="253">
        <f>'درآمد ناشی از تغییر قیمت اوراق'!C34</f>
        <v>606007989</v>
      </c>
      <c r="F18" s="254"/>
      <c r="H18" s="177">
        <f>'درآمد ناشی از تغییر قیمت اوراق'!E34</f>
        <v>605548937</v>
      </c>
      <c r="I18" s="177">
        <f>'درآمد ناشی از تغییر قیمت اوراق'!F34</f>
        <v>0</v>
      </c>
      <c r="J18" s="177">
        <f>'درآمد ناشی از تغییر قیمت اوراق'!G34</f>
        <v>605548937</v>
      </c>
      <c r="K18" s="157"/>
      <c r="L18" s="157"/>
      <c r="M18" s="157"/>
      <c r="N18" s="157"/>
      <c r="O18" s="157"/>
      <c r="P18" s="233">
        <v>0</v>
      </c>
      <c r="Q18" s="191"/>
      <c r="R18" s="233">
        <v>0</v>
      </c>
      <c r="S18" s="157"/>
      <c r="T18" s="233">
        <v>0</v>
      </c>
      <c r="U18" s="157"/>
      <c r="V18" s="233">
        <v>0</v>
      </c>
      <c r="W18" s="157"/>
      <c r="X18" s="176">
        <f>'درآمد ناشی از تغییر قیمت اوراق'!M34</f>
        <v>605548937</v>
      </c>
      <c r="Y18" s="190">
        <f>'درآمد ناشی از تغییر قیمت اوراق'!N34</f>
        <v>0</v>
      </c>
      <c r="Z18" s="176">
        <f>'درآمد ناشی از تغییر قیمت اوراق'!O34</f>
        <v>605548937</v>
      </c>
      <c r="AB18" s="172">
        <f t="shared" si="0"/>
        <v>3.9826661146540785E-6</v>
      </c>
    </row>
    <row r="19" spans="1:28" s="27" customFormat="1" ht="21.75" thickBot="1">
      <c r="A19" s="250" t="s">
        <v>26</v>
      </c>
      <c r="B19" s="250"/>
      <c r="C19" s="250"/>
      <c r="D19" s="251"/>
      <c r="E19" s="255">
        <f>SUM(E11:F18)</f>
        <v>1217118700</v>
      </c>
      <c r="F19" s="255"/>
      <c r="G19" s="30"/>
      <c r="H19" s="179">
        <f>SUM(H11:H18)</f>
        <v>1630196728997</v>
      </c>
      <c r="I19" s="190"/>
      <c r="J19" s="179">
        <f>SUM(J11:J18)</f>
        <v>1768751573564.7361</v>
      </c>
      <c r="K19" s="190"/>
      <c r="L19" s="179">
        <f>SUM(L11:L18)</f>
        <v>128800000</v>
      </c>
      <c r="M19" s="190"/>
      <c r="N19" s="179">
        <f>SUM(N11:N18)</f>
        <v>1234998632064</v>
      </c>
      <c r="O19" s="190"/>
      <c r="P19" s="179">
        <f>SUM(P11:P18)</f>
        <v>-53008</v>
      </c>
      <c r="Q19" s="190"/>
      <c r="R19" s="179">
        <f>SUM(R11:R18)</f>
        <v>407880479247</v>
      </c>
      <c r="S19" s="190"/>
      <c r="T19" s="179">
        <f>SUM(T11:T18)</f>
        <v>739857703</v>
      </c>
      <c r="U19" s="190"/>
      <c r="V19" s="177"/>
      <c r="W19" s="190"/>
      <c r="X19" s="179">
        <f>SUM(X11:X18)</f>
        <v>2490831123101</v>
      </c>
      <c r="Y19" s="190"/>
      <c r="Z19" s="179">
        <f>SUM(Z11:Z18)</f>
        <v>2658513822174.3301</v>
      </c>
      <c r="AA19" s="30"/>
      <c r="AB19" s="160">
        <f>SUM(AB11:AB18)</f>
        <v>1.7484917019866229E-2</v>
      </c>
    </row>
    <row r="20" spans="1:28" s="28" customFormat="1" ht="16.5" thickTop="1">
      <c r="E20" s="36"/>
      <c r="F20" s="36"/>
      <c r="G20" s="36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36"/>
      <c r="AB20" s="36"/>
    </row>
    <row r="21" spans="1:28" s="28" customFormat="1" ht="15.75"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</row>
    <row r="22" spans="1:28" s="28" customFormat="1" ht="15.75"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</row>
    <row r="23" spans="1:28" s="28" customFormat="1" ht="21"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85"/>
      <c r="W23" s="193"/>
      <c r="X23" s="193"/>
      <c r="Y23" s="193"/>
      <c r="Z23" s="193"/>
    </row>
    <row r="24" spans="1:28" s="28" customFormat="1" ht="15.75"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</row>
    <row r="25" spans="1:28" s="28" customFormat="1" ht="15.75"/>
  </sheetData>
  <mergeCells count="31">
    <mergeCell ref="A16:C16"/>
    <mergeCell ref="E16:F16"/>
    <mergeCell ref="A17:C17"/>
    <mergeCell ref="E17:F17"/>
    <mergeCell ref="A19:D19"/>
    <mergeCell ref="A18:C18"/>
    <mergeCell ref="E18:F18"/>
    <mergeCell ref="E19:F19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F8:J8"/>
    <mergeCell ref="L8:R8"/>
    <mergeCell ref="T8:AB8"/>
    <mergeCell ref="L9:N9"/>
    <mergeCell ref="P9:R9"/>
    <mergeCell ref="A1:AB1"/>
    <mergeCell ref="A2:AB2"/>
    <mergeCell ref="A3:AB3"/>
    <mergeCell ref="B6:AB6"/>
    <mergeCell ref="A7:B7"/>
    <mergeCell ref="C7:AB7"/>
  </mergeCells>
  <pageMargins left="0.39" right="0.39" top="0.39" bottom="0.39" header="0" footer="0"/>
  <pageSetup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view="pageBreakPreview" zoomScale="85" zoomScaleNormal="100" zoomScaleSheetLayoutView="85" workbookViewId="0">
      <selection activeCell="A9" sqref="A9:G9"/>
    </sheetView>
  </sheetViews>
  <sheetFormatPr defaultRowHeight="12.75"/>
  <cols>
    <col min="1" max="1" width="28" bestFit="1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</row>
    <row r="2" spans="1:49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</row>
    <row r="3" spans="1:49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</row>
    <row r="4" spans="1:49" ht="14.45" customHeight="1"/>
    <row r="5" spans="1:49" ht="14.45" customHeight="1"/>
    <row r="6" spans="1:49" ht="27.75" customHeight="1">
      <c r="A6" s="241" t="s">
        <v>27</v>
      </c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</row>
    <row r="7" spans="1:49" s="39" customFormat="1" ht="27.75" customHeight="1">
      <c r="I7" s="242" t="s">
        <v>7</v>
      </c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C7" s="242" t="s">
        <v>9</v>
      </c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/>
      <c r="AP7" s="242"/>
      <c r="AQ7" s="242"/>
      <c r="AR7" s="242"/>
      <c r="AS7" s="242"/>
    </row>
    <row r="8" spans="1:49" s="39" customFormat="1" ht="27.75" customHeight="1"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</row>
    <row r="9" spans="1:49" s="39" customFormat="1" ht="27.75" customHeight="1">
      <c r="A9" s="242" t="s">
        <v>28</v>
      </c>
      <c r="B9" s="242"/>
      <c r="C9" s="242"/>
      <c r="D9" s="242"/>
      <c r="E9" s="242"/>
      <c r="F9" s="242"/>
      <c r="G9" s="242"/>
      <c r="I9" s="242" t="s">
        <v>29</v>
      </c>
      <c r="J9" s="242"/>
      <c r="K9" s="242"/>
      <c r="M9" s="242" t="s">
        <v>30</v>
      </c>
      <c r="N9" s="242"/>
      <c r="O9" s="242"/>
      <c r="Q9" s="242" t="s">
        <v>31</v>
      </c>
      <c r="R9" s="242"/>
      <c r="S9" s="242"/>
      <c r="T9" s="242"/>
      <c r="U9" s="242"/>
      <c r="W9" s="42"/>
      <c r="X9" s="42"/>
      <c r="Y9" s="42"/>
      <c r="Z9" s="42"/>
      <c r="AA9" s="42"/>
      <c r="AC9" s="242" t="s">
        <v>29</v>
      </c>
      <c r="AD9" s="242"/>
      <c r="AE9" s="242"/>
      <c r="AF9" s="242"/>
      <c r="AG9" s="242"/>
      <c r="AI9" s="242" t="s">
        <v>30</v>
      </c>
      <c r="AJ9" s="242"/>
      <c r="AK9" s="242"/>
      <c r="AM9" s="242" t="s">
        <v>31</v>
      </c>
      <c r="AN9" s="242"/>
      <c r="AO9" s="242"/>
      <c r="AQ9" s="256"/>
      <c r="AR9" s="256"/>
      <c r="AS9" s="256"/>
    </row>
    <row r="10" spans="1:49" s="39" customFormat="1" ht="27.75" customHeight="1">
      <c r="A10" s="257" t="s">
        <v>32</v>
      </c>
      <c r="B10" s="257"/>
      <c r="C10" s="257"/>
      <c r="D10" s="257"/>
      <c r="E10" s="257"/>
      <c r="F10" s="257"/>
      <c r="G10" s="257"/>
      <c r="I10" s="258">
        <v>606007989</v>
      </c>
      <c r="J10" s="258"/>
      <c r="K10" s="258"/>
      <c r="M10" s="258">
        <v>1949</v>
      </c>
      <c r="N10" s="258"/>
      <c r="O10" s="258"/>
      <c r="Q10" s="257" t="s">
        <v>33</v>
      </c>
      <c r="R10" s="257"/>
      <c r="S10" s="257"/>
      <c r="T10" s="257"/>
      <c r="U10" s="257"/>
      <c r="W10" s="42"/>
      <c r="X10" s="42"/>
      <c r="Y10" s="42"/>
      <c r="Z10" s="42"/>
      <c r="AA10" s="42"/>
      <c r="AC10" s="258">
        <v>606007989</v>
      </c>
      <c r="AD10" s="258"/>
      <c r="AE10" s="258"/>
      <c r="AF10" s="258"/>
      <c r="AG10" s="258"/>
      <c r="AI10" s="258">
        <v>1949</v>
      </c>
      <c r="AJ10" s="258"/>
      <c r="AK10" s="258"/>
      <c r="AM10" s="257" t="s">
        <v>33</v>
      </c>
      <c r="AN10" s="257"/>
      <c r="AO10" s="257"/>
      <c r="AQ10" s="259"/>
      <c r="AR10" s="259"/>
      <c r="AS10" s="259"/>
    </row>
    <row r="11" spans="1:49" ht="27.75" customHeight="1">
      <c r="A11" s="241" t="s">
        <v>34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  <c r="AG11" s="241"/>
      <c r="AH11" s="241"/>
      <c r="AI11" s="241"/>
      <c r="AJ11" s="241"/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s="39" customFormat="1" ht="27.75" customHeight="1">
      <c r="C12" s="260" t="s">
        <v>7</v>
      </c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Y12" s="260" t="s">
        <v>9</v>
      </c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</row>
    <row r="13" spans="1:49" s="39" customFormat="1" ht="27.75" customHeight="1">
      <c r="A13" s="3" t="s">
        <v>28</v>
      </c>
      <c r="C13" s="38" t="s">
        <v>35</v>
      </c>
      <c r="D13" s="43"/>
      <c r="E13" s="38" t="s">
        <v>36</v>
      </c>
      <c r="F13" s="43"/>
      <c r="G13" s="42"/>
      <c r="H13" s="42"/>
      <c r="I13" s="42"/>
      <c r="J13" s="43"/>
      <c r="K13" s="261" t="s">
        <v>37</v>
      </c>
      <c r="L13" s="261"/>
      <c r="M13" s="261"/>
      <c r="N13" s="43"/>
      <c r="O13" s="261" t="s">
        <v>30</v>
      </c>
      <c r="P13" s="261"/>
      <c r="Q13" s="261"/>
      <c r="R13" s="43"/>
      <c r="S13" s="261" t="s">
        <v>31</v>
      </c>
      <c r="T13" s="261"/>
      <c r="U13" s="261"/>
      <c r="V13" s="261"/>
      <c r="W13" s="261"/>
      <c r="Y13" s="261" t="s">
        <v>35</v>
      </c>
      <c r="Z13" s="261"/>
      <c r="AA13" s="261"/>
      <c r="AB13" s="261"/>
      <c r="AC13" s="261"/>
      <c r="AD13" s="43"/>
      <c r="AE13" s="261" t="s">
        <v>36</v>
      </c>
      <c r="AF13" s="261"/>
      <c r="AG13" s="261"/>
      <c r="AH13" s="261"/>
      <c r="AI13" s="261"/>
      <c r="AJ13" s="43"/>
      <c r="AK13" s="42"/>
      <c r="AL13" s="42"/>
      <c r="AM13" s="42"/>
      <c r="AN13" s="43"/>
      <c r="AO13" s="261" t="s">
        <v>37</v>
      </c>
      <c r="AP13" s="261"/>
      <c r="AQ13" s="261"/>
      <c r="AR13" s="43"/>
      <c r="AS13" s="261" t="s">
        <v>30</v>
      </c>
      <c r="AT13" s="261"/>
      <c r="AU13" s="43"/>
      <c r="AV13" s="38" t="s">
        <v>31</v>
      </c>
    </row>
    <row r="14" spans="1:49" s="39" customFormat="1" ht="27.75" customHeight="1">
      <c r="A14" s="18" t="s">
        <v>38</v>
      </c>
      <c r="C14" s="18" t="s">
        <v>39</v>
      </c>
      <c r="E14" s="18" t="s">
        <v>40</v>
      </c>
      <c r="G14" s="42"/>
      <c r="H14" s="42"/>
      <c r="I14" s="42"/>
      <c r="K14" s="258">
        <v>606007989</v>
      </c>
      <c r="L14" s="258"/>
      <c r="M14" s="258"/>
      <c r="O14" s="258">
        <v>1996</v>
      </c>
      <c r="P14" s="258"/>
      <c r="Q14" s="258"/>
      <c r="S14" s="257" t="s">
        <v>41</v>
      </c>
      <c r="T14" s="257"/>
      <c r="U14" s="257"/>
      <c r="V14" s="257"/>
      <c r="W14" s="257"/>
      <c r="Y14" s="257" t="s">
        <v>39</v>
      </c>
      <c r="Z14" s="257"/>
      <c r="AA14" s="257"/>
      <c r="AB14" s="257"/>
      <c r="AC14" s="257"/>
      <c r="AE14" s="257" t="s">
        <v>40</v>
      </c>
      <c r="AF14" s="257"/>
      <c r="AG14" s="257"/>
      <c r="AH14" s="257"/>
      <c r="AI14" s="257"/>
      <c r="AK14" s="42"/>
      <c r="AL14" s="42"/>
      <c r="AM14" s="42"/>
      <c r="AO14" s="258">
        <v>606007989</v>
      </c>
      <c r="AP14" s="258"/>
      <c r="AQ14" s="258"/>
      <c r="AS14" s="258">
        <v>1996</v>
      </c>
      <c r="AT14" s="258"/>
      <c r="AV14" s="18" t="s">
        <v>41</v>
      </c>
    </row>
    <row r="15" spans="1:49" s="39" customFormat="1" ht="21.75" customHeight="1"/>
    <row r="16" spans="1:49" s="39" customFormat="1" ht="15.75"/>
    <row r="17" s="39" customFormat="1" ht="15.75"/>
  </sheetData>
  <mergeCells count="39">
    <mergeCell ref="AE14:AI14"/>
    <mergeCell ref="AO14:AQ14"/>
    <mergeCell ref="AS14:AT14"/>
    <mergeCell ref="K14:M14"/>
    <mergeCell ref="O14:Q14"/>
    <mergeCell ref="S14:W14"/>
    <mergeCell ref="Y14:AC14"/>
    <mergeCell ref="A11:AW11"/>
    <mergeCell ref="C12:W12"/>
    <mergeCell ref="Y12:AV12"/>
    <mergeCell ref="K13:M13"/>
    <mergeCell ref="O13:Q13"/>
    <mergeCell ref="S13:W13"/>
    <mergeCell ref="Y13:AC13"/>
    <mergeCell ref="AE13:AI13"/>
    <mergeCell ref="AO13:AQ13"/>
    <mergeCell ref="AS13:AT13"/>
    <mergeCell ref="AC9:AG9"/>
    <mergeCell ref="AI9:AK9"/>
    <mergeCell ref="AM9:AO9"/>
    <mergeCell ref="AQ9:AS9"/>
    <mergeCell ref="A10:G10"/>
    <mergeCell ref="I10:K10"/>
    <mergeCell ref="M10:O10"/>
    <mergeCell ref="Q10:U10"/>
    <mergeCell ref="AC10:AG10"/>
    <mergeCell ref="AI10:AK10"/>
    <mergeCell ref="AM10:AO10"/>
    <mergeCell ref="AQ10:AS10"/>
    <mergeCell ref="A9:G9"/>
    <mergeCell ref="I9:K9"/>
    <mergeCell ref="M9:O9"/>
    <mergeCell ref="Q9:U9"/>
    <mergeCell ref="A1:AW1"/>
    <mergeCell ref="A2:AW2"/>
    <mergeCell ref="A3:AW3"/>
    <mergeCell ref="A6:AW6"/>
    <mergeCell ref="I7:AA7"/>
    <mergeCell ref="AC7:AS7"/>
  </mergeCells>
  <pageMargins left="0.39" right="0.39" top="0.39" bottom="0.39" header="0" footer="0"/>
  <pageSetup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2"/>
  <sheetViews>
    <sheetView rightToLeft="1" view="pageBreakPreview" zoomScale="85" zoomScaleNormal="70" zoomScaleSheetLayoutView="85" workbookViewId="0">
      <selection activeCell="A10" sqref="A10:B10"/>
    </sheetView>
  </sheetViews>
  <sheetFormatPr defaultRowHeight="12.75"/>
  <cols>
    <col min="1" max="1" width="5.140625" customWidth="1"/>
    <col min="2" max="2" width="37.42578125" customWidth="1"/>
    <col min="3" max="3" width="1.28515625" customWidth="1"/>
    <col min="4" max="4" width="2.5703125" customWidth="1"/>
    <col min="5" max="5" width="13.140625" customWidth="1"/>
    <col min="6" max="6" width="1.28515625" customWidth="1"/>
    <col min="7" max="7" width="20.85546875" bestFit="1" customWidth="1"/>
    <col min="8" max="8" width="1.28515625" customWidth="1"/>
    <col min="9" max="9" width="19" bestFit="1" customWidth="1"/>
    <col min="10" max="10" width="1.28515625" customWidth="1"/>
    <col min="11" max="11" width="13" customWidth="1"/>
    <col min="12" max="12" width="1.28515625" customWidth="1"/>
    <col min="13" max="13" width="16.28515625" bestFit="1" customWidth="1"/>
    <col min="14" max="14" width="1.28515625" customWidth="1"/>
    <col min="15" max="15" width="15.5703125" bestFit="1" customWidth="1"/>
    <col min="16" max="16" width="1.28515625" customWidth="1"/>
    <col min="17" max="17" width="19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8.5703125" bestFit="1" customWidth="1"/>
    <col min="24" max="24" width="1.28515625" customWidth="1"/>
    <col min="25" max="25" width="19" bestFit="1" customWidth="1"/>
    <col min="26" max="26" width="1.28515625" customWidth="1"/>
    <col min="27" max="27" width="19.85546875" bestFit="1" customWidth="1"/>
    <col min="28" max="28" width="0.28515625" customWidth="1"/>
    <col min="30" max="30" width="20" bestFit="1" customWidth="1"/>
  </cols>
  <sheetData>
    <row r="1" spans="1:30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</row>
    <row r="2" spans="1:30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</row>
    <row r="3" spans="1:30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</row>
    <row r="4" spans="1:30" ht="14.45" customHeight="1"/>
    <row r="5" spans="1:30" ht="14.4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</row>
    <row r="6" spans="1:30" ht="14.45" customHeight="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</row>
    <row r="7" spans="1:30" ht="24">
      <c r="A7" s="183" t="s">
        <v>42</v>
      </c>
      <c r="B7" s="241" t="s">
        <v>43</v>
      </c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</row>
    <row r="8" spans="1:30" s="27" customFormat="1" ht="21">
      <c r="A8" s="195"/>
      <c r="B8" s="195"/>
      <c r="C8" s="195"/>
      <c r="D8" s="190"/>
      <c r="E8" s="242" t="s">
        <v>7</v>
      </c>
      <c r="F8" s="242"/>
      <c r="G8" s="242"/>
      <c r="H8" s="242"/>
      <c r="I8" s="242"/>
      <c r="J8" s="190"/>
      <c r="K8" s="242" t="s">
        <v>8</v>
      </c>
      <c r="L8" s="242"/>
      <c r="M8" s="242"/>
      <c r="N8" s="242"/>
      <c r="O8" s="242"/>
      <c r="P8" s="242"/>
      <c r="Q8" s="242"/>
      <c r="R8" s="190"/>
      <c r="S8" s="242" t="s">
        <v>9</v>
      </c>
      <c r="T8" s="242"/>
      <c r="U8" s="242"/>
      <c r="V8" s="242"/>
      <c r="W8" s="242"/>
      <c r="X8" s="242"/>
      <c r="Y8" s="242"/>
      <c r="Z8" s="242"/>
      <c r="AA8" s="242"/>
      <c r="AD8" s="199">
        <f>سهام!AE9</f>
        <v>152046121760472</v>
      </c>
    </row>
    <row r="9" spans="1:30" s="27" customFormat="1" ht="21">
      <c r="A9" s="195"/>
      <c r="B9" s="195"/>
      <c r="C9" s="195"/>
      <c r="D9" s="190"/>
      <c r="E9" s="196"/>
      <c r="F9" s="196"/>
      <c r="G9" s="196"/>
      <c r="H9" s="196"/>
      <c r="I9" s="196"/>
      <c r="J9" s="190"/>
      <c r="K9" s="243" t="s">
        <v>44</v>
      </c>
      <c r="L9" s="243"/>
      <c r="M9" s="243"/>
      <c r="N9" s="196"/>
      <c r="O9" s="243" t="s">
        <v>45</v>
      </c>
      <c r="P9" s="243"/>
      <c r="Q9" s="243"/>
      <c r="R9" s="190"/>
      <c r="S9" s="196"/>
      <c r="T9" s="196"/>
      <c r="U9" s="196"/>
      <c r="V9" s="196"/>
      <c r="W9" s="196"/>
      <c r="X9" s="196"/>
      <c r="Y9" s="196"/>
      <c r="Z9" s="196"/>
      <c r="AA9" s="196"/>
    </row>
    <row r="10" spans="1:30" s="27" customFormat="1" ht="21">
      <c r="A10" s="242" t="s">
        <v>46</v>
      </c>
      <c r="B10" s="242"/>
      <c r="C10" s="195"/>
      <c r="D10" s="242" t="s">
        <v>47</v>
      </c>
      <c r="E10" s="242"/>
      <c r="F10" s="190"/>
      <c r="G10" s="180" t="s">
        <v>14</v>
      </c>
      <c r="H10" s="190"/>
      <c r="I10" s="180" t="s">
        <v>15</v>
      </c>
      <c r="J10" s="190"/>
      <c r="K10" s="182" t="s">
        <v>13</v>
      </c>
      <c r="L10" s="196"/>
      <c r="M10" s="182" t="s">
        <v>14</v>
      </c>
      <c r="N10" s="190"/>
      <c r="O10" s="182" t="s">
        <v>13</v>
      </c>
      <c r="P10" s="196"/>
      <c r="Q10" s="182" t="s">
        <v>16</v>
      </c>
      <c r="R10" s="190"/>
      <c r="S10" s="180" t="s">
        <v>13</v>
      </c>
      <c r="T10" s="190"/>
      <c r="U10" s="180" t="s">
        <v>48</v>
      </c>
      <c r="V10" s="190"/>
      <c r="W10" s="180" t="s">
        <v>14</v>
      </c>
      <c r="X10" s="190"/>
      <c r="Y10" s="180" t="s">
        <v>15</v>
      </c>
      <c r="Z10" s="190"/>
      <c r="AA10" s="180" t="s">
        <v>18</v>
      </c>
    </row>
    <row r="11" spans="1:30" s="27" customFormat="1" ht="21">
      <c r="A11" s="244" t="s">
        <v>49</v>
      </c>
      <c r="B11" s="244"/>
      <c r="C11" s="195"/>
      <c r="D11" s="245">
        <v>3340000</v>
      </c>
      <c r="E11" s="245"/>
      <c r="F11" s="190"/>
      <c r="G11" s="181">
        <v>70313319261</v>
      </c>
      <c r="H11" s="190"/>
      <c r="I11" s="181">
        <v>169654974016</v>
      </c>
      <c r="J11" s="190"/>
      <c r="K11" s="181">
        <v>0</v>
      </c>
      <c r="L11" s="190"/>
      <c r="M11" s="181">
        <v>0</v>
      </c>
      <c r="N11" s="190"/>
      <c r="O11" s="181">
        <v>0</v>
      </c>
      <c r="P11" s="190"/>
      <c r="Q11" s="181">
        <v>0</v>
      </c>
      <c r="R11" s="190"/>
      <c r="S11" s="181">
        <v>3340000</v>
      </c>
      <c r="T11" s="190"/>
      <c r="U11" s="181">
        <v>60000</v>
      </c>
      <c r="V11" s="190"/>
      <c r="W11" s="181">
        <v>70313319261</v>
      </c>
      <c r="X11" s="190"/>
      <c r="Y11" s="181">
        <v>199939080000</v>
      </c>
      <c r="Z11" s="190"/>
      <c r="AA11" s="197">
        <f>Y11/AD8</f>
        <v>1.3149896734293352E-3</v>
      </c>
    </row>
    <row r="12" spans="1:30" s="27" customFormat="1" ht="21">
      <c r="A12" s="246" t="s">
        <v>50</v>
      </c>
      <c r="B12" s="246"/>
      <c r="C12" s="195"/>
      <c r="D12" s="247">
        <v>225850904</v>
      </c>
      <c r="E12" s="247"/>
      <c r="F12" s="190"/>
      <c r="G12" s="176">
        <v>3973835247771</v>
      </c>
      <c r="H12" s="190"/>
      <c r="I12" s="176">
        <v>4402775917229.6797</v>
      </c>
      <c r="J12" s="190"/>
      <c r="K12" s="176">
        <v>0</v>
      </c>
      <c r="L12" s="190"/>
      <c r="M12" s="176">
        <v>0</v>
      </c>
      <c r="N12" s="190"/>
      <c r="O12" s="198">
        <v>-149985001</v>
      </c>
      <c r="P12" s="190"/>
      <c r="Q12" s="176">
        <v>3002623227669.4902</v>
      </c>
      <c r="R12" s="190"/>
      <c r="S12" s="176">
        <v>75865903</v>
      </c>
      <c r="T12" s="190"/>
      <c r="U12" s="176">
        <v>20037.04</v>
      </c>
      <c r="V12" s="190"/>
      <c r="W12" s="176">
        <v>1334856731171</v>
      </c>
      <c r="X12" s="190"/>
      <c r="Y12" s="176">
        <v>1520128133047.1201</v>
      </c>
      <c r="Z12" s="190"/>
      <c r="AA12" s="197">
        <f t="shared" ref="AA12:AA21" si="0">Y12/$AD$8</f>
        <v>9.9978093189504388E-3</v>
      </c>
    </row>
    <row r="13" spans="1:30" s="27" customFormat="1" ht="21">
      <c r="A13" s="246" t="s">
        <v>51</v>
      </c>
      <c r="B13" s="246"/>
      <c r="C13" s="195"/>
      <c r="D13" s="247">
        <v>10000000</v>
      </c>
      <c r="E13" s="247"/>
      <c r="F13" s="190"/>
      <c r="G13" s="176">
        <v>100224500000</v>
      </c>
      <c r="H13" s="190"/>
      <c r="I13" s="176">
        <v>99770000000</v>
      </c>
      <c r="J13" s="190"/>
      <c r="K13" s="176">
        <v>0</v>
      </c>
      <c r="L13" s="190"/>
      <c r="M13" s="176">
        <v>0</v>
      </c>
      <c r="N13" s="190"/>
      <c r="O13" s="176">
        <v>0</v>
      </c>
      <c r="P13" s="190"/>
      <c r="Q13" s="176">
        <v>0</v>
      </c>
      <c r="R13" s="190"/>
      <c r="S13" s="176">
        <v>10000000</v>
      </c>
      <c r="T13" s="190"/>
      <c r="U13" s="176">
        <v>10160</v>
      </c>
      <c r="V13" s="190"/>
      <c r="W13" s="176">
        <v>100224500000</v>
      </c>
      <c r="X13" s="190"/>
      <c r="Y13" s="176">
        <v>101366320000</v>
      </c>
      <c r="Z13" s="190"/>
      <c r="AA13" s="197">
        <f t="shared" si="0"/>
        <v>6.6668139131946329E-4</v>
      </c>
    </row>
    <row r="14" spans="1:30" s="27" customFormat="1" ht="21">
      <c r="A14" s="246" t="s">
        <v>52</v>
      </c>
      <c r="B14" s="246"/>
      <c r="C14" s="195"/>
      <c r="D14" s="247">
        <v>10000000</v>
      </c>
      <c r="E14" s="247"/>
      <c r="F14" s="190"/>
      <c r="G14" s="176">
        <v>100224500000</v>
      </c>
      <c r="H14" s="190"/>
      <c r="I14" s="176">
        <v>99770000000</v>
      </c>
      <c r="J14" s="190"/>
      <c r="K14" s="176">
        <v>0</v>
      </c>
      <c r="L14" s="190"/>
      <c r="M14" s="176">
        <v>0</v>
      </c>
      <c r="N14" s="190"/>
      <c r="O14" s="176">
        <v>0</v>
      </c>
      <c r="P14" s="190"/>
      <c r="Q14" s="176">
        <v>0</v>
      </c>
      <c r="R14" s="190"/>
      <c r="S14" s="176">
        <v>10000000</v>
      </c>
      <c r="T14" s="190"/>
      <c r="U14" s="176">
        <v>10366</v>
      </c>
      <c r="V14" s="190"/>
      <c r="W14" s="176">
        <v>100224500000</v>
      </c>
      <c r="X14" s="190"/>
      <c r="Y14" s="176">
        <v>103421582000</v>
      </c>
      <c r="Z14" s="190"/>
      <c r="AA14" s="197">
        <f t="shared" si="0"/>
        <v>6.801987502379485E-4</v>
      </c>
    </row>
    <row r="15" spans="1:30" s="27" customFormat="1" ht="21">
      <c r="A15" s="246" t="s">
        <v>53</v>
      </c>
      <c r="B15" s="246"/>
      <c r="C15" s="195"/>
      <c r="D15" s="247">
        <v>20000000</v>
      </c>
      <c r="E15" s="247"/>
      <c r="F15" s="190"/>
      <c r="G15" s="176">
        <v>200240000000</v>
      </c>
      <c r="H15" s="190"/>
      <c r="I15" s="176">
        <v>199760000000</v>
      </c>
      <c r="J15" s="190"/>
      <c r="K15" s="176">
        <v>0</v>
      </c>
      <c r="L15" s="190"/>
      <c r="M15" s="176">
        <v>0</v>
      </c>
      <c r="N15" s="190"/>
      <c r="O15" s="176">
        <v>-20000000</v>
      </c>
      <c r="P15" s="190"/>
      <c r="Q15" s="176">
        <v>217678794186</v>
      </c>
      <c r="R15" s="190"/>
      <c r="S15" s="176">
        <v>0</v>
      </c>
      <c r="T15" s="190"/>
      <c r="U15" s="176">
        <v>0</v>
      </c>
      <c r="V15" s="190"/>
      <c r="W15" s="176">
        <v>0</v>
      </c>
      <c r="X15" s="190"/>
      <c r="Y15" s="176">
        <v>0</v>
      </c>
      <c r="Z15" s="190"/>
      <c r="AA15" s="197">
        <f t="shared" si="0"/>
        <v>0</v>
      </c>
    </row>
    <row r="16" spans="1:30" s="27" customFormat="1" ht="21">
      <c r="A16" s="246" t="s">
        <v>54</v>
      </c>
      <c r="B16" s="246"/>
      <c r="C16" s="195"/>
      <c r="D16" s="247">
        <v>10000000</v>
      </c>
      <c r="E16" s="247"/>
      <c r="F16" s="190"/>
      <c r="G16" s="176">
        <v>112304366815</v>
      </c>
      <c r="H16" s="190"/>
      <c r="I16" s="176">
        <v>125370982000</v>
      </c>
      <c r="J16" s="190"/>
      <c r="K16" s="176">
        <v>0</v>
      </c>
      <c r="L16" s="190"/>
      <c r="M16" s="176">
        <v>0</v>
      </c>
      <c r="N16" s="190"/>
      <c r="O16" s="176">
        <v>-10000000</v>
      </c>
      <c r="P16" s="190"/>
      <c r="Q16" s="176">
        <v>128201607887</v>
      </c>
      <c r="R16" s="190"/>
      <c r="S16" s="176">
        <v>0</v>
      </c>
      <c r="T16" s="190"/>
      <c r="U16" s="176">
        <v>0</v>
      </c>
      <c r="V16" s="190"/>
      <c r="W16" s="176">
        <v>0</v>
      </c>
      <c r="X16" s="190"/>
      <c r="Y16" s="176">
        <v>0</v>
      </c>
      <c r="Z16" s="190"/>
      <c r="AA16" s="197">
        <f t="shared" si="0"/>
        <v>0</v>
      </c>
    </row>
    <row r="17" spans="1:27" s="27" customFormat="1" ht="21">
      <c r="A17" s="246" t="s">
        <v>55</v>
      </c>
      <c r="B17" s="246"/>
      <c r="C17" s="195"/>
      <c r="D17" s="247">
        <v>10828676</v>
      </c>
      <c r="E17" s="247"/>
      <c r="F17" s="190"/>
      <c r="G17" s="176">
        <v>547102638143</v>
      </c>
      <c r="H17" s="190"/>
      <c r="I17" s="176">
        <v>846727264542.38599</v>
      </c>
      <c r="J17" s="190"/>
      <c r="K17" s="176">
        <v>0</v>
      </c>
      <c r="L17" s="190"/>
      <c r="M17" s="176">
        <v>0</v>
      </c>
      <c r="N17" s="190"/>
      <c r="O17" s="176">
        <v>0</v>
      </c>
      <c r="P17" s="190"/>
      <c r="Q17" s="176">
        <v>0</v>
      </c>
      <c r="R17" s="190"/>
      <c r="S17" s="176">
        <v>10828676</v>
      </c>
      <c r="T17" s="190"/>
      <c r="U17" s="176">
        <v>87975</v>
      </c>
      <c r="V17" s="190"/>
      <c r="W17" s="176">
        <v>547102638143</v>
      </c>
      <c r="X17" s="190"/>
      <c r="Y17" s="176">
        <v>951509587774.68005</v>
      </c>
      <c r="Z17" s="190"/>
      <c r="AA17" s="197">
        <f t="shared" si="0"/>
        <v>6.2580326071956906E-3</v>
      </c>
    </row>
    <row r="18" spans="1:27" s="27" customFormat="1" ht="21">
      <c r="A18" s="246" t="s">
        <v>56</v>
      </c>
      <c r="B18" s="246"/>
      <c r="C18" s="195"/>
      <c r="D18" s="247">
        <v>98460724</v>
      </c>
      <c r="E18" s="247"/>
      <c r="F18" s="190"/>
      <c r="G18" s="176">
        <v>2041588654990</v>
      </c>
      <c r="H18" s="190"/>
      <c r="I18" s="176">
        <v>2556808506840.0698</v>
      </c>
      <c r="J18" s="190"/>
      <c r="K18" s="176">
        <v>0</v>
      </c>
      <c r="L18" s="190"/>
      <c r="M18" s="176">
        <v>0</v>
      </c>
      <c r="N18" s="190"/>
      <c r="O18" s="176">
        <v>0</v>
      </c>
      <c r="P18" s="190"/>
      <c r="Q18" s="176">
        <v>0</v>
      </c>
      <c r="R18" s="190"/>
      <c r="S18" s="176">
        <v>98460724</v>
      </c>
      <c r="T18" s="190"/>
      <c r="U18" s="176">
        <v>29647</v>
      </c>
      <c r="V18" s="190"/>
      <c r="W18" s="176">
        <v>2041588654990</v>
      </c>
      <c r="X18" s="190"/>
      <c r="Y18" s="176">
        <v>2915562206326.6899</v>
      </c>
      <c r="Z18" s="190"/>
      <c r="AA18" s="197">
        <f t="shared" si="0"/>
        <v>1.9175511828705253E-2</v>
      </c>
    </row>
    <row r="19" spans="1:27" s="27" customFormat="1" ht="21">
      <c r="A19" s="246" t="s">
        <v>57</v>
      </c>
      <c r="B19" s="246"/>
      <c r="C19" s="195"/>
      <c r="D19" s="247">
        <v>7001000</v>
      </c>
      <c r="E19" s="247"/>
      <c r="F19" s="190"/>
      <c r="G19" s="176">
        <v>183270168868</v>
      </c>
      <c r="H19" s="190"/>
      <c r="I19" s="176">
        <v>224983554917</v>
      </c>
      <c r="J19" s="190"/>
      <c r="K19" s="176">
        <v>0</v>
      </c>
      <c r="L19" s="190"/>
      <c r="M19" s="176">
        <v>0</v>
      </c>
      <c r="N19" s="190"/>
      <c r="O19" s="176">
        <v>-7000000</v>
      </c>
      <c r="P19" s="190"/>
      <c r="Q19" s="176">
        <v>262217509400</v>
      </c>
      <c r="R19" s="190"/>
      <c r="S19" s="176">
        <v>1000</v>
      </c>
      <c r="T19" s="190"/>
      <c r="U19" s="176">
        <v>35140</v>
      </c>
      <c r="V19" s="190"/>
      <c r="W19" s="176">
        <v>26177714</v>
      </c>
      <c r="X19" s="190"/>
      <c r="Y19" s="176">
        <v>35059178</v>
      </c>
      <c r="Z19" s="190"/>
      <c r="AA19" s="197">
        <f t="shared" si="0"/>
        <v>2.3058252058037342E-7</v>
      </c>
    </row>
    <row r="20" spans="1:27" s="27" customFormat="1" ht="21">
      <c r="A20" s="246" t="s">
        <v>58</v>
      </c>
      <c r="B20" s="246"/>
      <c r="C20" s="195"/>
      <c r="D20" s="247">
        <v>101067293</v>
      </c>
      <c r="E20" s="247"/>
      <c r="F20" s="190"/>
      <c r="G20" s="176">
        <v>3400122456983</v>
      </c>
      <c r="H20" s="190"/>
      <c r="I20" s="176">
        <v>3886421471563.3999</v>
      </c>
      <c r="J20" s="190"/>
      <c r="K20" s="176">
        <v>0</v>
      </c>
      <c r="L20" s="190"/>
      <c r="M20" s="176">
        <v>0</v>
      </c>
      <c r="N20" s="190"/>
      <c r="O20" s="176">
        <v>-100715337</v>
      </c>
      <c r="P20" s="190"/>
      <c r="Q20" s="176">
        <v>4202291372231</v>
      </c>
      <c r="R20" s="190"/>
      <c r="S20" s="176">
        <v>351956</v>
      </c>
      <c r="T20" s="190"/>
      <c r="U20" s="176">
        <v>43700</v>
      </c>
      <c r="V20" s="190"/>
      <c r="W20" s="176">
        <v>11840561677</v>
      </c>
      <c r="X20" s="190"/>
      <c r="Y20" s="176">
        <v>15362020627.360001</v>
      </c>
      <c r="Z20" s="190"/>
      <c r="AA20" s="197">
        <f t="shared" si="0"/>
        <v>1.0103526778250073E-4</v>
      </c>
    </row>
    <row r="21" spans="1:27" s="27" customFormat="1" ht="21">
      <c r="A21" s="252" t="s">
        <v>59</v>
      </c>
      <c r="B21" s="252"/>
      <c r="C21" s="195"/>
      <c r="D21" s="253">
        <v>0</v>
      </c>
      <c r="E21" s="253"/>
      <c r="F21" s="190"/>
      <c r="G21" s="178">
        <v>0</v>
      </c>
      <c r="H21" s="190"/>
      <c r="I21" s="178">
        <v>0</v>
      </c>
      <c r="J21" s="190"/>
      <c r="K21" s="178">
        <v>10000000</v>
      </c>
      <c r="L21" s="190"/>
      <c r="M21" s="178">
        <v>100224500000</v>
      </c>
      <c r="N21" s="190"/>
      <c r="O21" s="178">
        <v>0</v>
      </c>
      <c r="P21" s="190"/>
      <c r="Q21" s="178">
        <v>0</v>
      </c>
      <c r="R21" s="190"/>
      <c r="S21" s="178">
        <v>10000000</v>
      </c>
      <c r="T21" s="190"/>
      <c r="U21" s="177">
        <v>10000</v>
      </c>
      <c r="V21" s="190"/>
      <c r="W21" s="178">
        <v>100224500000</v>
      </c>
      <c r="X21" s="190"/>
      <c r="Y21" s="178">
        <v>99770000000</v>
      </c>
      <c r="Z21" s="190"/>
      <c r="AA21" s="197">
        <f t="shared" si="0"/>
        <v>6.5618247177112526E-4</v>
      </c>
    </row>
    <row r="22" spans="1:27" s="27" customFormat="1" ht="21">
      <c r="A22" s="250" t="s">
        <v>26</v>
      </c>
      <c r="B22" s="250"/>
      <c r="C22" s="195"/>
      <c r="D22" s="255">
        <f>SUM(D11:E21)</f>
        <v>496548597</v>
      </c>
      <c r="E22" s="255"/>
      <c r="F22" s="190"/>
      <c r="G22" s="179">
        <f>SUM(G11:G21)</f>
        <v>10729225852831</v>
      </c>
      <c r="H22" s="190"/>
      <c r="I22" s="179">
        <f>SUM(I11:I21)</f>
        <v>12612042671108.535</v>
      </c>
      <c r="J22" s="190"/>
      <c r="K22" s="179">
        <f>SUM(K11:K21)</f>
        <v>10000000</v>
      </c>
      <c r="L22" s="190"/>
      <c r="M22" s="179">
        <f>SUM(M11:M21)</f>
        <v>100224500000</v>
      </c>
      <c r="N22" s="190"/>
      <c r="O22" s="179">
        <f>SUM(O11:O21)</f>
        <v>-287700338</v>
      </c>
      <c r="P22" s="190"/>
      <c r="Q22" s="179">
        <f>SUM(Q11:Q21)</f>
        <v>7813012511373.4902</v>
      </c>
      <c r="R22" s="190"/>
      <c r="S22" s="179">
        <f>SUM(S11:S21)</f>
        <v>218848259</v>
      </c>
      <c r="T22" s="190"/>
      <c r="U22" s="177"/>
      <c r="V22" s="190"/>
      <c r="W22" s="179">
        <f>SUM(W11:W21)</f>
        <v>4306401582956</v>
      </c>
      <c r="X22" s="190"/>
      <c r="Y22" s="179">
        <f>SUM(Y11:Y21)</f>
        <v>5907093988953.8506</v>
      </c>
      <c r="Z22" s="190"/>
      <c r="AA22" s="162">
        <f>SUM(AA11:AA21)</f>
        <v>3.8850671891912339E-2</v>
      </c>
    </row>
    <row r="23" spans="1:27" s="27" customFormat="1" ht="15.75">
      <c r="A23" s="195"/>
      <c r="B23" s="195"/>
      <c r="C23" s="195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</row>
    <row r="24" spans="1:27" s="28" customFormat="1" ht="15.75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</row>
    <row r="25" spans="1:27" s="28" customFormat="1" ht="21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76"/>
      <c r="X25" s="193"/>
      <c r="Y25" s="193"/>
      <c r="Z25" s="193"/>
      <c r="AA25" s="193"/>
    </row>
    <row r="26" spans="1:27">
      <c r="A26" s="157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</row>
    <row r="27" spans="1:27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</row>
    <row r="28" spans="1:27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</row>
    <row r="29" spans="1:27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</row>
    <row r="30" spans="1:27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</row>
    <row r="31" spans="1:27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</row>
    <row r="32" spans="1:27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</row>
  </sheetData>
  <mergeCells count="35">
    <mergeCell ref="A21:B21"/>
    <mergeCell ref="D21:E21"/>
    <mergeCell ref="A22:B22"/>
    <mergeCell ref="D22:E22"/>
    <mergeCell ref="A18:B18"/>
    <mergeCell ref="D18:E18"/>
    <mergeCell ref="A19:B19"/>
    <mergeCell ref="D19:E19"/>
    <mergeCell ref="A20:B20"/>
    <mergeCell ref="D20:E20"/>
    <mergeCell ref="A15:B15"/>
    <mergeCell ref="D15:E15"/>
    <mergeCell ref="A16:B16"/>
    <mergeCell ref="D16:E16"/>
    <mergeCell ref="A17:B17"/>
    <mergeCell ref="D17:E17"/>
    <mergeCell ref="A12:B12"/>
    <mergeCell ref="D12:E12"/>
    <mergeCell ref="A13:B13"/>
    <mergeCell ref="D13:E13"/>
    <mergeCell ref="A14:B14"/>
    <mergeCell ref="D14:E14"/>
    <mergeCell ref="K9:M9"/>
    <mergeCell ref="O9:Q9"/>
    <mergeCell ref="A10:B10"/>
    <mergeCell ref="D10:E10"/>
    <mergeCell ref="A11:B11"/>
    <mergeCell ref="D11:E11"/>
    <mergeCell ref="A1:AA1"/>
    <mergeCell ref="A2:AA2"/>
    <mergeCell ref="A3:AA3"/>
    <mergeCell ref="B7:AA7"/>
    <mergeCell ref="E8:I8"/>
    <mergeCell ref="K8:Q8"/>
    <mergeCell ref="S8:AA8"/>
  </mergeCells>
  <pageMargins left="0.39" right="0.39" top="0.39" bottom="0.39" header="0" footer="0"/>
  <pageSetup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1"/>
  <sheetViews>
    <sheetView rightToLeft="1" view="pageBreakPreview" zoomScale="60" zoomScaleNormal="70" workbookViewId="0">
      <selection activeCell="A8" sqref="A8:B8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1" width="13" customWidth="1"/>
    <col min="12" max="12" width="1.28515625" customWidth="1"/>
    <col min="13" max="13" width="20.140625" bestFit="1" customWidth="1"/>
    <col min="14" max="14" width="1.28515625" customWidth="1"/>
    <col min="15" max="15" width="20" bestFit="1" customWidth="1"/>
    <col min="16" max="16" width="1.28515625" customWidth="1"/>
    <col min="17" max="17" width="13" customWidth="1"/>
    <col min="18" max="18" width="1.28515625" customWidth="1"/>
    <col min="19" max="19" width="18.42578125" bestFit="1" customWidth="1"/>
    <col min="20" max="20" width="1.28515625" customWidth="1"/>
    <col min="21" max="21" width="13" customWidth="1"/>
    <col min="22" max="22" width="1.28515625" customWidth="1"/>
    <col min="23" max="23" width="19.85546875" bestFit="1" customWidth="1"/>
    <col min="24" max="24" width="1.28515625" customWidth="1"/>
    <col min="25" max="25" width="15.5703125" customWidth="1"/>
    <col min="26" max="26" width="1.28515625" customWidth="1"/>
    <col min="27" max="27" width="15.5703125" customWidth="1"/>
    <col min="28" max="28" width="1.28515625" customWidth="1"/>
    <col min="29" max="29" width="20" bestFit="1" customWidth="1"/>
    <col min="30" max="30" width="1.28515625" customWidth="1"/>
    <col min="31" max="31" width="22.5703125" bestFit="1" customWidth="1"/>
    <col min="32" max="32" width="1.28515625" customWidth="1"/>
    <col min="33" max="33" width="18.28515625" bestFit="1" customWidth="1"/>
    <col min="34" max="34" width="0.28515625" customWidth="1"/>
    <col min="36" max="36" width="21.5703125" bestFit="1" customWidth="1"/>
  </cols>
  <sheetData>
    <row r="1" spans="1:36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</row>
    <row r="2" spans="1:36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</row>
    <row r="3" spans="1:36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</row>
    <row r="4" spans="1:36" ht="14.45" customHeight="1"/>
    <row r="5" spans="1:36" ht="24">
      <c r="A5" s="2" t="s">
        <v>60</v>
      </c>
      <c r="B5" s="241" t="s">
        <v>61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</row>
    <row r="6" spans="1:36" s="25" customFormat="1" ht="21">
      <c r="A6" s="261" t="s">
        <v>62</v>
      </c>
      <c r="B6" s="261"/>
      <c r="C6" s="261"/>
      <c r="D6" s="261"/>
      <c r="E6" s="261"/>
      <c r="F6" s="261"/>
      <c r="G6" s="261"/>
      <c r="H6" s="261"/>
      <c r="I6" s="29"/>
      <c r="J6" s="29"/>
      <c r="K6" s="242" t="s">
        <v>7</v>
      </c>
      <c r="L6" s="242"/>
      <c r="M6" s="242"/>
      <c r="N6" s="242"/>
      <c r="O6" s="242"/>
      <c r="P6" s="200"/>
      <c r="Q6" s="242" t="s">
        <v>8</v>
      </c>
      <c r="R6" s="242"/>
      <c r="S6" s="242"/>
      <c r="T6" s="242"/>
      <c r="U6" s="242"/>
      <c r="V6" s="242"/>
      <c r="W6" s="242"/>
      <c r="X6" s="200"/>
      <c r="Y6" s="242" t="s">
        <v>9</v>
      </c>
      <c r="Z6" s="242"/>
      <c r="AA6" s="242"/>
      <c r="AB6" s="242"/>
      <c r="AC6" s="242"/>
      <c r="AD6" s="242"/>
      <c r="AE6" s="242"/>
      <c r="AF6" s="242"/>
      <c r="AG6" s="242"/>
    </row>
    <row r="7" spans="1:36" s="25" customFormat="1" ht="21">
      <c r="A7" s="26"/>
      <c r="B7" s="26"/>
      <c r="C7" s="26"/>
      <c r="D7" s="26"/>
      <c r="E7" s="26"/>
      <c r="F7" s="26"/>
      <c r="G7" s="26"/>
      <c r="H7" s="26"/>
      <c r="I7" s="26"/>
      <c r="J7" s="26"/>
      <c r="K7" s="201"/>
      <c r="L7" s="201"/>
      <c r="M7" s="201"/>
      <c r="N7" s="201"/>
      <c r="O7" s="201"/>
      <c r="P7" s="200"/>
      <c r="Q7" s="243" t="s">
        <v>10</v>
      </c>
      <c r="R7" s="243"/>
      <c r="S7" s="243"/>
      <c r="T7" s="201"/>
      <c r="U7" s="243" t="s">
        <v>11</v>
      </c>
      <c r="V7" s="243"/>
      <c r="W7" s="243"/>
      <c r="X7" s="200"/>
      <c r="Y7" s="201"/>
      <c r="Z7" s="201"/>
      <c r="AA7" s="201"/>
      <c r="AB7" s="201"/>
      <c r="AC7" s="201"/>
      <c r="AD7" s="201"/>
      <c r="AE7" s="201"/>
      <c r="AF7" s="201"/>
      <c r="AG7" s="201"/>
      <c r="AJ7" s="199">
        <f>'واحدهای صندوق'!AD8</f>
        <v>152046121760472</v>
      </c>
    </row>
    <row r="8" spans="1:36" s="25" customFormat="1" ht="24" customHeight="1">
      <c r="A8" s="242" t="s">
        <v>63</v>
      </c>
      <c r="B8" s="242"/>
      <c r="D8" s="3" t="s">
        <v>64</v>
      </c>
      <c r="F8" s="3" t="s">
        <v>65</v>
      </c>
      <c r="G8" s="44"/>
      <c r="H8" s="3" t="s">
        <v>66</v>
      </c>
      <c r="I8" s="44"/>
      <c r="J8" s="3" t="s">
        <v>67</v>
      </c>
      <c r="K8" s="180" t="s">
        <v>13</v>
      </c>
      <c r="L8" s="202"/>
      <c r="M8" s="180" t="s">
        <v>14</v>
      </c>
      <c r="N8" s="202"/>
      <c r="O8" s="180" t="s">
        <v>15</v>
      </c>
      <c r="P8" s="202"/>
      <c r="Q8" s="182" t="s">
        <v>13</v>
      </c>
      <c r="R8" s="203"/>
      <c r="S8" s="182" t="s">
        <v>14</v>
      </c>
      <c r="T8" s="202"/>
      <c r="U8" s="182" t="s">
        <v>13</v>
      </c>
      <c r="V8" s="203"/>
      <c r="W8" s="182" t="s">
        <v>16</v>
      </c>
      <c r="X8" s="202"/>
      <c r="Y8" s="180" t="s">
        <v>13</v>
      </c>
      <c r="Z8" s="202"/>
      <c r="AA8" s="180" t="s">
        <v>17</v>
      </c>
      <c r="AB8" s="202"/>
      <c r="AC8" s="180" t="s">
        <v>14</v>
      </c>
      <c r="AD8" s="202"/>
      <c r="AE8" s="180" t="s">
        <v>15</v>
      </c>
      <c r="AF8" s="202"/>
      <c r="AG8" s="180" t="s">
        <v>18</v>
      </c>
    </row>
    <row r="9" spans="1:36" s="25" customFormat="1" ht="21">
      <c r="A9" s="244" t="s">
        <v>68</v>
      </c>
      <c r="B9" s="244"/>
      <c r="D9" s="18" t="s">
        <v>69</v>
      </c>
      <c r="E9" s="53"/>
      <c r="F9" s="18" t="s">
        <v>69</v>
      </c>
      <c r="G9" s="44"/>
      <c r="H9" s="49" t="s">
        <v>70</v>
      </c>
      <c r="I9" s="44"/>
      <c r="J9" s="49" t="s">
        <v>71</v>
      </c>
      <c r="K9" s="181">
        <v>2191177</v>
      </c>
      <c r="L9" s="202"/>
      <c r="M9" s="181">
        <v>14922720650678</v>
      </c>
      <c r="N9" s="202"/>
      <c r="O9" s="181">
        <v>20376799267210</v>
      </c>
      <c r="P9" s="202"/>
      <c r="Q9" s="181">
        <v>0</v>
      </c>
      <c r="R9" s="202"/>
      <c r="S9" s="181">
        <v>0</v>
      </c>
      <c r="T9" s="202"/>
      <c r="U9" s="181">
        <v>1</v>
      </c>
      <c r="V9" s="202"/>
      <c r="W9" s="181">
        <v>9299478</v>
      </c>
      <c r="X9" s="202"/>
      <c r="Y9" s="181">
        <v>2191176</v>
      </c>
      <c r="Z9" s="202"/>
      <c r="AA9" s="181">
        <v>9305758</v>
      </c>
      <c r="AB9" s="202"/>
      <c r="AC9" s="181">
        <v>14922713840310</v>
      </c>
      <c r="AD9" s="202"/>
      <c r="AE9" s="181">
        <v>20376789967733</v>
      </c>
      <c r="AF9" s="202"/>
      <c r="AG9" s="197">
        <f>AE9/AJ7</f>
        <v>0.13401716355405541</v>
      </c>
    </row>
    <row r="10" spans="1:36" s="25" customFormat="1" ht="21">
      <c r="A10" s="246" t="s">
        <v>72</v>
      </c>
      <c r="B10" s="246"/>
      <c r="D10" s="54" t="s">
        <v>69</v>
      </c>
      <c r="E10" s="53"/>
      <c r="F10" s="54" t="s">
        <v>69</v>
      </c>
      <c r="G10" s="44"/>
      <c r="H10" s="50" t="s">
        <v>73</v>
      </c>
      <c r="I10" s="44"/>
      <c r="J10" s="50" t="s">
        <v>74</v>
      </c>
      <c r="K10" s="176">
        <v>1335900</v>
      </c>
      <c r="L10" s="202"/>
      <c r="M10" s="176">
        <v>4999848883800</v>
      </c>
      <c r="N10" s="202"/>
      <c r="O10" s="176">
        <v>6461741328042</v>
      </c>
      <c r="P10" s="202"/>
      <c r="Q10" s="176">
        <v>0</v>
      </c>
      <c r="R10" s="202"/>
      <c r="S10" s="176">
        <v>0</v>
      </c>
      <c r="T10" s="202"/>
      <c r="U10" s="176">
        <v>0</v>
      </c>
      <c r="V10" s="202"/>
      <c r="W10" s="176">
        <v>0</v>
      </c>
      <c r="X10" s="202"/>
      <c r="Y10" s="176">
        <v>1335900</v>
      </c>
      <c r="Z10" s="202"/>
      <c r="AA10" s="176">
        <v>4916551</v>
      </c>
      <c r="AB10" s="202"/>
      <c r="AC10" s="176">
        <v>4999848883800</v>
      </c>
      <c r="AD10" s="202"/>
      <c r="AE10" s="176">
        <v>6563587264388</v>
      </c>
      <c r="AF10" s="202"/>
      <c r="AG10" s="197">
        <f t="shared" ref="AG10:AG19" si="0">AE10/$AJ$7</f>
        <v>4.3168396460174369E-2</v>
      </c>
    </row>
    <row r="11" spans="1:36" s="25" customFormat="1" ht="21">
      <c r="A11" s="246" t="s">
        <v>75</v>
      </c>
      <c r="B11" s="246"/>
      <c r="D11" s="54" t="s">
        <v>69</v>
      </c>
      <c r="E11" s="53"/>
      <c r="F11" s="54" t="s">
        <v>69</v>
      </c>
      <c r="G11" s="44"/>
      <c r="H11" s="50" t="s">
        <v>76</v>
      </c>
      <c r="I11" s="44"/>
      <c r="J11" s="50" t="s">
        <v>33</v>
      </c>
      <c r="K11" s="176">
        <v>9086</v>
      </c>
      <c r="L11" s="202"/>
      <c r="M11" s="176">
        <v>5082255524</v>
      </c>
      <c r="N11" s="202"/>
      <c r="O11" s="176">
        <v>8427223204</v>
      </c>
      <c r="P11" s="202"/>
      <c r="Q11" s="176">
        <v>0</v>
      </c>
      <c r="R11" s="202"/>
      <c r="S11" s="176">
        <v>0</v>
      </c>
      <c r="T11" s="202"/>
      <c r="U11" s="176">
        <v>0</v>
      </c>
      <c r="V11" s="202"/>
      <c r="W11" s="176">
        <v>0</v>
      </c>
      <c r="X11" s="202"/>
      <c r="Y11" s="176">
        <v>9086</v>
      </c>
      <c r="Z11" s="202"/>
      <c r="AA11" s="176">
        <v>958000</v>
      </c>
      <c r="AB11" s="202"/>
      <c r="AC11" s="176">
        <v>5082255524</v>
      </c>
      <c r="AD11" s="202"/>
      <c r="AE11" s="176">
        <v>8699654989</v>
      </c>
      <c r="AF11" s="202"/>
      <c r="AG11" s="197">
        <f t="shared" si="0"/>
        <v>5.7217210727052444E-5</v>
      </c>
    </row>
    <row r="12" spans="1:36" s="25" customFormat="1" ht="21">
      <c r="A12" s="246" t="s">
        <v>77</v>
      </c>
      <c r="B12" s="246"/>
      <c r="D12" s="54" t="s">
        <v>69</v>
      </c>
      <c r="E12" s="53"/>
      <c r="F12" s="54" t="s">
        <v>69</v>
      </c>
      <c r="G12" s="44"/>
      <c r="H12" s="50" t="s">
        <v>78</v>
      </c>
      <c r="I12" s="44"/>
      <c r="J12" s="50" t="s">
        <v>79</v>
      </c>
      <c r="K12" s="176">
        <v>1500000</v>
      </c>
      <c r="L12" s="202"/>
      <c r="M12" s="176">
        <v>1500000000000</v>
      </c>
      <c r="N12" s="202"/>
      <c r="O12" s="176">
        <v>1499184375000</v>
      </c>
      <c r="P12" s="202"/>
      <c r="Q12" s="176">
        <v>0</v>
      </c>
      <c r="R12" s="202"/>
      <c r="S12" s="176">
        <v>0</v>
      </c>
      <c r="T12" s="202"/>
      <c r="U12" s="176">
        <v>0</v>
      </c>
      <c r="V12" s="202"/>
      <c r="W12" s="176">
        <v>0</v>
      </c>
      <c r="X12" s="202"/>
      <c r="Y12" s="176">
        <v>1500000</v>
      </c>
      <c r="Z12" s="202"/>
      <c r="AA12" s="176">
        <v>1000000</v>
      </c>
      <c r="AB12" s="202"/>
      <c r="AC12" s="176">
        <v>1500000000000</v>
      </c>
      <c r="AD12" s="202"/>
      <c r="AE12" s="176">
        <v>1499184375000</v>
      </c>
      <c r="AF12" s="202"/>
      <c r="AG12" s="197">
        <f t="shared" si="0"/>
        <v>9.8600632337190498E-3</v>
      </c>
    </row>
    <row r="13" spans="1:36" s="25" customFormat="1" ht="21">
      <c r="A13" s="246" t="s">
        <v>80</v>
      </c>
      <c r="B13" s="246"/>
      <c r="D13" s="54" t="s">
        <v>69</v>
      </c>
      <c r="E13" s="53"/>
      <c r="F13" s="54" t="s">
        <v>69</v>
      </c>
      <c r="G13" s="44"/>
      <c r="H13" s="50" t="s">
        <v>81</v>
      </c>
      <c r="I13" s="44"/>
      <c r="J13" s="50" t="s">
        <v>82</v>
      </c>
      <c r="K13" s="176">
        <v>2500000</v>
      </c>
      <c r="L13" s="202"/>
      <c r="M13" s="176">
        <v>2500000000000</v>
      </c>
      <c r="N13" s="202"/>
      <c r="O13" s="176">
        <v>2498640625000</v>
      </c>
      <c r="P13" s="202"/>
      <c r="Q13" s="176">
        <v>0</v>
      </c>
      <c r="R13" s="202"/>
      <c r="S13" s="176">
        <v>0</v>
      </c>
      <c r="T13" s="202"/>
      <c r="U13" s="176">
        <v>0</v>
      </c>
      <c r="V13" s="202"/>
      <c r="W13" s="176">
        <v>0</v>
      </c>
      <c r="X13" s="202"/>
      <c r="Y13" s="176">
        <v>2500000</v>
      </c>
      <c r="Z13" s="202"/>
      <c r="AA13" s="176">
        <v>1000000</v>
      </c>
      <c r="AB13" s="202"/>
      <c r="AC13" s="176">
        <v>2500000000000</v>
      </c>
      <c r="AD13" s="202"/>
      <c r="AE13" s="176">
        <v>2498640625000</v>
      </c>
      <c r="AF13" s="202"/>
      <c r="AG13" s="197">
        <f t="shared" si="0"/>
        <v>1.6433438722865085E-2</v>
      </c>
    </row>
    <row r="14" spans="1:36" s="25" customFormat="1" ht="21">
      <c r="A14" s="246" t="s">
        <v>83</v>
      </c>
      <c r="B14" s="246"/>
      <c r="D14" s="54" t="s">
        <v>69</v>
      </c>
      <c r="E14" s="53"/>
      <c r="F14" s="54" t="s">
        <v>69</v>
      </c>
      <c r="G14" s="44"/>
      <c r="H14" s="50" t="s">
        <v>84</v>
      </c>
      <c r="I14" s="44"/>
      <c r="J14" s="50" t="s">
        <v>85</v>
      </c>
      <c r="K14" s="176">
        <v>2474661</v>
      </c>
      <c r="L14" s="202"/>
      <c r="M14" s="176">
        <v>1941289124284</v>
      </c>
      <c r="N14" s="202"/>
      <c r="O14" s="176">
        <v>1982856958650</v>
      </c>
      <c r="P14" s="202"/>
      <c r="Q14" s="176">
        <v>0</v>
      </c>
      <c r="R14" s="202"/>
      <c r="S14" s="176">
        <v>0</v>
      </c>
      <c r="T14" s="202"/>
      <c r="U14" s="176">
        <v>0</v>
      </c>
      <c r="V14" s="202"/>
      <c r="W14" s="176">
        <v>0</v>
      </c>
      <c r="X14" s="202"/>
      <c r="Y14" s="176">
        <v>2474661</v>
      </c>
      <c r="Z14" s="202"/>
      <c r="AA14" s="176">
        <v>806000</v>
      </c>
      <c r="AB14" s="202"/>
      <c r="AC14" s="176">
        <v>1941289124284</v>
      </c>
      <c r="AD14" s="202"/>
      <c r="AE14" s="176">
        <v>1993492214883</v>
      </c>
      <c r="AF14" s="202"/>
      <c r="AG14" s="197">
        <f t="shared" si="0"/>
        <v>1.3111102024841358E-2</v>
      </c>
    </row>
    <row r="15" spans="1:36" s="25" customFormat="1" ht="21">
      <c r="A15" s="246" t="s">
        <v>86</v>
      </c>
      <c r="B15" s="246"/>
      <c r="D15" s="54" t="s">
        <v>69</v>
      </c>
      <c r="E15" s="53"/>
      <c r="F15" s="54" t="s">
        <v>69</v>
      </c>
      <c r="G15" s="44"/>
      <c r="H15" s="50" t="s">
        <v>84</v>
      </c>
      <c r="I15" s="44"/>
      <c r="J15" s="50" t="s">
        <v>87</v>
      </c>
      <c r="K15" s="176">
        <v>624417</v>
      </c>
      <c r="L15" s="202"/>
      <c r="M15" s="176">
        <v>543197775920</v>
      </c>
      <c r="N15" s="202"/>
      <c r="O15" s="176">
        <v>493021203872</v>
      </c>
      <c r="P15" s="202"/>
      <c r="Q15" s="176">
        <v>0</v>
      </c>
      <c r="R15" s="202"/>
      <c r="S15" s="176">
        <v>0</v>
      </c>
      <c r="T15" s="202"/>
      <c r="U15" s="176">
        <v>0</v>
      </c>
      <c r="V15" s="202"/>
      <c r="W15" s="176">
        <v>0</v>
      </c>
      <c r="X15" s="202"/>
      <c r="Y15" s="176">
        <v>624417</v>
      </c>
      <c r="Z15" s="202"/>
      <c r="AA15" s="176">
        <v>790000</v>
      </c>
      <c r="AB15" s="202"/>
      <c r="AC15" s="176">
        <v>543197775920</v>
      </c>
      <c r="AD15" s="202"/>
      <c r="AE15" s="176">
        <v>493021203872</v>
      </c>
      <c r="AF15" s="202"/>
      <c r="AG15" s="197">
        <f t="shared" si="0"/>
        <v>3.2425766482139405E-3</v>
      </c>
    </row>
    <row r="16" spans="1:36" s="25" customFormat="1" ht="21">
      <c r="A16" s="246" t="s">
        <v>88</v>
      </c>
      <c r="B16" s="246"/>
      <c r="D16" s="54" t="s">
        <v>69</v>
      </c>
      <c r="E16" s="53"/>
      <c r="F16" s="54" t="s">
        <v>69</v>
      </c>
      <c r="G16" s="44"/>
      <c r="H16" s="50" t="s">
        <v>89</v>
      </c>
      <c r="I16" s="44"/>
      <c r="J16" s="50" t="s">
        <v>90</v>
      </c>
      <c r="K16" s="176">
        <v>1900000</v>
      </c>
      <c r="L16" s="202"/>
      <c r="M16" s="176">
        <v>1492190000000</v>
      </c>
      <c r="N16" s="202"/>
      <c r="O16" s="176">
        <v>1509754624300</v>
      </c>
      <c r="P16" s="202"/>
      <c r="Q16" s="176">
        <v>0</v>
      </c>
      <c r="R16" s="202"/>
      <c r="S16" s="176">
        <v>0</v>
      </c>
      <c r="T16" s="202"/>
      <c r="U16" s="176">
        <v>0</v>
      </c>
      <c r="V16" s="202"/>
      <c r="W16" s="176">
        <v>0</v>
      </c>
      <c r="X16" s="202"/>
      <c r="Y16" s="176">
        <v>1900000</v>
      </c>
      <c r="Z16" s="202"/>
      <c r="AA16" s="176">
        <v>781900</v>
      </c>
      <c r="AB16" s="202"/>
      <c r="AC16" s="176">
        <v>1492190000000</v>
      </c>
      <c r="AD16" s="202"/>
      <c r="AE16" s="176">
        <v>1484802199562</v>
      </c>
      <c r="AF16" s="202"/>
      <c r="AG16" s="197">
        <f t="shared" si="0"/>
        <v>9.7654723604269512E-3</v>
      </c>
    </row>
    <row r="17" spans="1:33" s="25" customFormat="1" ht="21">
      <c r="A17" s="246" t="s">
        <v>91</v>
      </c>
      <c r="B17" s="246"/>
      <c r="D17" s="54" t="s">
        <v>69</v>
      </c>
      <c r="E17" s="53"/>
      <c r="F17" s="54" t="s">
        <v>69</v>
      </c>
      <c r="G17" s="44"/>
      <c r="H17" s="50" t="s">
        <v>92</v>
      </c>
      <c r="I17" s="44"/>
      <c r="J17" s="50" t="s">
        <v>93</v>
      </c>
      <c r="K17" s="176">
        <v>10691200</v>
      </c>
      <c r="L17" s="202"/>
      <c r="M17" s="176">
        <v>8848050135275</v>
      </c>
      <c r="N17" s="202"/>
      <c r="O17" s="176">
        <v>9200117914260</v>
      </c>
      <c r="P17" s="202"/>
      <c r="Q17" s="176">
        <v>0</v>
      </c>
      <c r="R17" s="202"/>
      <c r="S17" s="176">
        <v>0</v>
      </c>
      <c r="T17" s="202"/>
      <c r="U17" s="176">
        <v>1211000</v>
      </c>
      <c r="V17" s="202"/>
      <c r="W17" s="176">
        <v>1003868830897</v>
      </c>
      <c r="X17" s="202"/>
      <c r="Y17" s="176">
        <v>9480200</v>
      </c>
      <c r="Z17" s="202"/>
      <c r="AA17" s="176">
        <v>814700</v>
      </c>
      <c r="AB17" s="202"/>
      <c r="AC17" s="176">
        <v>7845825061025</v>
      </c>
      <c r="AD17" s="202"/>
      <c r="AE17" s="176">
        <v>7719319276576</v>
      </c>
      <c r="AF17" s="202"/>
      <c r="AG17" s="197">
        <f t="shared" si="0"/>
        <v>5.076959009014869E-2</v>
      </c>
    </row>
    <row r="18" spans="1:33" s="25" customFormat="1" ht="21">
      <c r="A18" s="246" t="s">
        <v>94</v>
      </c>
      <c r="B18" s="246"/>
      <c r="D18" s="54" t="s">
        <v>69</v>
      </c>
      <c r="E18" s="53"/>
      <c r="F18" s="54" t="s">
        <v>69</v>
      </c>
      <c r="G18" s="44"/>
      <c r="H18" s="50" t="s">
        <v>95</v>
      </c>
      <c r="I18" s="44"/>
      <c r="J18" s="50" t="s">
        <v>96</v>
      </c>
      <c r="K18" s="176">
        <v>2997794</v>
      </c>
      <c r="L18" s="202"/>
      <c r="M18" s="176">
        <v>2997794405082</v>
      </c>
      <c r="N18" s="202"/>
      <c r="O18" s="176">
        <v>3085740263111</v>
      </c>
      <c r="P18" s="202"/>
      <c r="Q18" s="176">
        <v>0</v>
      </c>
      <c r="R18" s="202"/>
      <c r="S18" s="176">
        <v>0</v>
      </c>
      <c r="T18" s="202"/>
      <c r="U18" s="176">
        <v>0</v>
      </c>
      <c r="V18" s="202"/>
      <c r="W18" s="176">
        <v>0</v>
      </c>
      <c r="X18" s="202"/>
      <c r="Y18" s="176">
        <v>2997794</v>
      </c>
      <c r="Z18" s="202"/>
      <c r="AA18" s="176">
        <v>1029897</v>
      </c>
      <c r="AB18" s="202"/>
      <c r="AC18" s="176">
        <v>2997794405082</v>
      </c>
      <c r="AD18" s="202"/>
      <c r="AE18" s="176">
        <v>3085740263111</v>
      </c>
      <c r="AF18" s="202"/>
      <c r="AG18" s="197">
        <f t="shared" si="0"/>
        <v>2.0294764689704908E-2</v>
      </c>
    </row>
    <row r="19" spans="1:33" s="25" customFormat="1" ht="21">
      <c r="A19" s="252" t="s">
        <v>97</v>
      </c>
      <c r="B19" s="252"/>
      <c r="D19" s="41" t="s">
        <v>69</v>
      </c>
      <c r="E19" s="53"/>
      <c r="F19" s="41" t="s">
        <v>69</v>
      </c>
      <c r="G19" s="44"/>
      <c r="H19" s="51" t="s">
        <v>98</v>
      </c>
      <c r="I19" s="44"/>
      <c r="J19" s="51" t="s">
        <v>99</v>
      </c>
      <c r="K19" s="178">
        <v>0</v>
      </c>
      <c r="L19" s="202"/>
      <c r="M19" s="178">
        <v>0</v>
      </c>
      <c r="N19" s="202"/>
      <c r="O19" s="178">
        <v>0</v>
      </c>
      <c r="P19" s="202"/>
      <c r="Q19" s="178">
        <v>9863003</v>
      </c>
      <c r="R19" s="202"/>
      <c r="S19" s="178">
        <v>9701147066555</v>
      </c>
      <c r="T19" s="202"/>
      <c r="U19" s="178">
        <v>0</v>
      </c>
      <c r="V19" s="202"/>
      <c r="W19" s="178">
        <v>0</v>
      </c>
      <c r="X19" s="202"/>
      <c r="Y19" s="178">
        <v>9863003</v>
      </c>
      <c r="Z19" s="202"/>
      <c r="AA19" s="177">
        <v>984860</v>
      </c>
      <c r="AB19" s="202"/>
      <c r="AC19" s="178">
        <v>9701147066555</v>
      </c>
      <c r="AD19" s="202"/>
      <c r="AE19" s="178">
        <v>9708395322638</v>
      </c>
      <c r="AF19" s="202"/>
      <c r="AG19" s="197">
        <f t="shared" si="0"/>
        <v>6.385164718592598E-2</v>
      </c>
    </row>
    <row r="20" spans="1:33" s="25" customFormat="1" ht="21.75" thickBot="1">
      <c r="A20" s="250" t="s">
        <v>26</v>
      </c>
      <c r="B20" s="250"/>
      <c r="D20" s="55"/>
      <c r="E20" s="56"/>
      <c r="F20" s="55"/>
      <c r="G20" s="52"/>
      <c r="H20" s="37"/>
      <c r="I20" s="52"/>
      <c r="J20" s="37"/>
      <c r="K20" s="179">
        <f>SUM(K9:K19)</f>
        <v>26224235</v>
      </c>
      <c r="L20" s="202"/>
      <c r="M20" s="179">
        <f>SUM(M9:M19)</f>
        <v>39750173230563</v>
      </c>
      <c r="N20" s="202"/>
      <c r="O20" s="179">
        <f>SUM(O9:O19)</f>
        <v>47116283782649</v>
      </c>
      <c r="P20" s="202"/>
      <c r="Q20" s="179">
        <f>SUM(Q9:Q19)</f>
        <v>9863003</v>
      </c>
      <c r="R20" s="202"/>
      <c r="S20" s="179">
        <f>SUM(S9:S19)</f>
        <v>9701147066555</v>
      </c>
      <c r="T20" s="202"/>
      <c r="U20" s="179">
        <f>SUM(U9:U19)</f>
        <v>1211001</v>
      </c>
      <c r="V20" s="202"/>
      <c r="W20" s="179">
        <f>SUM(W9:W19)</f>
        <v>1003878130375</v>
      </c>
      <c r="X20" s="202"/>
      <c r="Y20" s="179">
        <f>SUM(Y9:Y19)</f>
        <v>34876237</v>
      </c>
      <c r="Z20" s="202"/>
      <c r="AA20" s="177"/>
      <c r="AB20" s="202"/>
      <c r="AC20" s="179">
        <f>SUM(AC9:AC19)</f>
        <v>48449088412500</v>
      </c>
      <c r="AD20" s="202"/>
      <c r="AE20" s="179">
        <f>SUM(AE9:AE19)</f>
        <v>55431672367752</v>
      </c>
      <c r="AF20" s="202"/>
      <c r="AG20" s="162">
        <f>SUM(AG9:AG19)</f>
        <v>0.36457143218080279</v>
      </c>
    </row>
    <row r="21" spans="1:33" s="25" customFormat="1" ht="13.5" thickTop="1">
      <c r="F21" s="44"/>
      <c r="G21" s="44"/>
      <c r="H21" s="44"/>
      <c r="I21" s="44"/>
      <c r="J21" s="44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</row>
    <row r="22" spans="1:33" s="25" customFormat="1">
      <c r="F22" s="44"/>
      <c r="G22" s="44"/>
      <c r="H22" s="44"/>
      <c r="I22" s="44"/>
      <c r="J22" s="44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</row>
    <row r="23" spans="1:33" s="25" customFormat="1">
      <c r="F23" s="44"/>
      <c r="G23" s="44"/>
      <c r="H23" s="44"/>
      <c r="I23" s="44"/>
      <c r="J23" s="44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</row>
    <row r="24" spans="1:33" s="25" customFormat="1">
      <c r="F24" s="44"/>
      <c r="G24" s="44"/>
      <c r="H24" s="44"/>
      <c r="I24" s="44"/>
      <c r="J24" s="44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</row>
    <row r="25" spans="1:33" s="25" customFormat="1"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</row>
    <row r="26" spans="1:33" s="25" customFormat="1"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</row>
    <row r="27" spans="1:33" s="25" customFormat="1"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</row>
    <row r="28" spans="1:33" s="25" customFormat="1"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</row>
    <row r="29" spans="1:33" s="25" customFormat="1"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</row>
    <row r="30" spans="1:33" s="25" customFormat="1"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</row>
    <row r="31" spans="1:33" s="25" customFormat="1"/>
  </sheetData>
  <mergeCells count="23"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Q7:S7"/>
    <mergeCell ref="U7:W7"/>
    <mergeCell ref="A8:B8"/>
    <mergeCell ref="A9:B9"/>
    <mergeCell ref="A10:B10"/>
    <mergeCell ref="A1:AG1"/>
    <mergeCell ref="A2:AG2"/>
    <mergeCell ref="A3:AG3"/>
    <mergeCell ref="B5:AG5"/>
    <mergeCell ref="K6:O6"/>
    <mergeCell ref="Q6:W6"/>
    <mergeCell ref="Y6:AG6"/>
    <mergeCell ref="A6:H6"/>
  </mergeCells>
  <pageMargins left="0.39" right="0.39" top="0.39" bottom="0.39" header="0" footer="0"/>
  <pageSetup scale="3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3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ht="14.45" customHeight="1">
      <c r="A4" s="241" t="s">
        <v>100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</row>
    <row r="5" spans="1:13" ht="14.45" customHeight="1">
      <c r="A5" s="241" t="s">
        <v>101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</row>
    <row r="6" spans="1:13" ht="14.45" customHeight="1"/>
    <row r="7" spans="1:13" ht="14.45" customHeight="1">
      <c r="C7" s="242" t="s">
        <v>9</v>
      </c>
      <c r="D7" s="242"/>
      <c r="E7" s="242"/>
      <c r="F7" s="242"/>
      <c r="G7" s="242"/>
      <c r="H7" s="242"/>
      <c r="I7" s="242"/>
      <c r="J7" s="242"/>
      <c r="K7" s="242"/>
      <c r="L7" s="242"/>
      <c r="M7" s="242"/>
    </row>
    <row r="8" spans="1:13" ht="14.45" customHeight="1">
      <c r="A8" s="3" t="s">
        <v>102</v>
      </c>
      <c r="C8" s="5" t="s">
        <v>13</v>
      </c>
      <c r="D8" s="4"/>
      <c r="E8" s="5" t="s">
        <v>103</v>
      </c>
      <c r="F8" s="4"/>
      <c r="G8" s="5" t="s">
        <v>104</v>
      </c>
      <c r="H8" s="4"/>
      <c r="I8" s="5" t="s">
        <v>105</v>
      </c>
      <c r="J8" s="4"/>
      <c r="K8" s="5" t="s">
        <v>106</v>
      </c>
      <c r="L8" s="4"/>
      <c r="M8" s="5" t="s">
        <v>107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CB40-B2B5-4FDD-9C90-D11F563722CB}">
  <sheetPr>
    <pageSetUpPr fitToPage="1"/>
  </sheetPr>
  <dimension ref="A1:P37"/>
  <sheetViews>
    <sheetView rightToLeft="1" view="pageBreakPreview" zoomScale="70" zoomScaleNormal="55" zoomScaleSheetLayoutView="70" workbookViewId="0">
      <selection activeCell="A7" sqref="A7:B7"/>
    </sheetView>
  </sheetViews>
  <sheetFormatPr defaultRowHeight="20.25"/>
  <cols>
    <col min="1" max="1" width="5.140625" style="134" customWidth="1"/>
    <col min="2" max="2" width="35" style="134" customWidth="1"/>
    <col min="3" max="3" width="1.28515625" style="134" customWidth="1"/>
    <col min="4" max="4" width="27.42578125" style="134" bestFit="1" customWidth="1"/>
    <col min="5" max="5" width="2.28515625" style="134" customWidth="1"/>
    <col min="6" max="6" width="27.5703125" style="134" customWidth="1"/>
    <col min="7" max="7" width="1.28515625" style="134" customWidth="1"/>
    <col min="8" max="8" width="28.5703125" style="134" bestFit="1" customWidth="1"/>
    <col min="9" max="9" width="1.28515625" style="134" customWidth="1"/>
    <col min="10" max="10" width="28.5703125" style="134" bestFit="1" customWidth="1"/>
    <col min="11" max="11" width="1.28515625" style="134" customWidth="1"/>
    <col min="12" max="12" width="25.28515625" style="134" bestFit="1" customWidth="1"/>
    <col min="13" max="13" width="3.42578125" style="134" customWidth="1"/>
    <col min="14" max="14" width="9.140625" style="134"/>
    <col min="15" max="15" width="52.140625" style="134" bestFit="1" customWidth="1"/>
    <col min="16" max="16" width="30.85546875" style="134" customWidth="1"/>
    <col min="17" max="16384" width="9.140625" style="134"/>
  </cols>
  <sheetData>
    <row r="1" spans="1:16" ht="29.1" customHeight="1">
      <c r="A1" s="265" t="s">
        <v>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</row>
    <row r="2" spans="1:16" ht="21.75" customHeight="1">
      <c r="A2" s="265" t="s">
        <v>1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</row>
    <row r="3" spans="1:16" ht="21.75" customHeight="1">
      <c r="A3" s="265" t="s">
        <v>2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</row>
    <row r="4" spans="1:16" ht="14.45" customHeight="1"/>
    <row r="5" spans="1:16" ht="30.75" customHeight="1">
      <c r="A5" s="135" t="s">
        <v>108</v>
      </c>
      <c r="B5" s="266" t="s">
        <v>109</v>
      </c>
      <c r="C5" s="266"/>
      <c r="D5" s="266"/>
      <c r="E5" s="266"/>
      <c r="F5" s="266"/>
      <c r="G5" s="266"/>
      <c r="H5" s="266"/>
      <c r="I5" s="266"/>
      <c r="J5" s="266"/>
      <c r="K5" s="266"/>
      <c r="L5" s="266"/>
      <c r="P5" s="136"/>
    </row>
    <row r="6" spans="1:16" ht="30.75" customHeight="1">
      <c r="D6" s="137" t="s">
        <v>7</v>
      </c>
      <c r="E6" s="138"/>
      <c r="F6" s="262" t="s">
        <v>8</v>
      </c>
      <c r="G6" s="262"/>
      <c r="H6" s="262"/>
      <c r="I6" s="138"/>
      <c r="J6" s="262" t="s">
        <v>7</v>
      </c>
      <c r="K6" s="262"/>
      <c r="L6" s="262"/>
      <c r="O6" s="141"/>
      <c r="P6" s="140"/>
    </row>
    <row r="7" spans="1:16" ht="30.75" customHeight="1">
      <c r="A7" s="262" t="s">
        <v>110</v>
      </c>
      <c r="B7" s="262"/>
      <c r="D7" s="137" t="s">
        <v>111</v>
      </c>
      <c r="E7" s="138"/>
      <c r="F7" s="137" t="s">
        <v>112</v>
      </c>
      <c r="G7" s="138"/>
      <c r="H7" s="137" t="s">
        <v>113</v>
      </c>
      <c r="I7" s="138"/>
      <c r="J7" s="137" t="s">
        <v>111</v>
      </c>
      <c r="K7" s="138"/>
      <c r="L7" s="137" t="s">
        <v>18</v>
      </c>
      <c r="O7" s="141">
        <f>اوراق!AJ7</f>
        <v>152046121760472</v>
      </c>
      <c r="P7" s="141"/>
    </row>
    <row r="8" spans="1:16" ht="30.75" customHeight="1">
      <c r="A8" s="263" t="s">
        <v>110</v>
      </c>
      <c r="B8" s="263"/>
      <c r="C8" s="142"/>
      <c r="D8" s="81">
        <v>228896258220</v>
      </c>
      <c r="E8" s="138">
        <v>0</v>
      </c>
      <c r="F8" s="81">
        <v>110508670701624</v>
      </c>
      <c r="G8" s="81">
        <v>0</v>
      </c>
      <c r="H8" s="81">
        <v>110719985715819</v>
      </c>
      <c r="I8" s="81">
        <v>0</v>
      </c>
      <c r="J8" s="81">
        <v>17581244025</v>
      </c>
      <c r="K8" s="138"/>
      <c r="L8" s="234">
        <f>J8/$O$7</f>
        <v>1.1563099289501682E-4</v>
      </c>
      <c r="O8" s="143"/>
      <c r="P8" s="136"/>
    </row>
    <row r="9" spans="1:16" ht="30.75" customHeight="1">
      <c r="A9" s="264" t="s">
        <v>335</v>
      </c>
      <c r="B9" s="264"/>
      <c r="C9" s="142"/>
      <c r="D9" s="81">
        <v>98512278630074</v>
      </c>
      <c r="E9" s="81"/>
      <c r="F9" s="81">
        <v>21828276000000</v>
      </c>
      <c r="G9" s="81">
        <v>0</v>
      </c>
      <c r="H9" s="81">
        <v>35244933000000</v>
      </c>
      <c r="I9" s="81">
        <v>0</v>
      </c>
      <c r="J9" s="81">
        <v>85095621630074</v>
      </c>
      <c r="K9" s="138"/>
      <c r="L9" s="235">
        <f>J9/$O$7</f>
        <v>0.5596697939072105</v>
      </c>
      <c r="O9" s="143"/>
      <c r="P9" s="136"/>
    </row>
    <row r="10" spans="1:16" ht="30.75" customHeight="1" thickBot="1">
      <c r="A10" s="144"/>
      <c r="B10" s="144"/>
      <c r="D10" s="145">
        <f>SUM(D8:D9)</f>
        <v>98741174888294</v>
      </c>
      <c r="E10" s="138"/>
      <c r="F10" s="145">
        <f>SUM(F8:F9)</f>
        <v>132336946701624</v>
      </c>
      <c r="G10" s="81">
        <f>SUM(G8:G9)</f>
        <v>0</v>
      </c>
      <c r="H10" s="145">
        <f>SUM(H8:H9)</f>
        <v>145964918715819</v>
      </c>
      <c r="I10" s="81"/>
      <c r="J10" s="145">
        <f>SUM(J8:J9)</f>
        <v>85113202874099</v>
      </c>
      <c r="K10" s="138"/>
      <c r="L10" s="236">
        <f>SUM(L8:L9)</f>
        <v>0.55978542490010552</v>
      </c>
      <c r="O10" s="143"/>
    </row>
    <row r="11" spans="1:16" ht="30.75" customHeight="1" thickTop="1">
      <c r="A11" s="144"/>
      <c r="B11" s="144"/>
      <c r="D11" s="144"/>
      <c r="E11" s="138"/>
      <c r="F11" s="146"/>
      <c r="G11" s="146"/>
      <c r="H11" s="146"/>
      <c r="I11" s="146"/>
      <c r="J11" s="146"/>
      <c r="K11" s="138"/>
      <c r="L11" s="144"/>
      <c r="P11" s="147"/>
    </row>
    <row r="12" spans="1:16" ht="30.75" customHeight="1">
      <c r="A12" s="144"/>
      <c r="B12" s="144"/>
      <c r="H12" s="144"/>
      <c r="I12" s="81"/>
      <c r="J12" s="144"/>
      <c r="K12" s="138"/>
      <c r="L12" s="144"/>
      <c r="P12" s="147"/>
    </row>
    <row r="13" spans="1:16" ht="30.75" customHeight="1">
      <c r="A13" s="144"/>
      <c r="B13" s="144"/>
      <c r="F13" s="144"/>
      <c r="G13" s="146"/>
      <c r="H13" s="144"/>
      <c r="I13" s="146"/>
      <c r="J13" s="144"/>
      <c r="L13" s="144"/>
    </row>
    <row r="14" spans="1:16" ht="30.75" customHeight="1">
      <c r="A14" s="144"/>
      <c r="B14" s="144"/>
      <c r="G14" s="144"/>
      <c r="I14" s="144"/>
      <c r="K14" s="81"/>
      <c r="L14" s="81"/>
    </row>
    <row r="15" spans="1:16" ht="14.45" customHeight="1">
      <c r="A15" s="144"/>
      <c r="B15" s="144"/>
      <c r="F15" s="148"/>
      <c r="G15" s="148"/>
      <c r="H15" s="148"/>
      <c r="I15" s="148"/>
      <c r="J15" s="148"/>
      <c r="L15" s="144"/>
      <c r="O15" s="81"/>
      <c r="P15" s="147"/>
    </row>
    <row r="16" spans="1:16" ht="19.5" customHeight="1">
      <c r="A16" s="144"/>
      <c r="B16" s="144"/>
      <c r="F16" s="147"/>
      <c r="G16" s="149"/>
      <c r="H16" s="149"/>
      <c r="I16" s="149"/>
      <c r="J16" s="148"/>
      <c r="L16" s="144"/>
      <c r="O16" s="81"/>
    </row>
    <row r="17" spans="1:15" ht="19.5" customHeight="1">
      <c r="A17" s="144"/>
      <c r="B17" s="144"/>
      <c r="F17" s="147"/>
      <c r="G17" s="147"/>
      <c r="H17" s="147"/>
      <c r="I17" s="147"/>
      <c r="J17" s="147"/>
      <c r="L17" s="144"/>
      <c r="O17" s="81"/>
    </row>
    <row r="18" spans="1:15" ht="19.5" customHeight="1">
      <c r="A18" s="144"/>
      <c r="B18" s="144"/>
      <c r="D18" s="139"/>
      <c r="E18" s="139"/>
      <c r="F18" s="139"/>
      <c r="G18" s="139"/>
      <c r="H18" s="139"/>
      <c r="I18" s="139"/>
      <c r="J18" s="139"/>
      <c r="L18" s="144"/>
      <c r="O18" s="81"/>
    </row>
    <row r="19" spans="1:15" ht="19.5" customHeight="1">
      <c r="A19" s="144"/>
      <c r="B19" s="144"/>
      <c r="D19" s="150"/>
      <c r="E19" s="150"/>
      <c r="F19" s="150"/>
      <c r="G19" s="150"/>
      <c r="H19" s="150"/>
      <c r="I19" s="150"/>
      <c r="J19" s="150"/>
      <c r="L19" s="144"/>
    </row>
    <row r="20" spans="1:15" ht="19.5" customHeight="1">
      <c r="A20" s="144"/>
      <c r="B20" s="144"/>
      <c r="D20" s="150"/>
      <c r="E20" s="150"/>
      <c r="F20" s="150"/>
      <c r="G20" s="150"/>
      <c r="H20" s="150"/>
      <c r="I20" s="150"/>
      <c r="J20" s="150"/>
      <c r="L20" s="144"/>
    </row>
    <row r="21" spans="1:15" ht="19.5" customHeight="1">
      <c r="A21" s="144"/>
      <c r="B21" s="144"/>
      <c r="D21" s="150"/>
      <c r="E21" s="150"/>
      <c r="F21" s="150"/>
      <c r="G21" s="150"/>
      <c r="H21" s="150"/>
      <c r="I21" s="150"/>
      <c r="J21" s="150"/>
      <c r="L21" s="144"/>
    </row>
    <row r="22" spans="1:15" ht="19.5" customHeight="1">
      <c r="A22" s="144"/>
      <c r="B22" s="144"/>
      <c r="D22" s="204"/>
      <c r="E22" s="204"/>
      <c r="F22" s="204"/>
      <c r="G22" s="204"/>
      <c r="H22" s="204"/>
      <c r="I22" s="150"/>
      <c r="J22" s="150"/>
      <c r="L22" s="144"/>
    </row>
    <row r="23" spans="1:15" ht="19.5" customHeight="1">
      <c r="A23" s="144"/>
      <c r="B23" s="144"/>
      <c r="D23" s="205"/>
      <c r="E23" s="205"/>
      <c r="F23" s="205"/>
      <c r="G23" s="205"/>
      <c r="H23" s="205"/>
      <c r="I23" s="148"/>
      <c r="J23" s="148"/>
      <c r="L23" s="144"/>
    </row>
    <row r="24" spans="1:15" ht="19.5" customHeight="1">
      <c r="A24" s="144"/>
      <c r="B24" s="144"/>
      <c r="D24" s="204"/>
      <c r="E24" s="204"/>
      <c r="F24" s="204"/>
      <c r="G24" s="204"/>
      <c r="H24" s="204"/>
      <c r="I24" s="150"/>
      <c r="J24" s="150"/>
      <c r="L24" s="144"/>
    </row>
    <row r="25" spans="1:15" ht="19.5" customHeight="1">
      <c r="A25" s="144"/>
      <c r="B25" s="144"/>
      <c r="D25" s="206"/>
      <c r="E25" s="206"/>
      <c r="F25" s="206"/>
      <c r="G25" s="206"/>
      <c r="H25" s="207"/>
      <c r="L25" s="144"/>
    </row>
    <row r="26" spans="1:15" ht="20.25" customHeight="1">
      <c r="D26" s="207"/>
      <c r="E26" s="207"/>
      <c r="F26" s="208"/>
      <c r="G26" s="209"/>
      <c r="H26" s="209"/>
      <c r="I26" s="147"/>
      <c r="J26" s="147"/>
    </row>
    <row r="27" spans="1:15" ht="26.25">
      <c r="D27" s="206"/>
      <c r="E27" s="206"/>
      <c r="F27" s="208"/>
      <c r="G27" s="206"/>
      <c r="H27" s="206"/>
    </row>
    <row r="28" spans="1:15" ht="20.25" customHeight="1">
      <c r="D28" s="207"/>
      <c r="E28" s="207"/>
      <c r="F28" s="208"/>
      <c r="G28" s="207"/>
      <c r="H28" s="207"/>
    </row>
    <row r="29" spans="1:15" ht="20.25" customHeight="1">
      <c r="D29" s="207"/>
      <c r="E29" s="207"/>
      <c r="F29" s="208"/>
      <c r="G29" s="207"/>
      <c r="H29" s="207"/>
    </row>
    <row r="30" spans="1:15" ht="26.25">
      <c r="D30" s="206"/>
      <c r="E30" s="206"/>
      <c r="F30" s="208"/>
      <c r="G30" s="206"/>
      <c r="H30" s="206"/>
      <c r="I30" s="81"/>
      <c r="J30" s="81"/>
    </row>
    <row r="31" spans="1:15" ht="20.25" customHeight="1">
      <c r="D31" s="209"/>
      <c r="E31" s="209"/>
      <c r="F31" s="208"/>
      <c r="G31" s="209"/>
      <c r="H31" s="209"/>
      <c r="I31" s="147"/>
      <c r="J31" s="147"/>
    </row>
    <row r="32" spans="1:15" ht="20.25" customHeight="1">
      <c r="D32" s="207"/>
      <c r="E32" s="207"/>
      <c r="F32" s="208"/>
      <c r="G32" s="207"/>
      <c r="H32" s="207"/>
    </row>
    <row r="33" spans="4:8">
      <c r="D33" s="207"/>
      <c r="E33" s="207"/>
      <c r="F33" s="207"/>
      <c r="G33" s="207"/>
      <c r="H33" s="207"/>
    </row>
    <row r="34" spans="4:8">
      <c r="D34" s="207"/>
      <c r="E34" s="207"/>
      <c r="F34" s="207"/>
      <c r="G34" s="207"/>
      <c r="H34" s="207"/>
    </row>
    <row r="35" spans="4:8">
      <c r="D35" s="207"/>
      <c r="E35" s="207"/>
      <c r="F35" s="207"/>
      <c r="G35" s="207"/>
      <c r="H35" s="207"/>
    </row>
    <row r="36" spans="4:8">
      <c r="D36" s="207"/>
      <c r="E36" s="207"/>
      <c r="F36" s="207"/>
      <c r="G36" s="207"/>
      <c r="H36" s="207"/>
    </row>
    <row r="37" spans="4:8">
      <c r="D37" s="207"/>
      <c r="E37" s="207"/>
      <c r="F37" s="207"/>
      <c r="G37" s="207"/>
      <c r="H37" s="207"/>
    </row>
  </sheetData>
  <mergeCells count="9">
    <mergeCell ref="A7:B7"/>
    <mergeCell ref="A8:B8"/>
    <mergeCell ref="A9:B9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L109"/>
  <sheetViews>
    <sheetView rightToLeft="1" topLeftCell="A103" workbookViewId="0">
      <selection activeCell="F122" sqref="F122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9" bestFit="1" customWidth="1"/>
    <col min="5" max="5" width="1.28515625" customWidth="1"/>
    <col min="6" max="6" width="20.7109375" bestFit="1" customWidth="1"/>
    <col min="7" max="7" width="1.28515625" customWidth="1"/>
    <col min="8" max="8" width="21" bestFit="1" customWidth="1"/>
    <col min="9" max="9" width="1.28515625" customWidth="1"/>
    <col min="10" max="10" width="19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2" ht="21.7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2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</row>
    <row r="4" spans="1:12" ht="14.45" customHeight="1"/>
    <row r="5" spans="1:12" ht="14.45" customHeight="1">
      <c r="A5" s="2" t="s">
        <v>108</v>
      </c>
      <c r="B5" s="241" t="s">
        <v>109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</row>
    <row r="6" spans="1:12" ht="14.45" customHeight="1">
      <c r="D6" s="3" t="s">
        <v>7</v>
      </c>
      <c r="F6" s="242" t="s">
        <v>8</v>
      </c>
      <c r="G6" s="242"/>
      <c r="H6" s="242"/>
      <c r="J6" s="3" t="s">
        <v>9</v>
      </c>
    </row>
    <row r="7" spans="1:12" ht="14.45" customHeight="1">
      <c r="D7" s="4"/>
      <c r="F7" s="4"/>
      <c r="G7" s="4"/>
      <c r="H7" s="4"/>
      <c r="J7" s="4"/>
    </row>
    <row r="8" spans="1:12" ht="14.45" customHeight="1">
      <c r="A8" s="242" t="s">
        <v>110</v>
      </c>
      <c r="B8" s="242"/>
      <c r="D8" s="3" t="s">
        <v>111</v>
      </c>
      <c r="F8" s="3" t="s">
        <v>112</v>
      </c>
      <c r="H8" s="3" t="s">
        <v>113</v>
      </c>
      <c r="J8" s="3" t="s">
        <v>111</v>
      </c>
      <c r="L8" s="3" t="s">
        <v>18</v>
      </c>
    </row>
    <row r="9" spans="1:12" s="157" customFormat="1" ht="21.75" customHeight="1">
      <c r="A9" s="268"/>
      <c r="B9" s="268"/>
      <c r="D9" s="7"/>
      <c r="F9" s="7"/>
      <c r="H9" s="7"/>
      <c r="J9" s="7">
        <v>8964659582</v>
      </c>
      <c r="L9" s="8" t="s">
        <v>115</v>
      </c>
    </row>
    <row r="10" spans="1:12" s="157" customFormat="1" ht="21.75" customHeight="1">
      <c r="A10" s="267"/>
      <c r="B10" s="267"/>
      <c r="D10" s="10"/>
      <c r="F10" s="10"/>
      <c r="H10" s="10"/>
      <c r="J10" s="10">
        <v>465706341</v>
      </c>
      <c r="L10" s="11" t="s">
        <v>117</v>
      </c>
    </row>
    <row r="11" spans="1:12" s="157" customFormat="1" ht="21.75" customHeight="1">
      <c r="A11" s="267"/>
      <c r="B11" s="267"/>
      <c r="D11" s="10"/>
      <c r="F11" s="10"/>
      <c r="H11" s="10"/>
      <c r="J11" s="10">
        <v>7305229</v>
      </c>
      <c r="L11" s="11" t="s">
        <v>117</v>
      </c>
    </row>
    <row r="12" spans="1:12" s="157" customFormat="1" ht="21.75" customHeight="1">
      <c r="A12" s="267"/>
      <c r="B12" s="267"/>
      <c r="D12" s="10"/>
      <c r="F12" s="10"/>
      <c r="H12" s="10"/>
      <c r="J12" s="10">
        <v>1645413756</v>
      </c>
      <c r="L12" s="11" t="s">
        <v>117</v>
      </c>
    </row>
    <row r="13" spans="1:12" s="157" customFormat="1" ht="21.75" customHeight="1">
      <c r="A13" s="267"/>
      <c r="B13" s="267"/>
      <c r="D13" s="10"/>
      <c r="F13" s="10"/>
      <c r="H13" s="10"/>
      <c r="J13" s="10">
        <v>1092788592</v>
      </c>
      <c r="L13" s="11" t="s">
        <v>117</v>
      </c>
    </row>
    <row r="14" spans="1:12" s="157" customFormat="1" ht="21.75" customHeight="1">
      <c r="A14" s="267"/>
      <c r="B14" s="267"/>
      <c r="D14" s="10"/>
      <c r="F14" s="10"/>
      <c r="H14" s="10"/>
      <c r="J14" s="10">
        <v>281879</v>
      </c>
      <c r="L14" s="11" t="s">
        <v>117</v>
      </c>
    </row>
    <row r="15" spans="1:12" ht="21.75" customHeight="1">
      <c r="A15" s="269"/>
      <c r="B15" s="269"/>
      <c r="D15" s="10"/>
      <c r="F15" s="10"/>
      <c r="H15" s="10"/>
      <c r="J15" s="10">
        <v>18396444</v>
      </c>
      <c r="L15" s="11" t="s">
        <v>117</v>
      </c>
    </row>
    <row r="16" spans="1:12" s="157" customFormat="1" ht="21.75" customHeight="1">
      <c r="A16" s="267"/>
      <c r="B16" s="267"/>
      <c r="D16" s="10"/>
      <c r="F16" s="10"/>
      <c r="H16" s="10"/>
      <c r="J16" s="10">
        <v>156699</v>
      </c>
      <c r="L16" s="11" t="s">
        <v>117</v>
      </c>
    </row>
    <row r="17" spans="1:12" ht="21.75" customHeight="1">
      <c r="A17" s="269"/>
      <c r="B17" s="269"/>
      <c r="D17" s="10"/>
      <c r="F17" s="10"/>
      <c r="H17" s="10"/>
      <c r="J17" s="10">
        <v>233630</v>
      </c>
      <c r="L17" s="11" t="s">
        <v>117</v>
      </c>
    </row>
    <row r="18" spans="1:12" s="157" customFormat="1" ht="21.75" customHeight="1">
      <c r="A18" s="267"/>
      <c r="B18" s="267"/>
      <c r="D18" s="10"/>
      <c r="F18" s="10"/>
      <c r="H18" s="10"/>
      <c r="J18" s="10">
        <v>22268251</v>
      </c>
      <c r="L18" s="11" t="s">
        <v>117</v>
      </c>
    </row>
    <row r="19" spans="1:12" s="157" customFormat="1" ht="21.75" customHeight="1">
      <c r="A19" s="267"/>
      <c r="B19" s="267"/>
      <c r="D19" s="10"/>
      <c r="F19" s="10"/>
      <c r="H19" s="10"/>
      <c r="J19" s="10">
        <v>8475488</v>
      </c>
      <c r="L19" s="11" t="s">
        <v>117</v>
      </c>
    </row>
    <row r="20" spans="1:12" s="157" customFormat="1" ht="21.75" customHeight="1">
      <c r="A20" s="267"/>
      <c r="B20" s="267"/>
      <c r="D20" s="10"/>
      <c r="F20" s="10"/>
      <c r="H20" s="10"/>
      <c r="J20" s="10">
        <v>29394070</v>
      </c>
      <c r="L20" s="11" t="s">
        <v>117</v>
      </c>
    </row>
    <row r="21" spans="1:12" s="157" customFormat="1" ht="21.75" customHeight="1">
      <c r="A21" s="267"/>
      <c r="B21" s="267"/>
      <c r="D21" s="10"/>
      <c r="F21" s="10"/>
      <c r="H21" s="10"/>
      <c r="J21" s="10">
        <v>673439</v>
      </c>
      <c r="L21" s="11" t="s">
        <v>117</v>
      </c>
    </row>
    <row r="22" spans="1:12" s="157" customFormat="1" ht="21.75" customHeight="1">
      <c r="A22" s="267"/>
      <c r="B22" s="267"/>
      <c r="D22" s="10"/>
      <c r="F22" s="10"/>
      <c r="H22" s="10"/>
      <c r="J22" s="10">
        <v>57554556</v>
      </c>
      <c r="L22" s="11" t="s">
        <v>117</v>
      </c>
    </row>
    <row r="23" spans="1:12" s="157" customFormat="1" ht="21.75" customHeight="1">
      <c r="A23" s="267"/>
      <c r="B23" s="267"/>
      <c r="D23" s="10"/>
      <c r="F23" s="10"/>
      <c r="H23" s="10"/>
      <c r="J23" s="10">
        <v>18513143</v>
      </c>
      <c r="L23" s="11" t="s">
        <v>117</v>
      </c>
    </row>
    <row r="24" spans="1:12" s="157" customFormat="1" ht="21.75" customHeight="1">
      <c r="A24" s="267"/>
      <c r="B24" s="267"/>
      <c r="D24" s="10"/>
      <c r="F24" s="10"/>
      <c r="H24" s="10"/>
      <c r="J24" s="10">
        <v>867582</v>
      </c>
      <c r="L24" s="11" t="s">
        <v>117</v>
      </c>
    </row>
    <row r="25" spans="1:12" ht="21.75" customHeight="1">
      <c r="A25" s="269"/>
      <c r="B25" s="269"/>
      <c r="D25" s="10"/>
      <c r="F25" s="10"/>
      <c r="H25" s="10"/>
      <c r="J25" s="10">
        <v>0</v>
      </c>
      <c r="L25" s="11" t="s">
        <v>117</v>
      </c>
    </row>
    <row r="26" spans="1:12" ht="21.75" customHeight="1">
      <c r="A26" s="269"/>
      <c r="B26" s="269"/>
      <c r="D26" s="10"/>
      <c r="F26" s="10"/>
      <c r="H26" s="10"/>
      <c r="J26" s="10">
        <v>0</v>
      </c>
      <c r="L26" s="11" t="s">
        <v>117</v>
      </c>
    </row>
    <row r="27" spans="1:12" ht="21.75" customHeight="1">
      <c r="A27" s="269"/>
      <c r="B27" s="269"/>
      <c r="D27" s="10"/>
      <c r="F27" s="10"/>
      <c r="H27" s="10"/>
      <c r="J27" s="10">
        <v>1017600000000</v>
      </c>
      <c r="L27" s="11" t="s">
        <v>129</v>
      </c>
    </row>
    <row r="28" spans="1:12" ht="21.75" customHeight="1">
      <c r="A28" s="269"/>
      <c r="B28" s="269"/>
      <c r="D28" s="10"/>
      <c r="F28" s="10"/>
      <c r="H28" s="10"/>
      <c r="J28" s="10">
        <v>168000000000</v>
      </c>
      <c r="L28" s="11" t="s">
        <v>130</v>
      </c>
    </row>
    <row r="29" spans="1:12" s="157" customFormat="1" ht="21.75" customHeight="1">
      <c r="A29" s="267"/>
      <c r="B29" s="267"/>
      <c r="D29" s="10"/>
      <c r="F29" s="10"/>
      <c r="H29" s="10"/>
      <c r="J29" s="10">
        <v>1380171586</v>
      </c>
      <c r="L29" s="11" t="s">
        <v>117</v>
      </c>
    </row>
    <row r="30" spans="1:12" ht="21.75" customHeight="1">
      <c r="A30" s="269"/>
      <c r="B30" s="269"/>
      <c r="D30" s="10"/>
      <c r="F30" s="10"/>
      <c r="H30" s="10"/>
      <c r="J30" s="10">
        <v>300800000000</v>
      </c>
      <c r="L30" s="11" t="s">
        <v>132</v>
      </c>
    </row>
    <row r="31" spans="1:12" s="157" customFormat="1" ht="21.75" customHeight="1">
      <c r="A31" s="267"/>
      <c r="B31" s="267"/>
      <c r="D31" s="10"/>
      <c r="F31" s="10"/>
      <c r="H31" s="10"/>
      <c r="J31" s="10">
        <v>203509313</v>
      </c>
      <c r="L31" s="11" t="s">
        <v>117</v>
      </c>
    </row>
    <row r="32" spans="1:12" s="157" customFormat="1" ht="21.75" customHeight="1">
      <c r="A32" s="156"/>
      <c r="B32" s="156"/>
      <c r="C32" s="10"/>
      <c r="D32" s="10"/>
      <c r="E32" s="10"/>
      <c r="F32" s="10"/>
      <c r="G32" s="10"/>
      <c r="H32" s="10"/>
      <c r="I32" s="10"/>
      <c r="J32" s="10">
        <v>1225409</v>
      </c>
      <c r="K32" s="10"/>
      <c r="L32" s="10" t="s">
        <v>117</v>
      </c>
    </row>
    <row r="33" spans="1:12" s="157" customFormat="1" ht="21.75" customHeight="1">
      <c r="A33" s="156"/>
      <c r="B33" s="156"/>
      <c r="C33" s="10"/>
      <c r="D33" s="10"/>
      <c r="E33" s="10"/>
      <c r="F33" s="10"/>
      <c r="G33" s="10"/>
      <c r="H33" s="10"/>
      <c r="I33" s="10"/>
      <c r="J33" s="10">
        <v>1786408960</v>
      </c>
      <c r="K33" s="10"/>
      <c r="L33" s="10" t="s">
        <v>117</v>
      </c>
    </row>
    <row r="34" spans="1:12" ht="21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>
        <v>427000000000</v>
      </c>
      <c r="K34" s="10"/>
      <c r="L34" s="10" t="s">
        <v>136</v>
      </c>
    </row>
    <row r="35" spans="1:12" ht="21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>
        <v>3575700000000</v>
      </c>
      <c r="K35" s="10"/>
      <c r="L35" s="10" t="s">
        <v>137</v>
      </c>
    </row>
    <row r="36" spans="1:12" s="157" customFormat="1" ht="21.75" customHeight="1">
      <c r="A36" s="156"/>
      <c r="B36" s="156"/>
      <c r="C36" s="10"/>
      <c r="D36" s="10"/>
      <c r="E36" s="10"/>
      <c r="F36" s="10"/>
      <c r="G36" s="10"/>
      <c r="H36" s="10"/>
      <c r="I36" s="10"/>
      <c r="J36" s="10">
        <v>1895870150</v>
      </c>
      <c r="K36" s="10"/>
      <c r="L36" s="10" t="s">
        <v>117</v>
      </c>
    </row>
    <row r="37" spans="1:12" ht="21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>
        <v>0</v>
      </c>
      <c r="K37" s="10"/>
      <c r="L37" s="10" t="s">
        <v>117</v>
      </c>
    </row>
    <row r="38" spans="1:12" ht="21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/>
      <c r="L38" s="10" t="s">
        <v>117</v>
      </c>
    </row>
    <row r="39" spans="1:12" ht="21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10" t="s">
        <v>117</v>
      </c>
    </row>
    <row r="40" spans="1:12" ht="21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>
        <v>2500000000000</v>
      </c>
      <c r="K40" s="10"/>
      <c r="L40" s="10" t="s">
        <v>143</v>
      </c>
    </row>
    <row r="41" spans="1:12" ht="21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>
        <v>2615912000000</v>
      </c>
      <c r="K41" s="10"/>
      <c r="L41" s="10" t="s">
        <v>145</v>
      </c>
    </row>
    <row r="42" spans="1:12" ht="21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>
        <v>5000000000000</v>
      </c>
      <c r="K42" s="10"/>
      <c r="L42" s="10" t="s">
        <v>147</v>
      </c>
    </row>
    <row r="43" spans="1:12" ht="21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>
        <v>619600000000</v>
      </c>
      <c r="K43" s="10"/>
      <c r="L43" s="10" t="s">
        <v>148</v>
      </c>
    </row>
    <row r="44" spans="1:12" ht="21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>
        <v>10173000000000</v>
      </c>
      <c r="K44" s="10"/>
      <c r="L44" s="10" t="s">
        <v>149</v>
      </c>
    </row>
    <row r="45" spans="1:12" ht="21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>
        <v>5485200000000</v>
      </c>
      <c r="K45" s="10"/>
      <c r="L45" s="10" t="s">
        <v>150</v>
      </c>
    </row>
    <row r="46" spans="1:12" ht="21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>
        <v>886127000000</v>
      </c>
      <c r="K46" s="10"/>
      <c r="L46" s="10" t="s">
        <v>151</v>
      </c>
    </row>
    <row r="47" spans="1:12" ht="21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>
        <v>1445857000000</v>
      </c>
      <c r="K47" s="10"/>
      <c r="L47" s="10" t="s">
        <v>152</v>
      </c>
    </row>
    <row r="48" spans="1:12" ht="21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>
        <v>233564000000</v>
      </c>
      <c r="K48" s="10"/>
      <c r="L48" s="10" t="s">
        <v>153</v>
      </c>
    </row>
    <row r="49" spans="1:12" ht="21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>
        <v>2787730000000</v>
      </c>
      <c r="K49" s="10"/>
      <c r="L49" s="10" t="s">
        <v>154</v>
      </c>
    </row>
    <row r="50" spans="1:12" ht="21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>
        <v>450329000000</v>
      </c>
      <c r="K50" s="10"/>
      <c r="L50" s="10" t="s">
        <v>155</v>
      </c>
    </row>
    <row r="51" spans="1:12" ht="21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10" t="s">
        <v>117</v>
      </c>
    </row>
    <row r="52" spans="1:12" ht="21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>
        <v>0</v>
      </c>
      <c r="K52" s="10"/>
      <c r="L52" s="10" t="s">
        <v>117</v>
      </c>
    </row>
    <row r="53" spans="1:12" ht="21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>
        <v>5000000000000</v>
      </c>
      <c r="K53" s="10"/>
      <c r="L53" s="10" t="s">
        <v>147</v>
      </c>
    </row>
    <row r="54" spans="1:12" ht="21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>
        <v>0</v>
      </c>
      <c r="K54" s="10"/>
      <c r="L54" s="10" t="s">
        <v>117</v>
      </c>
    </row>
    <row r="55" spans="1:12" ht="21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>
        <v>0</v>
      </c>
      <c r="K55" s="10"/>
      <c r="L55" s="10" t="s">
        <v>117</v>
      </c>
    </row>
    <row r="56" spans="1:12" ht="21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>
        <v>0</v>
      </c>
      <c r="K56" s="10"/>
      <c r="L56" s="10" t="s">
        <v>117</v>
      </c>
    </row>
    <row r="57" spans="1:12" ht="21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>
        <v>0</v>
      </c>
      <c r="K57" s="10"/>
      <c r="L57" s="10" t="s">
        <v>117</v>
      </c>
    </row>
    <row r="58" spans="1:12" ht="21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>
        <v>0</v>
      </c>
      <c r="K58" s="10"/>
      <c r="L58" s="10" t="s">
        <v>117</v>
      </c>
    </row>
    <row r="59" spans="1:12" ht="21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>
        <v>500000000000</v>
      </c>
      <c r="K59" s="10"/>
      <c r="L59" s="10" t="s">
        <v>160</v>
      </c>
    </row>
    <row r="60" spans="1:12" ht="21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>
        <v>0</v>
      </c>
      <c r="K60" s="10"/>
      <c r="L60" s="10" t="s">
        <v>117</v>
      </c>
    </row>
    <row r="61" spans="1:12" ht="21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>
        <v>602782000000</v>
      </c>
      <c r="K61" s="10"/>
      <c r="L61" s="10" t="s">
        <v>162</v>
      </c>
    </row>
    <row r="62" spans="1:12" ht="21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>
        <v>0</v>
      </c>
      <c r="K62" s="10"/>
      <c r="L62" s="10" t="s">
        <v>117</v>
      </c>
    </row>
    <row r="63" spans="1:12" ht="21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>
        <v>500000000000</v>
      </c>
      <c r="K63" s="10"/>
      <c r="L63" s="10" t="s">
        <v>160</v>
      </c>
    </row>
    <row r="64" spans="1:12" ht="21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10" t="s">
        <v>117</v>
      </c>
    </row>
    <row r="65" spans="1:12" ht="21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>
        <v>0</v>
      </c>
      <c r="K65" s="10"/>
      <c r="L65" s="10" t="s">
        <v>117</v>
      </c>
    </row>
    <row r="66" spans="1:12" ht="21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>
        <v>0</v>
      </c>
      <c r="K66" s="10"/>
      <c r="L66" s="10" t="s">
        <v>117</v>
      </c>
    </row>
    <row r="67" spans="1:12" ht="21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>
        <v>0</v>
      </c>
      <c r="K67" s="10"/>
      <c r="L67" s="10" t="s">
        <v>117</v>
      </c>
    </row>
    <row r="68" spans="1:12" ht="21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>
        <v>0</v>
      </c>
      <c r="K68" s="10"/>
      <c r="L68" s="10" t="s">
        <v>117</v>
      </c>
    </row>
    <row r="69" spans="1:12" ht="21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>
        <v>0</v>
      </c>
      <c r="K69" s="10"/>
      <c r="L69" s="10" t="s">
        <v>117</v>
      </c>
    </row>
    <row r="70" spans="1:12" ht="21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>
        <v>0</v>
      </c>
      <c r="K70" s="10"/>
      <c r="L70" s="10" t="s">
        <v>117</v>
      </c>
    </row>
    <row r="71" spans="1:12" ht="21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>
        <v>0</v>
      </c>
      <c r="K71" s="10"/>
      <c r="L71" s="10" t="s">
        <v>117</v>
      </c>
    </row>
    <row r="72" spans="1:12" ht="21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>
        <v>3353280000000</v>
      </c>
      <c r="K72" s="10"/>
      <c r="L72" s="10" t="s">
        <v>164</v>
      </c>
    </row>
    <row r="73" spans="1:12" ht="21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>
        <v>0</v>
      </c>
      <c r="K73" s="10"/>
      <c r="L73" s="10" t="s">
        <v>117</v>
      </c>
    </row>
    <row r="74" spans="1:12" ht="21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10" t="s">
        <v>117</v>
      </c>
    </row>
    <row r="75" spans="1:12" ht="21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>
        <v>0</v>
      </c>
      <c r="K75" s="10"/>
      <c r="L75" s="10" t="s">
        <v>117</v>
      </c>
    </row>
    <row r="76" spans="1:12" ht="21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>
        <v>3027400000000</v>
      </c>
      <c r="K76" s="10"/>
      <c r="L76" s="10" t="s">
        <v>165</v>
      </c>
    </row>
    <row r="77" spans="1:12" ht="21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>
        <v>1000000000000</v>
      </c>
      <c r="K77" s="10"/>
      <c r="L77" s="10" t="s">
        <v>166</v>
      </c>
    </row>
    <row r="78" spans="1:12" ht="21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>
        <v>0</v>
      </c>
      <c r="K78" s="10"/>
      <c r="L78" s="10" t="s">
        <v>117</v>
      </c>
    </row>
    <row r="79" spans="1:12" ht="21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>
        <v>555610000000</v>
      </c>
      <c r="K79" s="10"/>
      <c r="L79" s="10" t="s">
        <v>167</v>
      </c>
    </row>
    <row r="80" spans="1:12" ht="21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>
        <v>2578300000000</v>
      </c>
      <c r="K80" s="10"/>
      <c r="L80" s="10" t="s">
        <v>168</v>
      </c>
    </row>
    <row r="81" spans="1:12" ht="21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>
        <v>1226210000000</v>
      </c>
      <c r="K81" s="10"/>
      <c r="L81" s="10" t="s">
        <v>169</v>
      </c>
    </row>
    <row r="82" spans="1:12" ht="21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>
        <v>2663000000000</v>
      </c>
      <c r="K82" s="10"/>
      <c r="L82" s="10" t="s">
        <v>170</v>
      </c>
    </row>
    <row r="83" spans="1:12" ht="21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>
        <v>90000000000</v>
      </c>
      <c r="K83" s="10"/>
      <c r="L83" s="10" t="s">
        <v>171</v>
      </c>
    </row>
    <row r="84" spans="1:12" ht="21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>
        <v>123000000000</v>
      </c>
      <c r="K84" s="10"/>
      <c r="L84" s="10" t="s">
        <v>172</v>
      </c>
    </row>
    <row r="85" spans="1:12" ht="21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>
        <v>23000000000</v>
      </c>
      <c r="K85" s="10"/>
      <c r="L85" s="10" t="s">
        <v>173</v>
      </c>
    </row>
    <row r="86" spans="1:12" ht="21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>
        <v>114400000000</v>
      </c>
      <c r="K86" s="10"/>
      <c r="L86" s="10" t="s">
        <v>172</v>
      </c>
    </row>
    <row r="87" spans="1:12" ht="21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>
        <v>833260000000</v>
      </c>
      <c r="K87" s="10"/>
      <c r="L87" s="10" t="s">
        <v>174</v>
      </c>
    </row>
    <row r="88" spans="1:12" ht="21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>
        <v>260000000000</v>
      </c>
      <c r="K88" s="10"/>
      <c r="L88" s="10" t="s">
        <v>175</v>
      </c>
    </row>
    <row r="89" spans="1:12" ht="21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10" t="s">
        <v>117</v>
      </c>
    </row>
    <row r="90" spans="1:12" ht="21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>
        <v>94000000000</v>
      </c>
      <c r="K90" s="10"/>
      <c r="L90" s="10" t="s">
        <v>171</v>
      </c>
    </row>
    <row r="91" spans="1:12" ht="21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>
        <v>546666000000</v>
      </c>
      <c r="K91" s="10"/>
      <c r="L91" s="10" t="s">
        <v>176</v>
      </c>
    </row>
    <row r="92" spans="1:12" ht="21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>
        <v>2490000000000</v>
      </c>
      <c r="K92" s="10"/>
      <c r="L92" s="10" t="s">
        <v>143</v>
      </c>
    </row>
    <row r="93" spans="1:12" ht="21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>
        <v>3350600000000</v>
      </c>
      <c r="K93" s="10"/>
      <c r="L93" s="10" t="s">
        <v>178</v>
      </c>
    </row>
    <row r="94" spans="1:12" ht="21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>
        <v>4200000000000</v>
      </c>
      <c r="K94" s="10"/>
      <c r="L94" s="10" t="s">
        <v>179</v>
      </c>
    </row>
    <row r="95" spans="1:12" ht="21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>
        <v>1219600000000</v>
      </c>
      <c r="K95" s="10"/>
      <c r="L95" s="10" t="s">
        <v>180</v>
      </c>
    </row>
    <row r="96" spans="1:12" ht="21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>
        <v>1233000000000</v>
      </c>
      <c r="K96" s="10"/>
      <c r="L96" s="10" t="s">
        <v>169</v>
      </c>
    </row>
    <row r="97" spans="1:12" ht="21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>
        <v>2108660000000</v>
      </c>
      <c r="K97" s="10"/>
      <c r="L97" s="10" t="s">
        <v>182</v>
      </c>
    </row>
    <row r="98" spans="1:12" ht="21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>
        <v>300000000000</v>
      </c>
      <c r="K98" s="10"/>
      <c r="L98" s="10" t="s">
        <v>132</v>
      </c>
    </row>
    <row r="99" spans="1:12" ht="21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>
        <v>1647116000000</v>
      </c>
      <c r="K99" s="10"/>
      <c r="L99" s="10" t="s">
        <v>183</v>
      </c>
    </row>
    <row r="100" spans="1:12" ht="21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>
        <v>50000000000</v>
      </c>
      <c r="K100" s="10"/>
      <c r="L100" s="10" t="s">
        <v>185</v>
      </c>
    </row>
    <row r="101" spans="1:12" ht="21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>
        <v>450000000000</v>
      </c>
      <c r="K101" s="10"/>
      <c r="L101" s="10" t="s">
        <v>155</v>
      </c>
    </row>
    <row r="102" spans="1:12" ht="21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>
        <v>4189000000000</v>
      </c>
      <c r="K102" s="10"/>
      <c r="L102" s="10" t="s">
        <v>186</v>
      </c>
    </row>
    <row r="103" spans="1:12" ht="21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>
        <v>86000000000</v>
      </c>
      <c r="K103" s="10"/>
      <c r="L103" s="10" t="s">
        <v>171</v>
      </c>
    </row>
    <row r="104" spans="1:12" ht="21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>
        <v>2708000000000</v>
      </c>
      <c r="K104" s="10"/>
      <c r="L104" s="10" t="s">
        <v>188</v>
      </c>
    </row>
    <row r="105" spans="1:12" ht="21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>
        <v>286300000000</v>
      </c>
      <c r="K105" s="10"/>
      <c r="L105" s="10" t="s">
        <v>189</v>
      </c>
    </row>
    <row r="106" spans="1:12" s="157" customFormat="1" ht="18.75">
      <c r="A106" s="10"/>
      <c r="B106" s="10"/>
      <c r="C106" s="10"/>
      <c r="D106" s="10">
        <f>SUM(D9:D105)</f>
        <v>0</v>
      </c>
      <c r="E106" s="10">
        <f t="shared" ref="E106:K106" si="0">SUM(E9:E105)</f>
        <v>0</v>
      </c>
      <c r="F106" s="10">
        <f t="shared" si="0"/>
        <v>0</v>
      </c>
      <c r="G106" s="10">
        <f t="shared" si="0"/>
        <v>0</v>
      </c>
      <c r="H106" s="10">
        <f t="shared" si="0"/>
        <v>0</v>
      </c>
      <c r="I106" s="10">
        <f t="shared" si="0"/>
        <v>0</v>
      </c>
      <c r="J106" s="10">
        <f t="shared" si="0"/>
        <v>85113202874099</v>
      </c>
      <c r="K106" s="10">
        <f t="shared" si="0"/>
        <v>0</v>
      </c>
      <c r="L106" s="10"/>
    </row>
    <row r="107" spans="1:12" s="157" customFormat="1" ht="18.75">
      <c r="A107" s="10"/>
      <c r="B107" s="10"/>
      <c r="C107" s="10"/>
      <c r="D107" s="10">
        <f>D106-'سپرده '!D10</f>
        <v>-98741174888294</v>
      </c>
      <c r="E107" s="10">
        <f>E106-'سپرده '!E10</f>
        <v>0</v>
      </c>
      <c r="F107" s="10">
        <f>F106-'سپرده '!F10</f>
        <v>-132336946701624</v>
      </c>
      <c r="G107" s="10">
        <f>G106-'سپرده '!G10</f>
        <v>0</v>
      </c>
      <c r="H107" s="10">
        <f>H106-'سپرده '!H10</f>
        <v>-145964918715819</v>
      </c>
      <c r="I107" s="10">
        <f>I106-'سپرده '!I10</f>
        <v>0</v>
      </c>
      <c r="J107" s="10">
        <f>J106-'سپرده '!J10</f>
        <v>0</v>
      </c>
      <c r="K107" s="10"/>
      <c r="L107" s="10"/>
    </row>
    <row r="108" spans="1:12" ht="18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18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</sheetData>
  <autoFilter ref="A8:L105" xr:uid="{00000000-0001-0000-0600-000000000000}">
    <filterColumn colId="0" showButton="0"/>
  </autoFilter>
  <mergeCells count="29">
    <mergeCell ref="A18:B18"/>
    <mergeCell ref="A19:B19"/>
    <mergeCell ref="A30:B30"/>
    <mergeCell ref="A31:B31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0:B20"/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6"/>
  <sheetViews>
    <sheetView rightToLeft="1" view="pageBreakPreview" zoomScaleNormal="100" zoomScaleSheetLayoutView="100" workbookViewId="0">
      <selection activeCell="A7" sqref="A7:B7"/>
    </sheetView>
  </sheetViews>
  <sheetFormatPr defaultRowHeight="12.75"/>
  <cols>
    <col min="1" max="1" width="2.5703125" customWidth="1"/>
    <col min="2" max="2" width="55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7109375" bestFit="1" customWidth="1"/>
    <col min="11" max="11" width="0.28515625" customWidth="1"/>
    <col min="13" max="13" width="16.85546875" bestFit="1" customWidth="1"/>
  </cols>
  <sheetData>
    <row r="1" spans="1:13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3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3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3" ht="14.45" customHeight="1"/>
    <row r="5" spans="1:13" ht="29.1" customHeight="1">
      <c r="A5" s="2" t="s">
        <v>191</v>
      </c>
      <c r="B5" s="241" t="s">
        <v>192</v>
      </c>
      <c r="C5" s="241"/>
      <c r="D5" s="241"/>
      <c r="E5" s="241"/>
      <c r="F5" s="241"/>
      <c r="G5" s="241"/>
      <c r="H5" s="241"/>
      <c r="I5" s="241"/>
      <c r="J5" s="241"/>
    </row>
    <row r="6" spans="1:13" s="27" customFormat="1" ht="14.25" customHeight="1">
      <c r="D6" s="39"/>
      <c r="E6" s="39"/>
      <c r="F6" s="39"/>
      <c r="G6" s="39"/>
      <c r="H6" s="39"/>
      <c r="I6" s="39"/>
      <c r="J6" s="39"/>
    </row>
    <row r="7" spans="1:13" s="27" customFormat="1" ht="21">
      <c r="A7" s="242" t="s">
        <v>193</v>
      </c>
      <c r="B7" s="242"/>
      <c r="D7" s="3" t="s">
        <v>194</v>
      </c>
      <c r="E7" s="39"/>
      <c r="F7" s="3" t="s">
        <v>111</v>
      </c>
      <c r="G7" s="39"/>
      <c r="H7" s="3" t="s">
        <v>195</v>
      </c>
      <c r="I7" s="39"/>
      <c r="J7" s="3" t="s">
        <v>196</v>
      </c>
      <c r="M7" s="210">
        <f>'سپرده '!O7</f>
        <v>152046121760472</v>
      </c>
    </row>
    <row r="8" spans="1:13" s="27" customFormat="1" ht="21">
      <c r="A8" s="244" t="s">
        <v>197</v>
      </c>
      <c r="B8" s="244"/>
      <c r="D8" s="18" t="s">
        <v>198</v>
      </c>
      <c r="E8" s="39"/>
      <c r="F8" s="57">
        <f>'درآمد سرمایه گذاری در سهام'!J19</f>
        <v>80338715504</v>
      </c>
      <c r="G8" s="39"/>
      <c r="H8" s="68">
        <f>F8/F13</f>
        <v>1.8441459103815058E-2</v>
      </c>
      <c r="I8" s="39"/>
      <c r="J8" s="71">
        <f>F8/M7</f>
        <v>5.2838385204301839E-4</v>
      </c>
    </row>
    <row r="9" spans="1:13" s="27" customFormat="1" ht="21">
      <c r="A9" s="246" t="s">
        <v>199</v>
      </c>
      <c r="B9" s="246"/>
      <c r="D9" s="54" t="s">
        <v>200</v>
      </c>
      <c r="E9" s="39"/>
      <c r="F9" s="58">
        <f>'درآمد سرمایه گذاری در صندوق'!J23</f>
        <v>1020425944405</v>
      </c>
      <c r="G9" s="39"/>
      <c r="H9" s="69">
        <f>F9/$F$13</f>
        <v>0.23423505347530388</v>
      </c>
      <c r="I9" s="39"/>
      <c r="J9" s="71">
        <f>F9/$M$7</f>
        <v>6.7112921565506446E-3</v>
      </c>
    </row>
    <row r="10" spans="1:13" s="27" customFormat="1" ht="21">
      <c r="A10" s="246" t="s">
        <v>201</v>
      </c>
      <c r="B10" s="246"/>
      <c r="D10" s="54" t="s">
        <v>202</v>
      </c>
      <c r="E10" s="39"/>
      <c r="F10" s="58">
        <f>'درآمد سرمایه گذاری در اوراق به'!J25</f>
        <v>407535994210</v>
      </c>
      <c r="G10" s="39"/>
      <c r="H10" s="69">
        <f t="shared" ref="H10:H12" si="0">F10/$F$13</f>
        <v>9.3548400959710787E-2</v>
      </c>
      <c r="I10" s="39"/>
      <c r="J10" s="71">
        <f t="shared" ref="J10:J12" si="1">F10/$M$7</f>
        <v>2.6803445526352694E-3</v>
      </c>
    </row>
    <row r="11" spans="1:13" s="27" customFormat="1" ht="21">
      <c r="A11" s="246" t="s">
        <v>203</v>
      </c>
      <c r="B11" s="246"/>
      <c r="D11" s="54" t="s">
        <v>204</v>
      </c>
      <c r="E11" s="39"/>
      <c r="F11" s="154">
        <f>'درآمد سپرده بانکی '!D10</f>
        <v>2845072694281</v>
      </c>
      <c r="G11" s="39"/>
      <c r="H11" s="69">
        <f t="shared" si="0"/>
        <v>0.65307605940440605</v>
      </c>
      <c r="I11" s="39"/>
      <c r="J11" s="71">
        <f t="shared" si="1"/>
        <v>1.8711905712156376E-2</v>
      </c>
    </row>
    <row r="12" spans="1:13" s="27" customFormat="1" ht="21">
      <c r="A12" s="252" t="s">
        <v>205</v>
      </c>
      <c r="B12" s="252"/>
      <c r="D12" s="41" t="s">
        <v>206</v>
      </c>
      <c r="E12" s="39"/>
      <c r="F12" s="59">
        <f>'سایر درآمدها'!D10</f>
        <v>3045254474</v>
      </c>
      <c r="G12" s="39"/>
      <c r="H12" s="69">
        <f t="shared" si="0"/>
        <v>6.9902705676424116E-4</v>
      </c>
      <c r="I12" s="39"/>
      <c r="J12" s="71">
        <f t="shared" si="1"/>
        <v>2.0028491609916789E-5</v>
      </c>
    </row>
    <row r="13" spans="1:13" s="27" customFormat="1" ht="21">
      <c r="A13" s="250" t="s">
        <v>26</v>
      </c>
      <c r="B13" s="250"/>
      <c r="D13" s="55"/>
      <c r="E13" s="39"/>
      <c r="F13" s="60">
        <f>SUM(F8:F12)</f>
        <v>4356418602874</v>
      </c>
      <c r="G13" s="39"/>
      <c r="H13" s="70">
        <f>SUM(H8:H12)</f>
        <v>1</v>
      </c>
      <c r="I13" s="39"/>
      <c r="J13" s="162">
        <f>SUM(J8:J12)</f>
        <v>2.8651954764995227E-2</v>
      </c>
    </row>
    <row r="14" spans="1:13" s="27" customFormat="1" ht="15.75">
      <c r="D14" s="39"/>
      <c r="E14" s="39"/>
      <c r="F14" s="39"/>
      <c r="G14" s="39"/>
      <c r="H14" s="39"/>
      <c r="I14" s="39"/>
      <c r="J14" s="39"/>
    </row>
    <row r="15" spans="1:13" s="27" customFormat="1" ht="15.75">
      <c r="D15" s="39"/>
      <c r="E15" s="39"/>
      <c r="F15" s="39"/>
      <c r="G15" s="39"/>
      <c r="H15" s="39"/>
      <c r="I15" s="39"/>
      <c r="J15" s="39"/>
    </row>
    <row r="16" spans="1:13" s="27" customFormat="1" ht="15.75"/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scale="9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1"/>
  <sheetViews>
    <sheetView rightToLeft="1" view="pageBreakPreview" zoomScale="85" zoomScaleNormal="70" zoomScaleSheetLayoutView="85" workbookViewId="0">
      <selection activeCell="D10" sqref="D10"/>
    </sheetView>
  </sheetViews>
  <sheetFormatPr defaultRowHeight="18.75"/>
  <cols>
    <col min="1" max="1" width="5.140625" customWidth="1"/>
    <col min="2" max="2" width="24.85546875" customWidth="1"/>
    <col min="3" max="3" width="1.28515625" customWidth="1"/>
    <col min="4" max="4" width="24.42578125" bestFit="1" customWidth="1"/>
    <col min="5" max="5" width="1.28515625" customWidth="1"/>
    <col min="6" max="6" width="22.5703125" bestFit="1" customWidth="1"/>
    <col min="7" max="7" width="1.28515625" customWidth="1"/>
    <col min="8" max="8" width="17.5703125" bestFit="1" customWidth="1"/>
    <col min="9" max="9" width="1.28515625" customWidth="1"/>
    <col min="10" max="10" width="16.5703125" bestFit="1" customWidth="1"/>
    <col min="11" max="11" width="1.28515625" customWidth="1"/>
    <col min="12" max="12" width="18.7109375" bestFit="1" customWidth="1"/>
    <col min="13" max="13" width="1.28515625" customWidth="1"/>
    <col min="14" max="14" width="24.42578125" bestFit="1" customWidth="1"/>
    <col min="15" max="16" width="1.28515625" customWidth="1"/>
    <col min="17" max="17" width="17" bestFit="1" customWidth="1"/>
    <col min="18" max="18" width="1.28515625" customWidth="1"/>
    <col min="19" max="19" width="17.855468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  <col min="26" max="26" width="16.7109375" bestFit="1" customWidth="1"/>
    <col min="27" max="27" width="16.42578125" style="164" bestFit="1" customWidth="1"/>
  </cols>
  <sheetData>
    <row r="1" spans="1:27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</row>
    <row r="2" spans="1:27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</row>
    <row r="3" spans="1:27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</row>
    <row r="4" spans="1:27" ht="14.45" customHeight="1"/>
    <row r="5" spans="1:27" ht="24">
      <c r="A5" s="2" t="s">
        <v>207</v>
      </c>
      <c r="B5" s="241" t="s">
        <v>208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</row>
    <row r="6" spans="1:27" ht="14.45" customHeight="1">
      <c r="A6" s="2"/>
      <c r="B6" s="2"/>
      <c r="C6" s="2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</row>
    <row r="7" spans="1:27" s="25" customFormat="1" ht="21">
      <c r="D7" s="242" t="s">
        <v>209</v>
      </c>
      <c r="E7" s="242"/>
      <c r="F7" s="242"/>
      <c r="G7" s="242"/>
      <c r="H7" s="242"/>
      <c r="I7" s="242"/>
      <c r="J7" s="242"/>
      <c r="K7" s="242"/>
      <c r="L7" s="242"/>
      <c r="M7" s="202"/>
      <c r="N7" s="242" t="s">
        <v>210</v>
      </c>
      <c r="O7" s="242"/>
      <c r="P7" s="242"/>
      <c r="Q7" s="242"/>
      <c r="R7" s="242"/>
      <c r="S7" s="242"/>
      <c r="T7" s="242"/>
      <c r="U7" s="242"/>
      <c r="V7" s="242"/>
      <c r="W7" s="242"/>
      <c r="AA7" s="161"/>
    </row>
    <row r="8" spans="1:27" s="25" customFormat="1" ht="21">
      <c r="D8" s="214"/>
      <c r="E8" s="214"/>
      <c r="F8" s="214"/>
      <c r="G8" s="214"/>
      <c r="H8" s="214"/>
      <c r="I8" s="214"/>
      <c r="J8" s="243" t="s">
        <v>26</v>
      </c>
      <c r="K8" s="243"/>
      <c r="L8" s="243"/>
      <c r="M8" s="215"/>
      <c r="N8" s="214"/>
      <c r="O8" s="214"/>
      <c r="P8" s="214"/>
      <c r="Q8" s="214"/>
      <c r="R8" s="214"/>
      <c r="S8" s="214"/>
      <c r="T8" s="214"/>
      <c r="U8" s="243" t="s">
        <v>26</v>
      </c>
      <c r="V8" s="243"/>
      <c r="W8" s="243"/>
      <c r="AA8" s="161"/>
    </row>
    <row r="9" spans="1:27" s="25" customFormat="1" ht="21">
      <c r="A9" s="242" t="s">
        <v>211</v>
      </c>
      <c r="B9" s="242"/>
      <c r="D9" s="180" t="s">
        <v>212</v>
      </c>
      <c r="E9" s="215"/>
      <c r="F9" s="180" t="s">
        <v>213</v>
      </c>
      <c r="G9" s="215"/>
      <c r="H9" s="180" t="s">
        <v>214</v>
      </c>
      <c r="I9" s="215"/>
      <c r="J9" s="182" t="s">
        <v>111</v>
      </c>
      <c r="K9" s="214"/>
      <c r="L9" s="182" t="s">
        <v>195</v>
      </c>
      <c r="M9" s="215"/>
      <c r="N9" s="180" t="s">
        <v>212</v>
      </c>
      <c r="O9" s="215"/>
      <c r="P9" s="261" t="s">
        <v>213</v>
      </c>
      <c r="Q9" s="261"/>
      <c r="R9" s="215"/>
      <c r="S9" s="180" t="s">
        <v>214</v>
      </c>
      <c r="T9" s="215"/>
      <c r="U9" s="182" t="s">
        <v>111</v>
      </c>
      <c r="V9" s="214"/>
      <c r="W9" s="182" t="s">
        <v>195</v>
      </c>
      <c r="Z9" s="211"/>
      <c r="AA9" s="212"/>
    </row>
    <row r="10" spans="1:27" s="25" customFormat="1" ht="21">
      <c r="A10" s="270" t="s">
        <v>20</v>
      </c>
      <c r="B10" s="270"/>
      <c r="D10" s="184">
        <v>0</v>
      </c>
      <c r="E10" s="215"/>
      <c r="F10" s="184">
        <v>31830534198</v>
      </c>
      <c r="G10" s="215"/>
      <c r="H10" s="184">
        <v>2874719618</v>
      </c>
      <c r="I10" s="215"/>
      <c r="J10" s="184">
        <f>D10+F10+H10</f>
        <v>34705253816</v>
      </c>
      <c r="K10" s="215"/>
      <c r="L10" s="216">
        <f>Z10/Z19</f>
        <v>0.33843984685940809</v>
      </c>
      <c r="M10" s="215"/>
      <c r="N10" s="184">
        <v>0</v>
      </c>
      <c r="O10" s="215"/>
      <c r="P10" s="258">
        <v>18332033019</v>
      </c>
      <c r="Q10" s="258"/>
      <c r="R10" s="215"/>
      <c r="S10" s="184">
        <v>2874719618</v>
      </c>
      <c r="T10" s="215"/>
      <c r="U10" s="184">
        <f>N10+P10+S10</f>
        <v>21206752637</v>
      </c>
      <c r="V10" s="215"/>
      <c r="W10" s="216">
        <f t="shared" ref="W10:W18" si="0">AA10/$AA$19</f>
        <v>0.14240394043732851</v>
      </c>
      <c r="Z10" s="213">
        <f>ABS(J10)</f>
        <v>34705253816</v>
      </c>
      <c r="AA10" s="213">
        <f>ABS(U10)</f>
        <v>21206752637</v>
      </c>
    </row>
    <row r="11" spans="1:27" s="25" customFormat="1" ht="21">
      <c r="A11" s="271" t="s">
        <v>19</v>
      </c>
      <c r="B11" s="271"/>
      <c r="D11" s="185">
        <v>0</v>
      </c>
      <c r="E11" s="215"/>
      <c r="F11" s="185">
        <v>0</v>
      </c>
      <c r="G11" s="215"/>
      <c r="H11" s="185">
        <v>30641521669</v>
      </c>
      <c r="I11" s="215"/>
      <c r="J11" s="185">
        <f>D11+F11+H11</f>
        <v>30641521669</v>
      </c>
      <c r="K11" s="215"/>
      <c r="L11" s="216">
        <f t="shared" ref="L11:L18" si="1">Z11/$Z$19</f>
        <v>0.29881100873593436</v>
      </c>
      <c r="M11" s="215"/>
      <c r="N11" s="185">
        <v>0</v>
      </c>
      <c r="O11" s="215"/>
      <c r="P11" s="272">
        <v>0</v>
      </c>
      <c r="Q11" s="272"/>
      <c r="R11" s="215"/>
      <c r="S11" s="185">
        <v>30641521669</v>
      </c>
      <c r="T11" s="215"/>
      <c r="U11" s="185">
        <f>N11+P11+S11</f>
        <v>30641521669</v>
      </c>
      <c r="V11" s="215"/>
      <c r="W11" s="216">
        <f t="shared" si="0"/>
        <v>0.20575867985786356</v>
      </c>
      <c r="Z11" s="213">
        <f t="shared" ref="Z11:Z18" si="2">ABS(J11)</f>
        <v>30641521669</v>
      </c>
      <c r="AA11" s="213">
        <f t="shared" ref="AA11:AA18" si="3">ABS(U11)</f>
        <v>30641521669</v>
      </c>
    </row>
    <row r="12" spans="1:27" s="25" customFormat="1" ht="21">
      <c r="A12" s="271" t="s">
        <v>22</v>
      </c>
      <c r="B12" s="271"/>
      <c r="D12" s="185">
        <v>0</v>
      </c>
      <c r="E12" s="215"/>
      <c r="F12" s="185">
        <v>2158187249</v>
      </c>
      <c r="G12" s="215"/>
      <c r="H12" s="185">
        <v>0</v>
      </c>
      <c r="I12" s="215"/>
      <c r="J12" s="185">
        <f t="shared" ref="J12:J18" si="4">D12+F12+H12</f>
        <v>2158187249</v>
      </c>
      <c r="K12" s="215"/>
      <c r="L12" s="216">
        <f t="shared" si="1"/>
        <v>2.1046282096595609E-2</v>
      </c>
      <c r="M12" s="215"/>
      <c r="N12" s="185">
        <v>4250000000</v>
      </c>
      <c r="O12" s="215"/>
      <c r="P12" s="272">
        <v>12924316617</v>
      </c>
      <c r="Q12" s="272"/>
      <c r="R12" s="215"/>
      <c r="S12" s="185">
        <v>-496134484</v>
      </c>
      <c r="T12" s="215"/>
      <c r="U12" s="185">
        <f t="shared" ref="U12:U18" si="5">N12+P12+S12</f>
        <v>16678182133</v>
      </c>
      <c r="V12" s="215"/>
      <c r="W12" s="216">
        <f t="shared" si="0"/>
        <v>0.11199446212839081</v>
      </c>
      <c r="Z12" s="213">
        <f t="shared" si="2"/>
        <v>2158187249</v>
      </c>
      <c r="AA12" s="213">
        <f t="shared" si="3"/>
        <v>16678182133</v>
      </c>
    </row>
    <row r="13" spans="1:27" s="25" customFormat="1" ht="21">
      <c r="A13" s="271" t="s">
        <v>215</v>
      </c>
      <c r="B13" s="271"/>
      <c r="D13" s="185">
        <v>0</v>
      </c>
      <c r="E13" s="215"/>
      <c r="F13" s="185">
        <v>0</v>
      </c>
      <c r="G13" s="215"/>
      <c r="H13" s="185">
        <v>0</v>
      </c>
      <c r="I13" s="215"/>
      <c r="J13" s="185">
        <f t="shared" si="4"/>
        <v>0</v>
      </c>
      <c r="K13" s="215"/>
      <c r="L13" s="216">
        <f t="shared" si="1"/>
        <v>0</v>
      </c>
      <c r="M13" s="215"/>
      <c r="N13" s="185">
        <v>0</v>
      </c>
      <c r="O13" s="215"/>
      <c r="P13" s="272">
        <v>0</v>
      </c>
      <c r="Q13" s="272"/>
      <c r="R13" s="215"/>
      <c r="S13" s="185">
        <v>14308535181</v>
      </c>
      <c r="T13" s="215"/>
      <c r="U13" s="185">
        <f t="shared" si="5"/>
        <v>14308535181</v>
      </c>
      <c r="V13" s="215"/>
      <c r="W13" s="216">
        <f t="shared" si="0"/>
        <v>9.6082216194925643E-2</v>
      </c>
      <c r="Z13" s="213">
        <f t="shared" si="2"/>
        <v>0</v>
      </c>
      <c r="AA13" s="213">
        <f t="shared" si="3"/>
        <v>14308535181</v>
      </c>
    </row>
    <row r="14" spans="1:27" s="25" customFormat="1" ht="21">
      <c r="A14" s="271" t="s">
        <v>216</v>
      </c>
      <c r="B14" s="271"/>
      <c r="D14" s="185">
        <v>0</v>
      </c>
      <c r="E14" s="215"/>
      <c r="F14" s="185">
        <v>0</v>
      </c>
      <c r="G14" s="215"/>
      <c r="H14" s="185">
        <v>0</v>
      </c>
      <c r="I14" s="215"/>
      <c r="J14" s="185">
        <f t="shared" si="4"/>
        <v>0</v>
      </c>
      <c r="K14" s="215"/>
      <c r="L14" s="216">
        <f t="shared" si="1"/>
        <v>0</v>
      </c>
      <c r="M14" s="215"/>
      <c r="N14" s="185">
        <v>5603678725</v>
      </c>
      <c r="O14" s="215"/>
      <c r="P14" s="272">
        <v>0</v>
      </c>
      <c r="Q14" s="272"/>
      <c r="R14" s="215"/>
      <c r="S14" s="185">
        <v>952579376</v>
      </c>
      <c r="T14" s="215"/>
      <c r="U14" s="185">
        <f t="shared" si="5"/>
        <v>6556258101</v>
      </c>
      <c r="V14" s="215"/>
      <c r="W14" s="216">
        <f t="shared" si="0"/>
        <v>4.4025457555326719E-2</v>
      </c>
      <c r="Z14" s="213">
        <f t="shared" si="2"/>
        <v>0</v>
      </c>
      <c r="AA14" s="213">
        <f t="shared" si="3"/>
        <v>6556258101</v>
      </c>
    </row>
    <row r="15" spans="1:27" s="25" customFormat="1" ht="21">
      <c r="A15" s="271" t="s">
        <v>21</v>
      </c>
      <c r="B15" s="271"/>
      <c r="D15" s="185">
        <v>0</v>
      </c>
      <c r="E15" s="215"/>
      <c r="F15" s="185">
        <v>20445000606</v>
      </c>
      <c r="G15" s="215"/>
      <c r="H15" s="185">
        <v>0</v>
      </c>
      <c r="I15" s="215"/>
      <c r="J15" s="185">
        <f t="shared" si="4"/>
        <v>20445000606</v>
      </c>
      <c r="K15" s="215"/>
      <c r="L15" s="216">
        <f t="shared" si="1"/>
        <v>0.19937623596762535</v>
      </c>
      <c r="M15" s="215"/>
      <c r="N15" s="185">
        <v>56358742977</v>
      </c>
      <c r="O15" s="215"/>
      <c r="P15" s="272">
        <v>-11425147396</v>
      </c>
      <c r="Q15" s="272"/>
      <c r="R15" s="215"/>
      <c r="S15" s="185">
        <v>0</v>
      </c>
      <c r="T15" s="215"/>
      <c r="U15" s="185">
        <f t="shared" si="5"/>
        <v>44933595581</v>
      </c>
      <c r="V15" s="215"/>
      <c r="W15" s="216">
        <f t="shared" si="0"/>
        <v>0.30173035816845001</v>
      </c>
      <c r="Z15" s="213">
        <f t="shared" si="2"/>
        <v>20445000606</v>
      </c>
      <c r="AA15" s="213">
        <f t="shared" si="3"/>
        <v>44933595581</v>
      </c>
    </row>
    <row r="16" spans="1:27" s="25" customFormat="1" ht="21">
      <c r="A16" s="271" t="s">
        <v>25</v>
      </c>
      <c r="B16" s="271"/>
      <c r="D16" s="185">
        <v>0</v>
      </c>
      <c r="E16" s="215"/>
      <c r="F16" s="185">
        <v>-11103053192</v>
      </c>
      <c r="G16" s="215"/>
      <c r="H16" s="185">
        <v>0</v>
      </c>
      <c r="I16" s="215"/>
      <c r="J16" s="185">
        <f t="shared" si="4"/>
        <v>-11103053192</v>
      </c>
      <c r="K16" s="215"/>
      <c r="L16" s="216">
        <f t="shared" si="1"/>
        <v>0.1082751228933511</v>
      </c>
      <c r="M16" s="215"/>
      <c r="N16" s="185">
        <v>0</v>
      </c>
      <c r="O16" s="215"/>
      <c r="P16" s="272">
        <v>-11103053192</v>
      </c>
      <c r="Q16" s="272"/>
      <c r="R16" s="215"/>
      <c r="S16" s="185">
        <v>0</v>
      </c>
      <c r="T16" s="215"/>
      <c r="U16" s="185">
        <f t="shared" si="5"/>
        <v>-11103053192</v>
      </c>
      <c r="V16" s="215"/>
      <c r="W16" s="216">
        <f t="shared" si="0"/>
        <v>7.4557314478570252E-2</v>
      </c>
      <c r="Z16" s="213">
        <f t="shared" si="2"/>
        <v>11103053192</v>
      </c>
      <c r="AA16" s="213">
        <f t="shared" si="3"/>
        <v>11103053192</v>
      </c>
    </row>
    <row r="17" spans="1:27" s="25" customFormat="1" ht="21">
      <c r="A17" s="271" t="s">
        <v>24</v>
      </c>
      <c r="B17" s="271"/>
      <c r="D17" s="185">
        <v>0</v>
      </c>
      <c r="E17" s="215"/>
      <c r="F17" s="185">
        <v>44907564</v>
      </c>
      <c r="G17" s="215"/>
      <c r="H17" s="185">
        <v>0</v>
      </c>
      <c r="I17" s="215"/>
      <c r="J17" s="185">
        <f t="shared" si="4"/>
        <v>44907564</v>
      </c>
      <c r="K17" s="215"/>
      <c r="L17" s="216">
        <f t="shared" si="1"/>
        <v>4.3793107417016417E-4</v>
      </c>
      <c r="M17" s="215"/>
      <c r="N17" s="185">
        <v>0</v>
      </c>
      <c r="O17" s="215"/>
      <c r="P17" s="272">
        <v>44907564</v>
      </c>
      <c r="Q17" s="272"/>
      <c r="R17" s="215"/>
      <c r="S17" s="185">
        <v>0</v>
      </c>
      <c r="T17" s="215"/>
      <c r="U17" s="185">
        <f t="shared" si="5"/>
        <v>44907564</v>
      </c>
      <c r="V17" s="215"/>
      <c r="W17" s="216">
        <f t="shared" si="0"/>
        <v>3.0155555536984772E-4</v>
      </c>
      <c r="Z17" s="213">
        <f t="shared" si="2"/>
        <v>44907564</v>
      </c>
      <c r="AA17" s="213">
        <f t="shared" si="3"/>
        <v>44907564</v>
      </c>
    </row>
    <row r="18" spans="1:27" s="25" customFormat="1" ht="21">
      <c r="A18" s="273" t="s">
        <v>23</v>
      </c>
      <c r="B18" s="273"/>
      <c r="D18" s="186">
        <v>0</v>
      </c>
      <c r="E18" s="215"/>
      <c r="F18" s="186">
        <v>3446897792</v>
      </c>
      <c r="G18" s="215"/>
      <c r="H18" s="186">
        <v>0</v>
      </c>
      <c r="I18" s="215"/>
      <c r="J18" s="185">
        <f t="shared" si="4"/>
        <v>3446897792</v>
      </c>
      <c r="K18" s="215"/>
      <c r="L18" s="216">
        <f t="shared" si="1"/>
        <v>3.3613572372915332E-2</v>
      </c>
      <c r="M18" s="215"/>
      <c r="N18" s="186">
        <v>0</v>
      </c>
      <c r="O18" s="215"/>
      <c r="P18" s="272">
        <v>3446897792</v>
      </c>
      <c r="Q18" s="272"/>
      <c r="R18" s="215"/>
      <c r="S18" s="186">
        <v>0</v>
      </c>
      <c r="T18" s="215"/>
      <c r="U18" s="185">
        <f t="shared" si="5"/>
        <v>3446897792</v>
      </c>
      <c r="V18" s="215"/>
      <c r="W18" s="216">
        <f t="shared" si="0"/>
        <v>2.3146015623774691E-2</v>
      </c>
      <c r="Z18" s="213">
        <f t="shared" si="2"/>
        <v>3446897792</v>
      </c>
      <c r="AA18" s="213">
        <f t="shared" si="3"/>
        <v>3446897792</v>
      </c>
    </row>
    <row r="19" spans="1:27" s="25" customFormat="1" ht="21.75" thickBot="1">
      <c r="A19" s="250" t="s">
        <v>26</v>
      </c>
      <c r="B19" s="250"/>
      <c r="D19" s="60">
        <v>0</v>
      </c>
      <c r="E19" s="215"/>
      <c r="F19" s="60">
        <f>SUM(F10:F18)</f>
        <v>46822474217</v>
      </c>
      <c r="G19" s="215"/>
      <c r="H19" s="60">
        <f>SUM(H10:H18)</f>
        <v>33516241287</v>
      </c>
      <c r="I19" s="215"/>
      <c r="J19" s="60">
        <f>SUM(J10:J18)</f>
        <v>80338715504</v>
      </c>
      <c r="K19" s="215"/>
      <c r="L19" s="70">
        <f>SUM(L10:L18)</f>
        <v>0.99999999999999989</v>
      </c>
      <c r="M19" s="215"/>
      <c r="N19" s="60">
        <f>SUM(N10:N18)</f>
        <v>66212421702</v>
      </c>
      <c r="O19" s="215"/>
      <c r="P19" s="215"/>
      <c r="Q19" s="60">
        <f>SUM(P10:Q18)</f>
        <v>12219954404</v>
      </c>
      <c r="R19" s="215"/>
      <c r="S19" s="60">
        <f>SUM(S10:S18)</f>
        <v>48281221360</v>
      </c>
      <c r="T19" s="215"/>
      <c r="U19" s="60">
        <f>SUM(U10:U18)</f>
        <v>126713597466</v>
      </c>
      <c r="V19" s="215"/>
      <c r="W19" s="70">
        <f>SUM(W10:W18)</f>
        <v>1</v>
      </c>
      <c r="Z19" s="213">
        <f>SUM(Z10:Z18)</f>
        <v>102544821888</v>
      </c>
      <c r="AA19" s="213">
        <f>SUM(AA10:AA18)</f>
        <v>148919703850</v>
      </c>
    </row>
    <row r="20" spans="1:27" s="25" customFormat="1" ht="21.75" thickTop="1"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Z20" s="211"/>
      <c r="AA20" s="212"/>
    </row>
    <row r="21" spans="1:27" s="25" customFormat="1" ht="21">
      <c r="D21" s="64"/>
      <c r="E21" s="157"/>
      <c r="F21" s="218"/>
      <c r="G21" s="157"/>
      <c r="H21" s="185"/>
      <c r="I21" s="200"/>
      <c r="J21" s="200"/>
      <c r="K21" s="217"/>
      <c r="L21" s="217"/>
      <c r="M21" s="217"/>
      <c r="N21" s="64"/>
      <c r="O21" s="217"/>
      <c r="P21" s="217"/>
      <c r="Q21" s="217"/>
      <c r="R21" s="217"/>
      <c r="S21" s="217"/>
      <c r="T21" s="217"/>
      <c r="U21" s="217"/>
      <c r="V21" s="217"/>
      <c r="W21" s="217"/>
      <c r="Z21" s="211"/>
      <c r="AA21" s="212"/>
    </row>
    <row r="22" spans="1:27" s="25" customFormat="1" ht="21"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13"/>
      <c r="T22" s="185"/>
      <c r="U22" s="185"/>
      <c r="V22" s="185"/>
      <c r="W22" s="185"/>
      <c r="AA22" s="161"/>
    </row>
    <row r="23" spans="1:27" s="25" customFormat="1" ht="21"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19"/>
      <c r="R23" s="200"/>
      <c r="S23" s="213">
        <v>1305964321311</v>
      </c>
      <c r="T23" s="185"/>
      <c r="U23" s="185"/>
      <c r="V23" s="185"/>
      <c r="W23" s="185"/>
      <c r="AA23" s="161"/>
    </row>
    <row r="24" spans="1:27" s="25" customFormat="1" ht="21">
      <c r="D24" s="200"/>
      <c r="E24" s="200"/>
      <c r="F24" s="219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19"/>
      <c r="R24" s="200"/>
      <c r="S24" s="213">
        <f>S19+'درآمد سرمایه گذاری در صندوق'!S23</f>
        <v>1305964321311</v>
      </c>
      <c r="T24" s="185"/>
      <c r="U24" s="185"/>
      <c r="V24" s="185"/>
      <c r="W24" s="185"/>
      <c r="AA24" s="161"/>
    </row>
    <row r="25" spans="1:27" s="25" customFormat="1" ht="21">
      <c r="D25" s="200"/>
      <c r="E25" s="200"/>
      <c r="F25" s="22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19"/>
      <c r="R25" s="200"/>
      <c r="S25" s="185"/>
      <c r="T25" s="185"/>
      <c r="U25" s="185"/>
      <c r="V25" s="185"/>
      <c r="W25" s="185"/>
      <c r="AA25" s="161"/>
    </row>
    <row r="26" spans="1:27" s="25" customFormat="1" ht="21">
      <c r="D26" s="200"/>
      <c r="E26" s="200"/>
      <c r="F26" s="22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AA26" s="161"/>
    </row>
    <row r="27" spans="1:27"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</row>
    <row r="28" spans="1:27"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</row>
    <row r="29" spans="1:27"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</row>
    <row r="30" spans="1:27"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</row>
    <row r="31" spans="1:27"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</row>
  </sheetData>
  <mergeCells count="29">
    <mergeCell ref="A17:B17"/>
    <mergeCell ref="P17:Q17"/>
    <mergeCell ref="A18:B18"/>
    <mergeCell ref="P18:Q18"/>
    <mergeCell ref="A19:B19"/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J8:L8"/>
    <mergeCell ref="U8:W8"/>
    <mergeCell ref="A9:B9"/>
    <mergeCell ref="P9:Q9"/>
    <mergeCell ref="A10:B10"/>
    <mergeCell ref="P10:Q10"/>
    <mergeCell ref="A1:W1"/>
    <mergeCell ref="A2:W2"/>
    <mergeCell ref="A3:W3"/>
    <mergeCell ref="B5:W5"/>
    <mergeCell ref="D7:L7"/>
    <mergeCell ref="N7:W7"/>
  </mergeCells>
  <pageMargins left="0.39" right="0.39" top="0.39" bottom="0.39" header="0" footer="0"/>
  <pageSetup scale="5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29"/>
  <sheetViews>
    <sheetView rightToLeft="1" view="pageBreakPreview" zoomScale="85" zoomScaleNormal="55" zoomScaleSheetLayoutView="85" workbookViewId="0">
      <selection activeCell="A8" sqref="A8:B8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6.7109375" bestFit="1" customWidth="1"/>
    <col min="5" max="5" width="1.28515625" customWidth="1"/>
    <col min="6" max="6" width="19.7109375" bestFit="1" customWidth="1"/>
    <col min="7" max="7" width="1.28515625" customWidth="1"/>
    <col min="8" max="8" width="18.28515625" bestFit="1" customWidth="1"/>
    <col min="9" max="9" width="1.28515625" customWidth="1"/>
    <col min="10" max="10" width="19" bestFit="1" customWidth="1"/>
    <col min="11" max="11" width="1.28515625" customWidth="1"/>
    <col min="12" max="12" width="18.140625" bestFit="1" customWidth="1"/>
    <col min="13" max="13" width="1.28515625" customWidth="1"/>
    <col min="14" max="14" width="16.42578125" bestFit="1" customWidth="1"/>
    <col min="15" max="16" width="1.28515625" customWidth="1"/>
    <col min="17" max="17" width="18.28515625" bestFit="1" customWidth="1"/>
    <col min="18" max="18" width="1.28515625" customWidth="1"/>
    <col min="19" max="19" width="19" bestFit="1" customWidth="1"/>
    <col min="20" max="20" width="1.28515625" customWidth="1"/>
    <col min="21" max="21" width="19.7109375" bestFit="1" customWidth="1"/>
    <col min="22" max="22" width="1.28515625" customWidth="1"/>
    <col min="23" max="23" width="18.140625" bestFit="1" customWidth="1"/>
    <col min="24" max="24" width="0.28515625" customWidth="1"/>
    <col min="26" max="26" width="19" bestFit="1" customWidth="1"/>
    <col min="27" max="27" width="9.28515625" bestFit="1" customWidth="1"/>
    <col min="28" max="28" width="19.42578125" bestFit="1" customWidth="1"/>
    <col min="29" max="29" width="9.28515625" bestFit="1" customWidth="1"/>
  </cols>
  <sheetData>
    <row r="1" spans="1:30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</row>
    <row r="2" spans="1:30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</row>
    <row r="3" spans="1:30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</row>
    <row r="4" spans="1:30" ht="14.45" customHeight="1"/>
    <row r="5" spans="1:30" ht="24">
      <c r="A5" s="183" t="s">
        <v>217</v>
      </c>
      <c r="B5" s="241" t="s">
        <v>218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</row>
    <row r="6" spans="1:30" s="39" customFormat="1" ht="21">
      <c r="A6" s="223"/>
      <c r="B6" s="223"/>
      <c r="C6" s="223"/>
      <c r="D6" s="242" t="s">
        <v>209</v>
      </c>
      <c r="E6" s="242"/>
      <c r="F6" s="242"/>
      <c r="G6" s="242"/>
      <c r="H6" s="242"/>
      <c r="I6" s="242"/>
      <c r="J6" s="242"/>
      <c r="K6" s="242"/>
      <c r="L6" s="242"/>
      <c r="M6" s="223"/>
      <c r="N6" s="242" t="s">
        <v>210</v>
      </c>
      <c r="O6" s="242"/>
      <c r="P6" s="242"/>
      <c r="Q6" s="242"/>
      <c r="R6" s="242"/>
      <c r="S6" s="242"/>
      <c r="T6" s="242"/>
      <c r="U6" s="242"/>
      <c r="V6" s="242"/>
      <c r="W6" s="242"/>
    </row>
    <row r="7" spans="1:30" s="39" customFormat="1" ht="14.45" customHeight="1">
      <c r="A7" s="223"/>
      <c r="B7" s="223"/>
      <c r="C7" s="223"/>
      <c r="D7" s="224"/>
      <c r="E7" s="224"/>
      <c r="F7" s="224"/>
      <c r="G7" s="224"/>
      <c r="H7" s="224"/>
      <c r="I7" s="224"/>
      <c r="J7" s="243" t="s">
        <v>26</v>
      </c>
      <c r="K7" s="243"/>
      <c r="L7" s="243"/>
      <c r="M7" s="223"/>
      <c r="N7" s="224"/>
      <c r="O7" s="224"/>
      <c r="P7" s="224"/>
      <c r="Q7" s="224"/>
      <c r="R7" s="224"/>
      <c r="S7" s="224"/>
      <c r="T7" s="224"/>
      <c r="U7" s="243" t="s">
        <v>26</v>
      </c>
      <c r="V7" s="243"/>
      <c r="W7" s="243"/>
      <c r="Z7" s="221"/>
      <c r="AA7" s="221"/>
      <c r="AB7" s="221"/>
      <c r="AC7" s="221"/>
      <c r="AD7" s="221"/>
    </row>
    <row r="8" spans="1:30" s="39" customFormat="1" ht="21">
      <c r="A8" s="242" t="s">
        <v>46</v>
      </c>
      <c r="B8" s="242"/>
      <c r="C8" s="223"/>
      <c r="D8" s="180" t="s">
        <v>219</v>
      </c>
      <c r="E8" s="223"/>
      <c r="F8" s="180" t="s">
        <v>213</v>
      </c>
      <c r="G8" s="223"/>
      <c r="H8" s="180" t="s">
        <v>214</v>
      </c>
      <c r="I8" s="223"/>
      <c r="J8" s="182" t="s">
        <v>111</v>
      </c>
      <c r="K8" s="224"/>
      <c r="L8" s="182" t="s">
        <v>195</v>
      </c>
      <c r="M8" s="223"/>
      <c r="N8" s="180" t="s">
        <v>219</v>
      </c>
      <c r="O8" s="223"/>
      <c r="P8" s="242" t="s">
        <v>213</v>
      </c>
      <c r="Q8" s="242"/>
      <c r="R8" s="223"/>
      <c r="S8" s="180" t="s">
        <v>214</v>
      </c>
      <c r="T8" s="223"/>
      <c r="U8" s="182" t="s">
        <v>111</v>
      </c>
      <c r="V8" s="224"/>
      <c r="W8" s="182" t="s">
        <v>195</v>
      </c>
      <c r="Z8" s="221"/>
      <c r="AA8" s="221"/>
      <c r="AB8" s="221"/>
      <c r="AC8" s="221"/>
      <c r="AD8" s="221"/>
    </row>
    <row r="9" spans="1:30" s="39" customFormat="1" ht="21.75" customHeight="1">
      <c r="A9" s="270" t="s">
        <v>58</v>
      </c>
      <c r="B9" s="270"/>
      <c r="C9" s="223"/>
      <c r="D9" s="184">
        <v>0</v>
      </c>
      <c r="E9" s="223"/>
      <c r="F9" s="184">
        <v>-487061261838</v>
      </c>
      <c r="G9" s="223"/>
      <c r="H9" s="184">
        <v>818293183134</v>
      </c>
      <c r="I9" s="223"/>
      <c r="J9" s="184">
        <f>D9+F9+H9</f>
        <v>331231921296</v>
      </c>
      <c r="K9" s="223"/>
      <c r="L9" s="197">
        <f>Z9/$Z$23</f>
        <v>0.32431272728944577</v>
      </c>
      <c r="M9" s="54"/>
      <c r="N9" s="184">
        <v>0</v>
      </c>
      <c r="O9" s="54"/>
      <c r="P9" s="258">
        <v>3536428577</v>
      </c>
      <c r="Q9" s="258"/>
      <c r="R9" s="54"/>
      <c r="S9" s="184">
        <v>763485381808</v>
      </c>
      <c r="T9" s="54"/>
      <c r="U9" s="184">
        <f>N9+P9+S9</f>
        <v>767021810385</v>
      </c>
      <c r="V9" s="54"/>
      <c r="W9" s="197">
        <f t="shared" ref="W9:W22" si="0">AB9/$AB$23</f>
        <v>0.31689826467270482</v>
      </c>
      <c r="Z9" s="213">
        <f>ABS(J9)</f>
        <v>331231921296</v>
      </c>
      <c r="AA9" s="221"/>
      <c r="AB9" s="213">
        <f>ABS(U9)</f>
        <v>767021810385</v>
      </c>
      <c r="AC9" s="221"/>
      <c r="AD9" s="221"/>
    </row>
    <row r="10" spans="1:30" s="39" customFormat="1" ht="21.75" customHeight="1">
      <c r="A10" s="271" t="s">
        <v>50</v>
      </c>
      <c r="B10" s="271"/>
      <c r="C10" s="223"/>
      <c r="D10" s="185">
        <v>0</v>
      </c>
      <c r="E10" s="223"/>
      <c r="F10" s="185">
        <v>-117685859967</v>
      </c>
      <c r="G10" s="223"/>
      <c r="H10" s="185">
        <v>237661303455</v>
      </c>
      <c r="I10" s="223"/>
      <c r="J10" s="185">
        <f>D10+F10+H10</f>
        <v>119975443488</v>
      </c>
      <c r="K10" s="223"/>
      <c r="L10" s="197">
        <f t="shared" ref="L10:L22" si="1">Z10/$Z$23</f>
        <v>0.11746924370427196</v>
      </c>
      <c r="M10" s="54"/>
      <c r="N10" s="185">
        <v>0</v>
      </c>
      <c r="O10" s="54"/>
      <c r="P10" s="272">
        <v>121546063224</v>
      </c>
      <c r="Q10" s="272"/>
      <c r="R10" s="54"/>
      <c r="S10" s="185">
        <v>364852549679</v>
      </c>
      <c r="T10" s="54"/>
      <c r="U10" s="185">
        <f>N10+P10+S10</f>
        <v>486398612903</v>
      </c>
      <c r="V10" s="54"/>
      <c r="W10" s="197">
        <f t="shared" si="0"/>
        <v>0.20095761852039473</v>
      </c>
      <c r="Z10" s="213">
        <f t="shared" ref="Z10:Z22" si="2">ABS(J10)</f>
        <v>119975443488</v>
      </c>
      <c r="AA10" s="221"/>
      <c r="AB10" s="213">
        <f t="shared" ref="AB10:AB22" si="3">ABS(U10)</f>
        <v>486398612903</v>
      </c>
      <c r="AC10" s="221"/>
      <c r="AD10" s="221"/>
    </row>
    <row r="11" spans="1:30" s="39" customFormat="1" ht="21.75" customHeight="1">
      <c r="A11" s="271" t="s">
        <v>54</v>
      </c>
      <c r="B11" s="271"/>
      <c r="C11" s="223"/>
      <c r="D11" s="185">
        <v>0</v>
      </c>
      <c r="E11" s="223"/>
      <c r="F11" s="185">
        <v>0</v>
      </c>
      <c r="G11" s="223"/>
      <c r="H11" s="185">
        <v>15897241072</v>
      </c>
      <c r="I11" s="223"/>
      <c r="J11" s="185">
        <f t="shared" ref="J11:J22" si="4">D11+F11+H11</f>
        <v>15897241072</v>
      </c>
      <c r="K11" s="223"/>
      <c r="L11" s="197">
        <f t="shared" si="1"/>
        <v>1.5565159264438239E-2</v>
      </c>
      <c r="M11" s="54"/>
      <c r="N11" s="185">
        <v>0</v>
      </c>
      <c r="O11" s="54"/>
      <c r="P11" s="272">
        <v>0</v>
      </c>
      <c r="Q11" s="272"/>
      <c r="R11" s="54"/>
      <c r="S11" s="185">
        <v>20834218204</v>
      </c>
      <c r="T11" s="54"/>
      <c r="U11" s="185">
        <f t="shared" ref="U11:U22" si="5">N11+P11+S11</f>
        <v>20834218204</v>
      </c>
      <c r="V11" s="54"/>
      <c r="W11" s="197">
        <f t="shared" si="0"/>
        <v>8.6077442717647033E-3</v>
      </c>
      <c r="Z11" s="213">
        <f t="shared" si="2"/>
        <v>15897241072</v>
      </c>
      <c r="AA11" s="221"/>
      <c r="AB11" s="213">
        <f t="shared" si="3"/>
        <v>20834218204</v>
      </c>
      <c r="AC11" s="221"/>
      <c r="AD11" s="221"/>
    </row>
    <row r="12" spans="1:30" s="39" customFormat="1" ht="21.75" customHeight="1">
      <c r="A12" s="271" t="s">
        <v>53</v>
      </c>
      <c r="B12" s="271"/>
      <c r="C12" s="223"/>
      <c r="D12" s="185">
        <v>0</v>
      </c>
      <c r="E12" s="223"/>
      <c r="F12" s="185">
        <v>0</v>
      </c>
      <c r="G12" s="223"/>
      <c r="H12" s="185">
        <v>17438794186</v>
      </c>
      <c r="I12" s="223"/>
      <c r="J12" s="185">
        <f t="shared" si="4"/>
        <v>17438794186</v>
      </c>
      <c r="K12" s="223"/>
      <c r="L12" s="197">
        <f t="shared" si="1"/>
        <v>1.7074510454706249E-2</v>
      </c>
      <c r="M12" s="54"/>
      <c r="N12" s="185">
        <v>0</v>
      </c>
      <c r="O12" s="54"/>
      <c r="P12" s="272">
        <v>0</v>
      </c>
      <c r="Q12" s="272"/>
      <c r="R12" s="54"/>
      <c r="S12" s="185">
        <v>17438794186</v>
      </c>
      <c r="T12" s="54"/>
      <c r="U12" s="185">
        <f t="shared" si="5"/>
        <v>17438794186</v>
      </c>
      <c r="V12" s="54"/>
      <c r="W12" s="197">
        <f t="shared" si="0"/>
        <v>7.2049106566525961E-3</v>
      </c>
      <c r="Z12" s="213">
        <f t="shared" si="2"/>
        <v>17438794186</v>
      </c>
      <c r="AA12" s="221"/>
      <c r="AB12" s="213">
        <f t="shared" si="3"/>
        <v>17438794186</v>
      </c>
      <c r="AC12" s="221"/>
      <c r="AD12" s="221"/>
    </row>
    <row r="13" spans="1:30" s="39" customFormat="1" ht="21.75" customHeight="1">
      <c r="A13" s="271" t="s">
        <v>57</v>
      </c>
      <c r="B13" s="271"/>
      <c r="C13" s="223"/>
      <c r="D13" s="185">
        <v>0</v>
      </c>
      <c r="E13" s="223"/>
      <c r="F13" s="185">
        <v>-41704504585</v>
      </c>
      <c r="G13" s="223"/>
      <c r="H13" s="185">
        <v>78973518246</v>
      </c>
      <c r="I13" s="223"/>
      <c r="J13" s="185">
        <f t="shared" si="4"/>
        <v>37269013661</v>
      </c>
      <c r="K13" s="223"/>
      <c r="L13" s="197">
        <f t="shared" si="1"/>
        <v>3.6490491062862673E-2</v>
      </c>
      <c r="M13" s="54"/>
      <c r="N13" s="185">
        <v>0</v>
      </c>
      <c r="O13" s="54"/>
      <c r="P13" s="272">
        <v>8881464</v>
      </c>
      <c r="Q13" s="272"/>
      <c r="R13" s="54"/>
      <c r="S13" s="185">
        <v>78973518246</v>
      </c>
      <c r="T13" s="54"/>
      <c r="U13" s="185">
        <f t="shared" si="5"/>
        <v>78982399710</v>
      </c>
      <c r="V13" s="54"/>
      <c r="W13" s="197">
        <f t="shared" si="0"/>
        <v>3.2631908335463963E-2</v>
      </c>
      <c r="Z13" s="213">
        <f t="shared" si="2"/>
        <v>37269013661</v>
      </c>
      <c r="AA13" s="221"/>
      <c r="AB13" s="213">
        <f t="shared" si="3"/>
        <v>78982399710</v>
      </c>
      <c r="AC13" s="221"/>
      <c r="AD13" s="221"/>
    </row>
    <row r="14" spans="1:30" s="39" customFormat="1" ht="21.75" customHeight="1">
      <c r="A14" s="271" t="s">
        <v>220</v>
      </c>
      <c r="B14" s="271"/>
      <c r="C14" s="223"/>
      <c r="D14" s="185">
        <v>0</v>
      </c>
      <c r="E14" s="223"/>
      <c r="F14" s="185">
        <v>0</v>
      </c>
      <c r="G14" s="223"/>
      <c r="H14" s="185">
        <v>0</v>
      </c>
      <c r="I14" s="223"/>
      <c r="J14" s="185">
        <f t="shared" si="4"/>
        <v>0</v>
      </c>
      <c r="K14" s="223"/>
      <c r="L14" s="197">
        <f t="shared" si="1"/>
        <v>0</v>
      </c>
      <c r="M14" s="54"/>
      <c r="N14" s="185">
        <v>0</v>
      </c>
      <c r="O14" s="54"/>
      <c r="P14" s="272">
        <v>0</v>
      </c>
      <c r="Q14" s="272"/>
      <c r="R14" s="54"/>
      <c r="S14" s="185">
        <v>7391046504</v>
      </c>
      <c r="T14" s="54"/>
      <c r="U14" s="185">
        <f t="shared" si="5"/>
        <v>7391046504</v>
      </c>
      <c r="V14" s="54"/>
      <c r="W14" s="197">
        <f t="shared" si="0"/>
        <v>3.0536417341994609E-3</v>
      </c>
      <c r="Z14" s="213">
        <f t="shared" si="2"/>
        <v>0</v>
      </c>
      <c r="AA14" s="221"/>
      <c r="AB14" s="213">
        <f t="shared" si="3"/>
        <v>7391046504</v>
      </c>
      <c r="AC14" s="221"/>
      <c r="AD14" s="221"/>
    </row>
    <row r="15" spans="1:30" s="39" customFormat="1" ht="21.75" customHeight="1">
      <c r="A15" s="271" t="s">
        <v>221</v>
      </c>
      <c r="B15" s="271"/>
      <c r="C15" s="223"/>
      <c r="D15" s="185">
        <v>0</v>
      </c>
      <c r="E15" s="223"/>
      <c r="F15" s="185">
        <v>0</v>
      </c>
      <c r="G15" s="223"/>
      <c r="H15" s="185">
        <v>0</v>
      </c>
      <c r="I15" s="223"/>
      <c r="J15" s="185">
        <f t="shared" si="4"/>
        <v>0</v>
      </c>
      <c r="K15" s="223"/>
      <c r="L15" s="197">
        <f t="shared" si="1"/>
        <v>0</v>
      </c>
      <c r="M15" s="54"/>
      <c r="N15" s="185">
        <v>0</v>
      </c>
      <c r="O15" s="54"/>
      <c r="P15" s="272">
        <v>0</v>
      </c>
      <c r="Q15" s="272"/>
      <c r="R15" s="54"/>
      <c r="S15" s="185">
        <v>4765278177</v>
      </c>
      <c r="T15" s="54"/>
      <c r="U15" s="185">
        <f t="shared" si="5"/>
        <v>4765278177</v>
      </c>
      <c r="V15" s="54"/>
      <c r="W15" s="197">
        <f t="shared" si="0"/>
        <v>1.9687945825373914E-3</v>
      </c>
      <c r="Z15" s="213">
        <f t="shared" si="2"/>
        <v>0</v>
      </c>
      <c r="AA15" s="221"/>
      <c r="AB15" s="213">
        <f t="shared" si="3"/>
        <v>4765278177</v>
      </c>
      <c r="AC15" s="221"/>
      <c r="AD15" s="221"/>
    </row>
    <row r="16" spans="1:30" s="39" customFormat="1" ht="21.75" customHeight="1">
      <c r="A16" s="271" t="s">
        <v>222</v>
      </c>
      <c r="B16" s="271"/>
      <c r="C16" s="223"/>
      <c r="D16" s="185">
        <v>0</v>
      </c>
      <c r="E16" s="223"/>
      <c r="F16" s="185">
        <v>0</v>
      </c>
      <c r="G16" s="223"/>
      <c r="H16" s="185">
        <v>0</v>
      </c>
      <c r="I16" s="223"/>
      <c r="J16" s="185">
        <f t="shared" si="4"/>
        <v>0</v>
      </c>
      <c r="K16" s="223"/>
      <c r="L16" s="197">
        <f t="shared" si="1"/>
        <v>0</v>
      </c>
      <c r="M16" s="54"/>
      <c r="N16" s="185">
        <v>0</v>
      </c>
      <c r="O16" s="54"/>
      <c r="P16" s="272">
        <v>0</v>
      </c>
      <c r="Q16" s="272"/>
      <c r="R16" s="54"/>
      <c r="S16" s="185">
        <v>-57686853</v>
      </c>
      <c r="T16" s="54"/>
      <c r="U16" s="185">
        <f t="shared" si="5"/>
        <v>-57686853</v>
      </c>
      <c r="V16" s="54"/>
      <c r="W16" s="197">
        <f t="shared" si="0"/>
        <v>2.383356426455917E-5</v>
      </c>
      <c r="Z16" s="213">
        <f t="shared" si="2"/>
        <v>0</v>
      </c>
      <c r="AA16" s="221"/>
      <c r="AB16" s="213">
        <f t="shared" si="3"/>
        <v>57686853</v>
      </c>
      <c r="AC16" s="221"/>
      <c r="AD16" s="221"/>
    </row>
    <row r="17" spans="1:30" s="39" customFormat="1" ht="21.75" customHeight="1">
      <c r="A17" s="271" t="s">
        <v>55</v>
      </c>
      <c r="B17" s="271"/>
      <c r="C17" s="223"/>
      <c r="D17" s="185">
        <v>0</v>
      </c>
      <c r="E17" s="223"/>
      <c r="F17" s="185">
        <v>104782323232</v>
      </c>
      <c r="G17" s="223"/>
      <c r="H17" s="185">
        <v>0</v>
      </c>
      <c r="I17" s="223"/>
      <c r="J17" s="185">
        <f t="shared" si="4"/>
        <v>104782323232</v>
      </c>
      <c r="K17" s="223"/>
      <c r="L17" s="197">
        <f t="shared" si="1"/>
        <v>0.10259349668393372</v>
      </c>
      <c r="M17" s="54"/>
      <c r="N17" s="185">
        <v>0</v>
      </c>
      <c r="O17" s="54"/>
      <c r="P17" s="272">
        <v>243623227788</v>
      </c>
      <c r="Q17" s="272"/>
      <c r="R17" s="54"/>
      <c r="S17" s="185">
        <v>0</v>
      </c>
      <c r="T17" s="54"/>
      <c r="U17" s="185">
        <f t="shared" si="5"/>
        <v>243623227788</v>
      </c>
      <c r="V17" s="54"/>
      <c r="W17" s="197">
        <f t="shared" si="0"/>
        <v>0.10065395413101552</v>
      </c>
      <c r="Z17" s="213">
        <f t="shared" si="2"/>
        <v>104782323232</v>
      </c>
      <c r="AA17" s="221"/>
      <c r="AB17" s="213">
        <f t="shared" si="3"/>
        <v>243623227788</v>
      </c>
      <c r="AC17" s="221"/>
      <c r="AD17" s="221"/>
    </row>
    <row r="18" spans="1:30" s="39" customFormat="1" ht="21.75" customHeight="1">
      <c r="A18" s="271" t="s">
        <v>49</v>
      </c>
      <c r="B18" s="271"/>
      <c r="C18" s="223"/>
      <c r="D18" s="185">
        <v>0</v>
      </c>
      <c r="E18" s="223"/>
      <c r="F18" s="185">
        <v>30284105984</v>
      </c>
      <c r="G18" s="223"/>
      <c r="H18" s="185">
        <v>0</v>
      </c>
      <c r="I18" s="223"/>
      <c r="J18" s="185">
        <f t="shared" si="4"/>
        <v>30284105984</v>
      </c>
      <c r="K18" s="223"/>
      <c r="L18" s="197">
        <f t="shared" si="1"/>
        <v>2.9651493028707284E-2</v>
      </c>
      <c r="M18" s="54"/>
      <c r="N18" s="185">
        <v>0</v>
      </c>
      <c r="O18" s="54"/>
      <c r="P18" s="272">
        <v>97903502840</v>
      </c>
      <c r="Q18" s="272"/>
      <c r="R18" s="54"/>
      <c r="S18" s="185">
        <v>0</v>
      </c>
      <c r="T18" s="54"/>
      <c r="U18" s="185">
        <f t="shared" si="5"/>
        <v>97903502840</v>
      </c>
      <c r="V18" s="54"/>
      <c r="W18" s="197">
        <f t="shared" si="0"/>
        <v>4.0449241123668003E-2</v>
      </c>
      <c r="Z18" s="213">
        <f t="shared" si="2"/>
        <v>30284105984</v>
      </c>
      <c r="AA18" s="221"/>
      <c r="AB18" s="213">
        <f t="shared" si="3"/>
        <v>97903502840</v>
      </c>
      <c r="AC18" s="221"/>
      <c r="AD18" s="221"/>
    </row>
    <row r="19" spans="1:30" s="39" customFormat="1" ht="21.75" customHeight="1">
      <c r="A19" s="271" t="s">
        <v>56</v>
      </c>
      <c r="B19" s="271"/>
      <c r="C19" s="223"/>
      <c r="D19" s="185">
        <v>0</v>
      </c>
      <c r="E19" s="223"/>
      <c r="F19" s="185">
        <v>358753699486</v>
      </c>
      <c r="G19" s="223"/>
      <c r="H19" s="185">
        <v>0</v>
      </c>
      <c r="I19" s="223"/>
      <c r="J19" s="185">
        <f t="shared" si="4"/>
        <v>358753699486</v>
      </c>
      <c r="K19" s="223"/>
      <c r="L19" s="197">
        <f t="shared" si="1"/>
        <v>0.35125959554335962</v>
      </c>
      <c r="M19" s="54"/>
      <c r="N19" s="185">
        <v>0</v>
      </c>
      <c r="O19" s="54"/>
      <c r="P19" s="272">
        <v>691193966736</v>
      </c>
      <c r="Q19" s="272"/>
      <c r="R19" s="54"/>
      <c r="S19" s="185">
        <v>0</v>
      </c>
      <c r="T19" s="54"/>
      <c r="U19" s="185">
        <f t="shared" si="5"/>
        <v>691193966736</v>
      </c>
      <c r="V19" s="54"/>
      <c r="W19" s="197">
        <f t="shared" si="0"/>
        <v>0.28556967434985625</v>
      </c>
      <c r="Z19" s="213">
        <f t="shared" si="2"/>
        <v>358753699486</v>
      </c>
      <c r="AA19" s="221"/>
      <c r="AB19" s="213">
        <f t="shared" si="3"/>
        <v>691193966736</v>
      </c>
      <c r="AC19" s="221"/>
      <c r="AD19" s="221"/>
    </row>
    <row r="20" spans="1:30" s="39" customFormat="1" ht="21.75" customHeight="1">
      <c r="A20" s="271" t="s">
        <v>52</v>
      </c>
      <c r="B20" s="271"/>
      <c r="C20" s="223"/>
      <c r="D20" s="185">
        <v>0</v>
      </c>
      <c r="E20" s="223"/>
      <c r="F20" s="185">
        <v>3651582000</v>
      </c>
      <c r="G20" s="223"/>
      <c r="H20" s="185">
        <v>0</v>
      </c>
      <c r="I20" s="223"/>
      <c r="J20" s="185">
        <f t="shared" si="4"/>
        <v>3651582000</v>
      </c>
      <c r="K20" s="223"/>
      <c r="L20" s="197">
        <f t="shared" si="1"/>
        <v>3.5753031069815254E-3</v>
      </c>
      <c r="M20" s="54"/>
      <c r="N20" s="185">
        <v>0</v>
      </c>
      <c r="O20" s="54"/>
      <c r="P20" s="272">
        <v>3197082000</v>
      </c>
      <c r="Q20" s="272"/>
      <c r="R20" s="54"/>
      <c r="S20" s="185">
        <v>0</v>
      </c>
      <c r="T20" s="54"/>
      <c r="U20" s="185">
        <f t="shared" si="5"/>
        <v>3197082000</v>
      </c>
      <c r="V20" s="54"/>
      <c r="W20" s="197">
        <f t="shared" si="0"/>
        <v>1.3208877819364728E-3</v>
      </c>
      <c r="Z20" s="213">
        <f t="shared" si="2"/>
        <v>3651582000</v>
      </c>
      <c r="AA20" s="221"/>
      <c r="AB20" s="213">
        <f t="shared" si="3"/>
        <v>3197082000</v>
      </c>
      <c r="AC20" s="221"/>
      <c r="AD20" s="221"/>
    </row>
    <row r="21" spans="1:30" s="39" customFormat="1" ht="21.75" customHeight="1">
      <c r="A21" s="271" t="s">
        <v>51</v>
      </c>
      <c r="B21" s="271"/>
      <c r="C21" s="223"/>
      <c r="D21" s="185">
        <v>0</v>
      </c>
      <c r="E21" s="223"/>
      <c r="F21" s="185">
        <v>1596320000</v>
      </c>
      <c r="G21" s="223"/>
      <c r="H21" s="185">
        <v>0</v>
      </c>
      <c r="I21" s="223"/>
      <c r="J21" s="185">
        <f t="shared" si="4"/>
        <v>1596320000</v>
      </c>
      <c r="K21" s="223"/>
      <c r="L21" s="197">
        <f t="shared" si="1"/>
        <v>1.5629740358389182E-3</v>
      </c>
      <c r="M21" s="54"/>
      <c r="N21" s="185">
        <v>0</v>
      </c>
      <c r="O21" s="54"/>
      <c r="P21" s="272">
        <v>1141820000</v>
      </c>
      <c r="Q21" s="272"/>
      <c r="R21" s="54"/>
      <c r="S21" s="185">
        <v>0</v>
      </c>
      <c r="T21" s="54"/>
      <c r="U21" s="185">
        <f t="shared" si="5"/>
        <v>1141820000</v>
      </c>
      <c r="V21" s="54"/>
      <c r="W21" s="197">
        <f t="shared" si="0"/>
        <v>4.7174770217676721E-4</v>
      </c>
      <c r="Z21" s="213">
        <f t="shared" si="2"/>
        <v>1596320000</v>
      </c>
      <c r="AA21" s="221"/>
      <c r="AB21" s="213">
        <f t="shared" si="3"/>
        <v>1141820000</v>
      </c>
      <c r="AC21" s="221"/>
      <c r="AD21" s="221"/>
    </row>
    <row r="22" spans="1:30" s="39" customFormat="1" ht="21.75" customHeight="1">
      <c r="A22" s="273" t="s">
        <v>59</v>
      </c>
      <c r="B22" s="273"/>
      <c r="C22" s="223"/>
      <c r="D22" s="186">
        <v>0</v>
      </c>
      <c r="E22" s="223"/>
      <c r="F22" s="185">
        <v>-454500000</v>
      </c>
      <c r="G22" s="223"/>
      <c r="H22" s="186">
        <v>0</v>
      </c>
      <c r="I22" s="223"/>
      <c r="J22" s="185">
        <f t="shared" si="4"/>
        <v>-454500000</v>
      </c>
      <c r="K22" s="223"/>
      <c r="L22" s="197">
        <f t="shared" si="1"/>
        <v>4.4500582545403699E-4</v>
      </c>
      <c r="M22" s="54"/>
      <c r="N22" s="186">
        <v>0</v>
      </c>
      <c r="O22" s="54"/>
      <c r="P22" s="272">
        <v>-454500000</v>
      </c>
      <c r="Q22" s="274"/>
      <c r="R22" s="54"/>
      <c r="S22" s="186">
        <v>0</v>
      </c>
      <c r="T22" s="54"/>
      <c r="U22" s="185">
        <f t="shared" si="5"/>
        <v>-454500000</v>
      </c>
      <c r="V22" s="54"/>
      <c r="W22" s="197">
        <f t="shared" si="0"/>
        <v>1.8777857336475164E-4</v>
      </c>
      <c r="Z22" s="213">
        <f t="shared" si="2"/>
        <v>454500000</v>
      </c>
      <c r="AA22" s="221"/>
      <c r="AB22" s="213">
        <f t="shared" si="3"/>
        <v>454500000</v>
      </c>
      <c r="AC22" s="221"/>
      <c r="AD22" s="221"/>
    </row>
    <row r="23" spans="1:30" s="39" customFormat="1" ht="21.75" customHeight="1" thickBot="1">
      <c r="A23" s="250" t="s">
        <v>26</v>
      </c>
      <c r="B23" s="250"/>
      <c r="C23" s="223"/>
      <c r="D23" s="60">
        <v>0</v>
      </c>
      <c r="E23" s="223"/>
      <c r="F23" s="60">
        <f>SUM(F9:F22)</f>
        <v>-147838095688</v>
      </c>
      <c r="G23" s="223"/>
      <c r="H23" s="60">
        <f>SUM(H9:H22)</f>
        <v>1168264040093</v>
      </c>
      <c r="I23" s="223"/>
      <c r="J23" s="60">
        <f>SUM(J9:J22)</f>
        <v>1020425944405</v>
      </c>
      <c r="K23" s="223"/>
      <c r="L23" s="70">
        <f>SUM(L9:L22)</f>
        <v>1</v>
      </c>
      <c r="M23" s="54"/>
      <c r="N23" s="60">
        <f>SUM(N9:N22)</f>
        <v>0</v>
      </c>
      <c r="O23" s="54"/>
      <c r="P23" s="54"/>
      <c r="Q23" s="60">
        <f>SUM(P9:Q22)</f>
        <v>1161696472629</v>
      </c>
      <c r="R23" s="54"/>
      <c r="S23" s="60">
        <f>SUM(S9:S22)</f>
        <v>1257683099951</v>
      </c>
      <c r="T23" s="54"/>
      <c r="U23" s="60">
        <f>SUM(U9:U22)</f>
        <v>2419379572580</v>
      </c>
      <c r="V23" s="54"/>
      <c r="W23" s="70">
        <f>SUM(W9:W22)</f>
        <v>0.99999999999999989</v>
      </c>
      <c r="Z23" s="213">
        <f>SUM(Z9:Z22)</f>
        <v>1021334944405</v>
      </c>
      <c r="AA23" s="222">
        <f>SUM(L9:L22)</f>
        <v>1</v>
      </c>
      <c r="AB23" s="213">
        <f>SUM(AB9:AB22)</f>
        <v>2420403946286</v>
      </c>
      <c r="AC23" s="222">
        <f>SUM(W9:W22)</f>
        <v>0.99999999999999989</v>
      </c>
      <c r="AD23" s="221"/>
    </row>
    <row r="24" spans="1:30" s="39" customFormat="1" ht="16.5" thickTop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23"/>
      <c r="V24" s="223"/>
      <c r="W24" s="223"/>
      <c r="Z24" s="221"/>
      <c r="AA24" s="221"/>
      <c r="AB24" s="221"/>
      <c r="AC24" s="221"/>
      <c r="AD24" s="221"/>
    </row>
    <row r="25" spans="1:30" s="39" customFormat="1" ht="21">
      <c r="A25" s="223"/>
      <c r="B25" s="223"/>
      <c r="C25" s="223"/>
      <c r="D25" s="64"/>
      <c r="E25" s="157"/>
      <c r="F25" s="218"/>
      <c r="G25" s="157"/>
      <c r="H25" s="185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Z25" s="221"/>
      <c r="AA25" s="221"/>
      <c r="AB25" s="221"/>
      <c r="AC25" s="221"/>
      <c r="AD25" s="221"/>
    </row>
    <row r="26" spans="1:30" s="39" customFormat="1" ht="15.75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5"/>
      <c r="T26" s="223"/>
      <c r="U26" s="223"/>
      <c r="V26" s="223"/>
      <c r="W26" s="223"/>
      <c r="Z26" s="221"/>
      <c r="AA26" s="221"/>
      <c r="AB26" s="221"/>
      <c r="AC26" s="221"/>
      <c r="AD26" s="221"/>
    </row>
    <row r="27" spans="1:30" s="39" customFormat="1" ht="15.75">
      <c r="A27" s="223"/>
      <c r="B27" s="223"/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Z27" s="221"/>
      <c r="AA27" s="221"/>
      <c r="AB27" s="221"/>
      <c r="AC27" s="221"/>
      <c r="AD27" s="221"/>
    </row>
    <row r="28" spans="1:30" s="39" customFormat="1" ht="15.75">
      <c r="A28" s="223"/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23"/>
      <c r="U28" s="223"/>
      <c r="V28" s="223"/>
      <c r="W28" s="223"/>
    </row>
    <row r="29" spans="1:30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rightToLeft="1" view="pageBreakPreview" zoomScale="85" zoomScaleNormal="70" zoomScaleSheetLayoutView="85" workbookViewId="0">
      <selection activeCell="A10" sqref="A10:B10"/>
    </sheetView>
  </sheetViews>
  <sheetFormatPr defaultRowHeight="12.75"/>
  <cols>
    <col min="1" max="1" width="5.140625" customWidth="1"/>
    <col min="2" max="2" width="28.85546875" customWidth="1"/>
    <col min="3" max="3" width="1.28515625" customWidth="1"/>
    <col min="4" max="4" width="17.5703125" bestFit="1" customWidth="1"/>
    <col min="5" max="5" width="1.28515625" customWidth="1"/>
    <col min="6" max="6" width="19.7109375" bestFit="1" customWidth="1"/>
    <col min="7" max="7" width="1.28515625" customWidth="1"/>
    <col min="8" max="8" width="16.140625" bestFit="1" customWidth="1"/>
    <col min="9" max="9" width="1.28515625" customWidth="1"/>
    <col min="10" max="10" width="19.42578125" customWidth="1"/>
    <col min="11" max="11" width="1.28515625" customWidth="1"/>
    <col min="12" max="12" width="21.28515625" bestFit="1" customWidth="1"/>
    <col min="13" max="13" width="1.28515625" customWidth="1"/>
    <col min="14" max="14" width="19.5703125" bestFit="1" customWidth="1"/>
    <col min="15" max="15" width="1.28515625" customWidth="1"/>
    <col min="16" max="16" width="16.7109375" bestFit="1" customWidth="1"/>
    <col min="17" max="17" width="1.28515625" customWidth="1"/>
    <col min="18" max="18" width="19.42578125" customWidth="1"/>
    <col min="19" max="19" width="0.28515625" customWidth="1"/>
    <col min="21" max="21" width="12.28515625" bestFit="1" customWidth="1"/>
  </cols>
  <sheetData>
    <row r="1" spans="1:18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</row>
    <row r="2" spans="1:18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</row>
    <row r="3" spans="1:18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</row>
    <row r="4" spans="1:18" ht="14.45" customHeight="1"/>
    <row r="5" spans="1:18" ht="24">
      <c r="A5" s="2" t="s">
        <v>223</v>
      </c>
      <c r="B5" s="241" t="s">
        <v>224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</row>
    <row r="6" spans="1:18" ht="14.4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27" customFormat="1" ht="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27" customFormat="1" ht="21">
      <c r="D8" s="275" t="s">
        <v>209</v>
      </c>
      <c r="E8" s="275"/>
      <c r="F8" s="275"/>
      <c r="G8" s="275"/>
      <c r="H8" s="275"/>
      <c r="I8" s="275"/>
      <c r="J8" s="275"/>
      <c r="K8" s="30"/>
      <c r="L8" s="275" t="s">
        <v>210</v>
      </c>
      <c r="M8" s="275"/>
      <c r="N8" s="275"/>
      <c r="O8" s="275"/>
      <c r="P8" s="275"/>
      <c r="Q8" s="275"/>
      <c r="R8" s="275"/>
    </row>
    <row r="9" spans="1:18" s="27" customFormat="1" ht="15.75">
      <c r="D9" s="31"/>
      <c r="E9" s="31"/>
      <c r="F9" s="31"/>
      <c r="G9" s="31"/>
      <c r="H9" s="31"/>
      <c r="I9" s="31"/>
      <c r="J9" s="31"/>
      <c r="K9" s="30"/>
      <c r="L9" s="31"/>
      <c r="M9" s="31"/>
      <c r="N9" s="31"/>
      <c r="O9" s="31"/>
      <c r="P9" s="31"/>
      <c r="Q9" s="31"/>
      <c r="R9" s="31"/>
    </row>
    <row r="10" spans="1:18" s="27" customFormat="1" ht="21">
      <c r="A10" s="242" t="s">
        <v>225</v>
      </c>
      <c r="B10" s="242"/>
      <c r="D10" s="187" t="s">
        <v>226</v>
      </c>
      <c r="E10" s="190"/>
      <c r="F10" s="187" t="s">
        <v>213</v>
      </c>
      <c r="G10" s="190"/>
      <c r="H10" s="187" t="s">
        <v>214</v>
      </c>
      <c r="I10" s="190"/>
      <c r="J10" s="187" t="s">
        <v>26</v>
      </c>
      <c r="K10" s="190"/>
      <c r="L10" s="187" t="s">
        <v>226</v>
      </c>
      <c r="M10" s="190"/>
      <c r="N10" s="187" t="s">
        <v>213</v>
      </c>
      <c r="O10" s="190"/>
      <c r="P10" s="187" t="s">
        <v>214</v>
      </c>
      <c r="Q10" s="190"/>
      <c r="R10" s="187" t="s">
        <v>26</v>
      </c>
    </row>
    <row r="11" spans="1:18" s="27" customFormat="1" ht="21">
      <c r="A11" s="244" t="s">
        <v>91</v>
      </c>
      <c r="B11" s="244"/>
      <c r="D11" s="62">
        <v>179832022804</v>
      </c>
      <c r="E11" s="190"/>
      <c r="F11" s="62">
        <v>-502848019947</v>
      </c>
      <c r="G11" s="190"/>
      <c r="H11" s="62">
        <v>25918213161</v>
      </c>
      <c r="I11" s="190"/>
      <c r="J11" s="62">
        <f>D11+F11+H11</f>
        <v>-297097783982</v>
      </c>
      <c r="K11" s="190"/>
      <c r="L11" s="62">
        <v>1152589771336</v>
      </c>
      <c r="M11" s="190"/>
      <c r="N11" s="62">
        <v>63524523296</v>
      </c>
      <c r="O11" s="190"/>
      <c r="P11" s="62">
        <v>112071793761</v>
      </c>
      <c r="Q11" s="190"/>
      <c r="R11" s="62">
        <f>L11+N11+P11</f>
        <v>1328186088393</v>
      </c>
    </row>
    <row r="12" spans="1:18" s="27" customFormat="1" ht="21">
      <c r="A12" s="246" t="s">
        <v>68</v>
      </c>
      <c r="B12" s="246"/>
      <c r="D12" s="64">
        <v>172201551518</v>
      </c>
      <c r="E12" s="190"/>
      <c r="F12" s="64">
        <v>-1344161</v>
      </c>
      <c r="G12" s="190"/>
      <c r="H12" s="64">
        <v>1344163</v>
      </c>
      <c r="I12" s="190"/>
      <c r="J12" s="64">
        <f>D12+F12+H12</f>
        <v>172201551520</v>
      </c>
      <c r="K12" s="190"/>
      <c r="L12" s="64">
        <v>1022759219657</v>
      </c>
      <c r="M12" s="190"/>
      <c r="N12" s="64">
        <v>2945295684878</v>
      </c>
      <c r="O12" s="190"/>
      <c r="P12" s="64">
        <v>11197786</v>
      </c>
      <c r="Q12" s="190"/>
      <c r="R12" s="64">
        <f>L12+N12+P12</f>
        <v>3968066102321</v>
      </c>
    </row>
    <row r="13" spans="1:18" s="27" customFormat="1" ht="21">
      <c r="A13" s="246" t="s">
        <v>227</v>
      </c>
      <c r="B13" s="246"/>
      <c r="D13" s="64">
        <v>0</v>
      </c>
      <c r="E13" s="190"/>
      <c r="F13" s="64">
        <v>0</v>
      </c>
      <c r="G13" s="190"/>
      <c r="H13" s="64">
        <v>0</v>
      </c>
      <c r="I13" s="190"/>
      <c r="J13" s="64">
        <f t="shared" ref="J13:J24" si="0">D13+F13+H13</f>
        <v>0</v>
      </c>
      <c r="K13" s="190"/>
      <c r="L13" s="64">
        <v>23304177664</v>
      </c>
      <c r="M13" s="190"/>
      <c r="N13" s="64">
        <v>0</v>
      </c>
      <c r="O13" s="190"/>
      <c r="P13" s="64">
        <v>407812500</v>
      </c>
      <c r="Q13" s="190"/>
      <c r="R13" s="64">
        <f t="shared" ref="R13:R24" si="1">L13+N13+P13</f>
        <v>23711990164</v>
      </c>
    </row>
    <row r="14" spans="1:18" s="27" customFormat="1" ht="21">
      <c r="A14" s="246" t="s">
        <v>228</v>
      </c>
      <c r="B14" s="246"/>
      <c r="D14" s="64">
        <v>0</v>
      </c>
      <c r="E14" s="190"/>
      <c r="F14" s="64">
        <v>0</v>
      </c>
      <c r="G14" s="190"/>
      <c r="H14" s="64">
        <v>0</v>
      </c>
      <c r="I14" s="190"/>
      <c r="J14" s="64">
        <f t="shared" si="0"/>
        <v>0</v>
      </c>
      <c r="K14" s="190"/>
      <c r="L14" s="64">
        <v>533565254531</v>
      </c>
      <c r="M14" s="190"/>
      <c r="N14" s="64">
        <v>0</v>
      </c>
      <c r="O14" s="190"/>
      <c r="P14" s="64">
        <v>233227618117</v>
      </c>
      <c r="Q14" s="190"/>
      <c r="R14" s="64">
        <f t="shared" si="1"/>
        <v>766792872648</v>
      </c>
    </row>
    <row r="15" spans="1:18" s="27" customFormat="1" ht="21">
      <c r="A15" s="246" t="s">
        <v>94</v>
      </c>
      <c r="B15" s="246"/>
      <c r="D15" s="64">
        <v>74276704276</v>
      </c>
      <c r="E15" s="190"/>
      <c r="F15" s="64">
        <v>0</v>
      </c>
      <c r="G15" s="190"/>
      <c r="H15" s="64">
        <v>0</v>
      </c>
      <c r="I15" s="190"/>
      <c r="J15" s="64">
        <f t="shared" si="0"/>
        <v>74276704276</v>
      </c>
      <c r="K15" s="190"/>
      <c r="L15" s="64">
        <v>429845270616</v>
      </c>
      <c r="M15" s="190"/>
      <c r="N15" s="64">
        <v>181650</v>
      </c>
      <c r="O15" s="190"/>
      <c r="P15" s="64">
        <v>16</v>
      </c>
      <c r="Q15" s="190"/>
      <c r="R15" s="64">
        <f t="shared" si="1"/>
        <v>429845452282</v>
      </c>
    </row>
    <row r="16" spans="1:18" s="27" customFormat="1" ht="21">
      <c r="A16" s="246" t="s">
        <v>88</v>
      </c>
      <c r="B16" s="246"/>
      <c r="D16" s="64">
        <v>37371628770</v>
      </c>
      <c r="E16" s="190"/>
      <c r="F16" s="64">
        <v>-24952424737</v>
      </c>
      <c r="G16" s="190"/>
      <c r="H16" s="64">
        <v>0</v>
      </c>
      <c r="I16" s="190"/>
      <c r="J16" s="64">
        <f t="shared" si="0"/>
        <v>12419204033</v>
      </c>
      <c r="K16" s="190"/>
      <c r="L16" s="64">
        <v>223857475829</v>
      </c>
      <c r="M16" s="190"/>
      <c r="N16" s="64">
        <v>-30041655962</v>
      </c>
      <c r="O16" s="190"/>
      <c r="P16" s="64">
        <v>0</v>
      </c>
      <c r="Q16" s="190"/>
      <c r="R16" s="64">
        <f t="shared" si="1"/>
        <v>193815819867</v>
      </c>
    </row>
    <row r="17" spans="1:18" s="27" customFormat="1" ht="21">
      <c r="A17" s="246" t="s">
        <v>86</v>
      </c>
      <c r="B17" s="246"/>
      <c r="D17" s="64">
        <v>12715910088</v>
      </c>
      <c r="E17" s="190"/>
      <c r="F17" s="64">
        <v>0</v>
      </c>
      <c r="G17" s="190"/>
      <c r="H17" s="64">
        <v>0</v>
      </c>
      <c r="I17" s="190"/>
      <c r="J17" s="64">
        <f t="shared" si="0"/>
        <v>12715910088</v>
      </c>
      <c r="K17" s="190"/>
      <c r="L17" s="64">
        <v>73247765773</v>
      </c>
      <c r="M17" s="190"/>
      <c r="N17" s="64">
        <v>3925447307</v>
      </c>
      <c r="O17" s="190"/>
      <c r="P17" s="64">
        <v>0</v>
      </c>
      <c r="Q17" s="190"/>
      <c r="R17" s="64">
        <f t="shared" si="1"/>
        <v>77173213080</v>
      </c>
    </row>
    <row r="18" spans="1:18" s="27" customFormat="1" ht="21">
      <c r="A18" s="246" t="s">
        <v>83</v>
      </c>
      <c r="B18" s="246"/>
      <c r="D18" s="64">
        <v>50395115396</v>
      </c>
      <c r="E18" s="190"/>
      <c r="F18" s="64">
        <v>10635256233</v>
      </c>
      <c r="G18" s="190"/>
      <c r="H18" s="64">
        <v>0</v>
      </c>
      <c r="I18" s="190"/>
      <c r="J18" s="64">
        <f t="shared" si="0"/>
        <v>61030371629</v>
      </c>
      <c r="K18" s="190"/>
      <c r="L18" s="64">
        <v>290292207449</v>
      </c>
      <c r="M18" s="190"/>
      <c r="N18" s="64">
        <v>-80432216907</v>
      </c>
      <c r="O18" s="190"/>
      <c r="P18" s="64">
        <v>0</v>
      </c>
      <c r="Q18" s="190"/>
      <c r="R18" s="64">
        <f t="shared" si="1"/>
        <v>209859990542</v>
      </c>
    </row>
    <row r="19" spans="1:18" s="27" customFormat="1" ht="21">
      <c r="A19" s="246" t="s">
        <v>80</v>
      </c>
      <c r="B19" s="246"/>
      <c r="D19" s="64">
        <v>70135247270</v>
      </c>
      <c r="E19" s="190"/>
      <c r="F19" s="64">
        <v>0</v>
      </c>
      <c r="G19" s="190"/>
      <c r="H19" s="64">
        <v>0</v>
      </c>
      <c r="I19" s="190"/>
      <c r="J19" s="64">
        <f t="shared" si="0"/>
        <v>70135247270</v>
      </c>
      <c r="K19" s="190"/>
      <c r="L19" s="64">
        <v>407957037056</v>
      </c>
      <c r="M19" s="190"/>
      <c r="N19" s="64">
        <v>0</v>
      </c>
      <c r="O19" s="190"/>
      <c r="P19" s="64">
        <v>0</v>
      </c>
      <c r="Q19" s="190"/>
      <c r="R19" s="64">
        <f t="shared" si="1"/>
        <v>407957037056</v>
      </c>
    </row>
    <row r="20" spans="1:18" s="27" customFormat="1" ht="21">
      <c r="A20" s="246" t="s">
        <v>97</v>
      </c>
      <c r="B20" s="246"/>
      <c r="D20" s="64">
        <v>80891246503</v>
      </c>
      <c r="E20" s="190"/>
      <c r="F20" s="64">
        <v>7248256083</v>
      </c>
      <c r="G20" s="190"/>
      <c r="H20" s="64">
        <v>0</v>
      </c>
      <c r="I20" s="190"/>
      <c r="J20" s="64">
        <f t="shared" si="0"/>
        <v>88139502586</v>
      </c>
      <c r="K20" s="190"/>
      <c r="L20" s="64">
        <v>80891246503</v>
      </c>
      <c r="M20" s="190"/>
      <c r="N20" s="64">
        <v>7248256083</v>
      </c>
      <c r="O20" s="190"/>
      <c r="P20" s="64">
        <v>0</v>
      </c>
      <c r="Q20" s="190"/>
      <c r="R20" s="64">
        <f t="shared" si="1"/>
        <v>88139502586</v>
      </c>
    </row>
    <row r="21" spans="1:18" s="27" customFormat="1" ht="21">
      <c r="A21" s="246" t="s">
        <v>77</v>
      </c>
      <c r="B21" s="246"/>
      <c r="D21" s="64">
        <v>41473378434</v>
      </c>
      <c r="E21" s="190"/>
      <c r="F21" s="64">
        <v>0</v>
      </c>
      <c r="G21" s="190"/>
      <c r="H21" s="64">
        <v>0</v>
      </c>
      <c r="I21" s="190"/>
      <c r="J21" s="64">
        <f t="shared" si="0"/>
        <v>41473378434</v>
      </c>
      <c r="K21" s="190"/>
      <c r="L21" s="64">
        <v>238639652648</v>
      </c>
      <c r="M21" s="190"/>
      <c r="N21" s="64">
        <v>0</v>
      </c>
      <c r="O21" s="190"/>
      <c r="P21" s="64">
        <v>0</v>
      </c>
      <c r="Q21" s="190"/>
      <c r="R21" s="64">
        <f t="shared" si="1"/>
        <v>238639652648</v>
      </c>
    </row>
    <row r="22" spans="1:18" s="27" customFormat="1" ht="21">
      <c r="A22" s="246" t="s">
        <v>75</v>
      </c>
      <c r="B22" s="246"/>
      <c r="D22" s="64">
        <v>0</v>
      </c>
      <c r="E22" s="190"/>
      <c r="F22" s="64">
        <v>272431785</v>
      </c>
      <c r="G22" s="190"/>
      <c r="H22" s="64">
        <v>0</v>
      </c>
      <c r="I22" s="190"/>
      <c r="J22" s="64">
        <f t="shared" si="0"/>
        <v>272431785</v>
      </c>
      <c r="K22" s="190"/>
      <c r="L22" s="64">
        <v>0</v>
      </c>
      <c r="M22" s="190"/>
      <c r="N22" s="64">
        <v>1262267269</v>
      </c>
      <c r="O22" s="190"/>
      <c r="P22" s="64">
        <v>0</v>
      </c>
      <c r="Q22" s="190"/>
      <c r="R22" s="64">
        <f t="shared" si="1"/>
        <v>1262267269</v>
      </c>
    </row>
    <row r="23" spans="1:18" s="27" customFormat="1" ht="21">
      <c r="A23" s="246" t="s">
        <v>336</v>
      </c>
      <c r="B23" s="246"/>
      <c r="D23" s="64">
        <v>9724091953</v>
      </c>
      <c r="E23" s="190"/>
      <c r="F23" s="64">
        <v>0</v>
      </c>
      <c r="G23" s="190"/>
      <c r="H23" s="64">
        <v>0</v>
      </c>
      <c r="I23" s="190"/>
      <c r="J23" s="64">
        <f>D23+F23+H23</f>
        <v>9724091953</v>
      </c>
      <c r="K23" s="190"/>
      <c r="L23" s="64">
        <v>57065242924</v>
      </c>
      <c r="M23" s="190"/>
      <c r="N23" s="64">
        <v>0</v>
      </c>
      <c r="O23" s="190"/>
      <c r="P23" s="64">
        <v>0</v>
      </c>
      <c r="Q23" s="190"/>
      <c r="R23" s="64">
        <f t="shared" si="1"/>
        <v>57065242924</v>
      </c>
    </row>
    <row r="24" spans="1:18" s="27" customFormat="1" ht="21">
      <c r="A24" s="252" t="s">
        <v>72</v>
      </c>
      <c r="B24" s="252"/>
      <c r="D24" s="66">
        <v>60399448272</v>
      </c>
      <c r="E24" s="190"/>
      <c r="F24" s="66">
        <v>101845936346</v>
      </c>
      <c r="G24" s="190"/>
      <c r="H24" s="66">
        <v>0</v>
      </c>
      <c r="I24" s="190"/>
      <c r="J24" s="64">
        <f t="shared" si="0"/>
        <v>162245384618</v>
      </c>
      <c r="K24" s="190"/>
      <c r="L24" s="66">
        <v>340984022347</v>
      </c>
      <c r="M24" s="190"/>
      <c r="N24" s="66">
        <v>611075618073</v>
      </c>
      <c r="O24" s="190"/>
      <c r="P24" s="66">
        <v>0</v>
      </c>
      <c r="Q24" s="190"/>
      <c r="R24" s="64">
        <f t="shared" si="1"/>
        <v>952059640420</v>
      </c>
    </row>
    <row r="25" spans="1:18" s="27" customFormat="1" ht="21.75" thickBot="1">
      <c r="A25" s="250" t="s">
        <v>26</v>
      </c>
      <c r="B25" s="250"/>
      <c r="D25" s="67">
        <f>SUM(D11:D24)</f>
        <v>789416345284</v>
      </c>
      <c r="E25" s="190"/>
      <c r="F25" s="67">
        <f>SUM(F11:F24)</f>
        <v>-407799908398</v>
      </c>
      <c r="G25" s="190"/>
      <c r="H25" s="67">
        <f>SUM(H11:H24)</f>
        <v>25919557324</v>
      </c>
      <c r="I25" s="190"/>
      <c r="J25" s="67">
        <f>SUM(J11:J24)</f>
        <v>407535994210</v>
      </c>
      <c r="K25" s="190"/>
      <c r="L25" s="67">
        <f>SUM(L11:L24)</f>
        <v>4874998344333</v>
      </c>
      <c r="M25" s="190"/>
      <c r="N25" s="67">
        <f>SUM(N11:N24)</f>
        <v>3521858105687</v>
      </c>
      <c r="O25" s="190"/>
      <c r="P25" s="67">
        <f>SUM(P11:P24)</f>
        <v>345718422180</v>
      </c>
      <c r="Q25" s="190"/>
      <c r="R25" s="67">
        <f>SUM(R11:R24)</f>
        <v>8742574872200</v>
      </c>
    </row>
    <row r="26" spans="1:18" s="27" customFormat="1" ht="21.75" thickTop="1">
      <c r="D26" s="195"/>
      <c r="E26" s="195"/>
      <c r="F26" s="195"/>
      <c r="G26" s="195"/>
      <c r="H26" s="195"/>
      <c r="I26" s="195"/>
      <c r="J26" s="195"/>
      <c r="K26" s="195"/>
      <c r="L26" s="64"/>
      <c r="M26" s="64"/>
      <c r="N26" s="64"/>
      <c r="O26" s="195"/>
      <c r="P26" s="195"/>
      <c r="Q26" s="195"/>
      <c r="R26" s="195"/>
    </row>
    <row r="27" spans="1:18" s="27" customFormat="1" ht="21">
      <c r="D27" s="195"/>
      <c r="E27" s="195"/>
      <c r="F27" s="219"/>
      <c r="G27" s="195"/>
      <c r="H27" s="195"/>
      <c r="I27" s="195"/>
      <c r="J27" s="195"/>
      <c r="K27" s="195"/>
      <c r="L27" s="64"/>
      <c r="M27" s="64"/>
      <c r="N27" s="64"/>
      <c r="O27" s="195"/>
      <c r="P27" s="195"/>
      <c r="Q27" s="195"/>
      <c r="R27" s="195"/>
    </row>
    <row r="28" spans="1:18" s="27" customFormat="1" ht="21">
      <c r="D28" s="195"/>
      <c r="E28" s="195"/>
      <c r="F28" s="195"/>
      <c r="G28" s="195"/>
      <c r="H28" s="195"/>
      <c r="I28" s="195"/>
      <c r="J28" s="195"/>
      <c r="K28" s="195"/>
      <c r="L28" s="64"/>
      <c r="M28" s="64"/>
      <c r="N28" s="64"/>
      <c r="O28" s="195"/>
      <c r="P28" s="195"/>
      <c r="Q28" s="195"/>
      <c r="R28" s="195"/>
    </row>
    <row r="29" spans="1:18" ht="21">
      <c r="D29" s="157"/>
      <c r="E29" s="157"/>
      <c r="F29" s="157"/>
      <c r="G29" s="157"/>
      <c r="H29" s="157"/>
      <c r="I29" s="157"/>
      <c r="J29" s="157"/>
      <c r="K29" s="157"/>
      <c r="L29" s="64"/>
      <c r="M29" s="64"/>
      <c r="N29" s="64"/>
      <c r="O29" s="157"/>
      <c r="P29" s="157"/>
      <c r="Q29" s="157"/>
      <c r="R29" s="157"/>
    </row>
    <row r="30" spans="1:18" ht="21">
      <c r="L30" s="64"/>
      <c r="M30" s="64"/>
      <c r="N30" s="64"/>
    </row>
    <row r="31" spans="1:18" ht="21">
      <c r="L31" s="64"/>
      <c r="M31" s="64"/>
      <c r="N31" s="64"/>
    </row>
  </sheetData>
  <mergeCells count="22">
    <mergeCell ref="A20:B20"/>
    <mergeCell ref="A21:B21"/>
    <mergeCell ref="A22:B22"/>
    <mergeCell ref="A24:B24"/>
    <mergeCell ref="A25:B25"/>
    <mergeCell ref="A23:B23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1:R1"/>
    <mergeCell ref="A2:R2"/>
    <mergeCell ref="A3:R3"/>
    <mergeCell ref="B5:R5"/>
    <mergeCell ref="D8:J8"/>
    <mergeCell ref="L8:R8"/>
  </mergeCells>
  <pageMargins left="0.39" right="0.39" top="0.39" bottom="0.39" header="0" footer="0"/>
  <pageSetup scale="6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4813-2268-49F1-B1AF-695FD9A38341}">
  <sheetPr>
    <pageSetUpPr fitToPage="1"/>
  </sheetPr>
  <dimension ref="A1:P18"/>
  <sheetViews>
    <sheetView rightToLeft="1" view="pageBreakPreview" zoomScale="55" zoomScaleNormal="55" zoomScaleSheetLayoutView="55" workbookViewId="0">
      <selection activeCell="A7" sqref="A7"/>
    </sheetView>
  </sheetViews>
  <sheetFormatPr defaultRowHeight="26.25"/>
  <cols>
    <col min="1" max="1" width="74.42578125" style="72" bestFit="1" customWidth="1"/>
    <col min="2" max="2" width="3.140625" style="72" customWidth="1"/>
    <col min="3" max="3" width="24.7109375" style="72" customWidth="1"/>
    <col min="4" max="4" width="1.140625" style="72" customWidth="1"/>
    <col min="5" max="5" width="35.42578125" style="72" bestFit="1" customWidth="1"/>
    <col min="6" max="6" width="1.28515625" style="72" customWidth="1"/>
    <col min="7" max="7" width="18.140625" style="72" bestFit="1" customWidth="1"/>
    <col min="8" max="8" width="1.28515625" style="72" customWidth="1"/>
    <col min="9" max="9" width="30.5703125" style="72" bestFit="1" customWidth="1"/>
    <col min="10" max="10" width="1.28515625" style="72" customWidth="1"/>
    <col min="11" max="11" width="28.5703125" style="72" customWidth="1"/>
    <col min="12" max="12" width="1.28515625" style="72" customWidth="1"/>
    <col min="13" max="13" width="20.140625" style="72" customWidth="1"/>
    <col min="14" max="14" width="1.28515625" style="72" customWidth="1"/>
    <col min="15" max="15" width="31.42578125" style="72" customWidth="1"/>
    <col min="16" max="16" width="25.140625" style="72" bestFit="1" customWidth="1"/>
    <col min="17" max="18" width="9.140625" style="72"/>
    <col min="19" max="19" width="24.5703125" style="72" bestFit="1" customWidth="1"/>
    <col min="20" max="25" width="9.140625" style="72"/>
    <col min="26" max="26" width="30.140625" style="72" customWidth="1"/>
    <col min="27" max="16384" width="9.140625" style="72"/>
  </cols>
  <sheetData>
    <row r="1" spans="1:16" ht="46.5" customHeight="1">
      <c r="A1" s="276" t="s">
        <v>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6" ht="46.5" customHeight="1">
      <c r="A2" s="276" t="s">
        <v>190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73"/>
    </row>
    <row r="3" spans="1:16" ht="46.5" customHeight="1">
      <c r="A3" s="276" t="s">
        <v>2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1:16" ht="46.5" customHeight="1"/>
    <row r="5" spans="1:16" ht="46.5" customHeight="1">
      <c r="A5" s="277" t="s">
        <v>308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16" ht="46.5" customHeight="1">
      <c r="C6" s="74"/>
      <c r="D6" s="74"/>
      <c r="E6" s="74"/>
      <c r="F6" s="74"/>
      <c r="G6" s="74"/>
      <c r="H6" s="74"/>
      <c r="I6" s="74"/>
      <c r="J6" s="74"/>
      <c r="K6" s="278" t="s">
        <v>231</v>
      </c>
      <c r="L6" s="74"/>
      <c r="M6" s="74"/>
      <c r="N6" s="74"/>
      <c r="O6" s="278" t="s">
        <v>232</v>
      </c>
    </row>
    <row r="7" spans="1:16" ht="46.5" customHeight="1">
      <c r="A7" s="75" t="s">
        <v>233</v>
      </c>
      <c r="B7" s="76"/>
      <c r="C7" s="77" t="s">
        <v>234</v>
      </c>
      <c r="D7" s="74"/>
      <c r="E7" s="77" t="s">
        <v>235</v>
      </c>
      <c r="F7" s="74"/>
      <c r="G7" s="77" t="s">
        <v>37</v>
      </c>
      <c r="H7" s="74"/>
      <c r="I7" s="77" t="s">
        <v>236</v>
      </c>
      <c r="J7" s="74"/>
      <c r="K7" s="279"/>
      <c r="L7" s="74"/>
      <c r="M7" s="77" t="s">
        <v>237</v>
      </c>
      <c r="N7" s="74"/>
      <c r="O7" s="279"/>
      <c r="P7" s="78"/>
    </row>
    <row r="8" spans="1:16" ht="46.5" customHeight="1">
      <c r="A8" s="79" t="s">
        <v>309</v>
      </c>
      <c r="B8" s="76"/>
      <c r="C8" s="74" t="s">
        <v>247</v>
      </c>
      <c r="D8" s="74"/>
      <c r="E8" s="74" t="s">
        <v>310</v>
      </c>
      <c r="F8" s="74"/>
      <c r="G8" s="188">
        <v>1500000</v>
      </c>
      <c r="H8" s="188"/>
      <c r="I8" s="226">
        <v>1500000000000</v>
      </c>
      <c r="J8" s="155"/>
      <c r="K8" s="175">
        <v>7273583934</v>
      </c>
      <c r="L8" s="80"/>
      <c r="M8" s="82">
        <v>0.26</v>
      </c>
      <c r="N8" s="80"/>
      <c r="O8" s="83">
        <v>0.36969999999999997</v>
      </c>
      <c r="P8" s="81"/>
    </row>
    <row r="9" spans="1:16" ht="46.5" customHeight="1">
      <c r="A9" s="84" t="s">
        <v>311</v>
      </c>
      <c r="B9" s="85"/>
      <c r="C9" s="74" t="s">
        <v>312</v>
      </c>
      <c r="D9" s="74"/>
      <c r="E9" s="74" t="s">
        <v>313</v>
      </c>
      <c r="F9" s="74"/>
      <c r="G9" s="188">
        <v>2997794</v>
      </c>
      <c r="H9" s="188"/>
      <c r="I9" s="226">
        <v>2997794405082</v>
      </c>
      <c r="J9" s="155"/>
      <c r="K9" s="175">
        <v>20628324949</v>
      </c>
      <c r="L9" s="80"/>
      <c r="M9" s="82">
        <v>0.20499999999999999</v>
      </c>
      <c r="N9" s="80"/>
      <c r="O9" s="86">
        <v>0.373</v>
      </c>
      <c r="P9" s="81"/>
    </row>
    <row r="10" spans="1:16" ht="46.5" customHeight="1">
      <c r="A10" s="84" t="s">
        <v>68</v>
      </c>
      <c r="B10" s="78"/>
      <c r="C10" s="74" t="s">
        <v>312</v>
      </c>
      <c r="D10" s="87"/>
      <c r="E10" s="80" t="s">
        <v>314</v>
      </c>
      <c r="F10" s="74"/>
      <c r="G10" s="188">
        <v>2191181</v>
      </c>
      <c r="H10" s="188"/>
      <c r="I10" s="226">
        <v>14922747892148</v>
      </c>
      <c r="J10" s="155"/>
      <c r="K10" s="175">
        <v>177915852872</v>
      </c>
      <c r="L10" s="80"/>
      <c r="M10" s="82">
        <v>0.27</v>
      </c>
      <c r="N10" s="80"/>
      <c r="O10" s="83">
        <v>0.39500000000000002</v>
      </c>
      <c r="P10" s="81"/>
    </row>
    <row r="11" spans="1:16" ht="46.5" customHeight="1">
      <c r="A11" s="88" t="s">
        <v>315</v>
      </c>
      <c r="C11" s="80" t="s">
        <v>247</v>
      </c>
      <c r="D11" s="87"/>
      <c r="E11" s="80" t="s">
        <v>316</v>
      </c>
      <c r="F11" s="74"/>
      <c r="G11" s="188">
        <v>1335900</v>
      </c>
      <c r="H11" s="188"/>
      <c r="I11" s="188">
        <v>4999848883800</v>
      </c>
      <c r="J11" s="155"/>
      <c r="K11" s="175">
        <v>54685146918</v>
      </c>
      <c r="L11" s="80"/>
      <c r="M11" s="82">
        <v>0.27</v>
      </c>
      <c r="N11" s="80"/>
      <c r="O11" s="83">
        <v>0.40439999999999998</v>
      </c>
      <c r="P11" s="81"/>
    </row>
    <row r="12" spans="1:16" ht="46.5" customHeight="1">
      <c r="A12" s="89" t="s">
        <v>80</v>
      </c>
      <c r="C12" s="80" t="s">
        <v>312</v>
      </c>
      <c r="D12" s="87"/>
      <c r="E12" s="74" t="s">
        <v>317</v>
      </c>
      <c r="F12" s="74"/>
      <c r="G12" s="188">
        <v>2500000</v>
      </c>
      <c r="H12" s="188"/>
      <c r="I12" s="188">
        <v>2500000000000</v>
      </c>
      <c r="J12" s="155"/>
      <c r="K12" s="175">
        <v>20261874020</v>
      </c>
      <c r="L12" s="80"/>
      <c r="M12" s="90">
        <v>0.23</v>
      </c>
      <c r="N12" s="80"/>
      <c r="O12" s="91">
        <v>0.39500000000000002</v>
      </c>
      <c r="P12" s="81"/>
    </row>
    <row r="13" spans="1:16" ht="46.5" customHeight="1">
      <c r="A13" s="92" t="s">
        <v>318</v>
      </c>
      <c r="C13" s="80" t="s">
        <v>247</v>
      </c>
      <c r="D13" s="87"/>
      <c r="E13" s="74" t="s">
        <v>319</v>
      </c>
      <c r="F13" s="74"/>
      <c r="G13" s="188">
        <v>606007989</v>
      </c>
      <c r="H13" s="188"/>
      <c r="I13" s="188">
        <v>1000203930206</v>
      </c>
      <c r="J13" s="155"/>
      <c r="K13" s="175">
        <v>9724091953</v>
      </c>
      <c r="L13" s="80"/>
      <c r="M13" s="91">
        <v>0.38300000000000001</v>
      </c>
      <c r="N13" s="90"/>
      <c r="O13" s="91">
        <f>M13</f>
        <v>0.38300000000000001</v>
      </c>
      <c r="P13" s="81"/>
    </row>
    <row r="14" spans="1:16" s="101" customFormat="1" ht="46.5" customHeight="1">
      <c r="A14" s="93" t="s">
        <v>86</v>
      </c>
      <c r="B14" s="94"/>
      <c r="C14" s="95" t="s">
        <v>247</v>
      </c>
      <c r="D14" s="96"/>
      <c r="E14" s="97" t="s">
        <v>320</v>
      </c>
      <c r="F14" s="97"/>
      <c r="G14" s="95">
        <v>624417</v>
      </c>
      <c r="H14" s="95"/>
      <c r="I14" s="95">
        <v>543197775920</v>
      </c>
      <c r="J14" s="95"/>
      <c r="K14" s="95"/>
      <c r="L14" s="95"/>
      <c r="M14" s="98">
        <v>0.23</v>
      </c>
      <c r="N14" s="98"/>
      <c r="O14" s="99">
        <v>0.39998564124107361</v>
      </c>
      <c r="P14" s="100"/>
    </row>
    <row r="15" spans="1:16" s="101" customFormat="1" ht="46.5" customHeight="1">
      <c r="A15" s="93" t="s">
        <v>91</v>
      </c>
      <c r="B15" s="94"/>
      <c r="C15" s="95" t="s">
        <v>247</v>
      </c>
      <c r="D15" s="96"/>
      <c r="E15" s="97" t="s">
        <v>321</v>
      </c>
      <c r="F15" s="97"/>
      <c r="G15" s="95">
        <v>10691200</v>
      </c>
      <c r="H15" s="95"/>
      <c r="I15" s="95">
        <v>8870642903691</v>
      </c>
      <c r="J15" s="95"/>
      <c r="K15" s="95"/>
      <c r="L15" s="97"/>
      <c r="M15" s="102">
        <v>0.23</v>
      </c>
      <c r="N15" s="102"/>
      <c r="O15" s="99">
        <v>0.39750000000000002</v>
      </c>
      <c r="P15" s="100"/>
    </row>
    <row r="16" spans="1:16" s="101" customFormat="1">
      <c r="A16" s="94"/>
      <c r="B16" s="94"/>
      <c r="C16" s="94"/>
      <c r="D16" s="94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</row>
    <row r="17" spans="5:15" s="101" customFormat="1"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</row>
    <row r="18" spans="5:15" s="101" customFormat="1"/>
  </sheetData>
  <mergeCells count="6">
    <mergeCell ref="A1:O1"/>
    <mergeCell ref="A2:O2"/>
    <mergeCell ref="A3:O3"/>
    <mergeCell ref="A5:O5"/>
    <mergeCell ref="K6:K7"/>
    <mergeCell ref="O6:O7"/>
  </mergeCells>
  <pageMargins left="0.39" right="0.39" top="0.39" bottom="0.39" header="0" footer="0"/>
  <pageSetup paperSize="9" scale="5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Q25"/>
  <sheetViews>
    <sheetView rightToLeft="1" workbookViewId="0">
      <selection sqref="A1:Q1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</row>
    <row r="3" spans="1:17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</row>
    <row r="4" spans="1:17" ht="14.45" customHeight="1"/>
    <row r="5" spans="1:17" ht="14.45" customHeight="1">
      <c r="A5" s="2" t="s">
        <v>229</v>
      </c>
      <c r="B5" s="241" t="s">
        <v>230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</row>
    <row r="6" spans="1:17" ht="29.1" customHeight="1">
      <c r="M6" s="280" t="s">
        <v>231</v>
      </c>
      <c r="Q6" s="280" t="s">
        <v>232</v>
      </c>
    </row>
    <row r="7" spans="1:17" ht="14.45" customHeight="1">
      <c r="A7" s="242" t="s">
        <v>233</v>
      </c>
      <c r="B7" s="242"/>
      <c r="D7" s="3" t="s">
        <v>234</v>
      </c>
      <c r="F7" s="3" t="s">
        <v>235</v>
      </c>
      <c r="H7" s="3" t="s">
        <v>37</v>
      </c>
      <c r="J7" s="242" t="s">
        <v>236</v>
      </c>
      <c r="K7" s="242"/>
      <c r="M7" s="280"/>
      <c r="O7" s="3" t="s">
        <v>237</v>
      </c>
      <c r="Q7" s="280"/>
    </row>
    <row r="8" spans="1:17" ht="14.45" customHeight="1">
      <c r="A8" s="243" t="s">
        <v>238</v>
      </c>
      <c r="B8" s="257"/>
      <c r="D8" s="243" t="s">
        <v>239</v>
      </c>
      <c r="F8" s="5" t="s">
        <v>240</v>
      </c>
      <c r="H8" s="4"/>
      <c r="J8" s="4"/>
      <c r="K8" s="4"/>
      <c r="M8" s="4"/>
      <c r="O8" s="4"/>
      <c r="Q8" s="4"/>
    </row>
    <row r="9" spans="1:17" ht="14.45" customHeight="1">
      <c r="A9" s="242"/>
      <c r="B9" s="242"/>
      <c r="D9" s="242"/>
      <c r="F9" s="5" t="s">
        <v>241</v>
      </c>
    </row>
    <row r="10" spans="1:17" ht="14.45" customHeight="1">
      <c r="A10" s="243" t="s">
        <v>238</v>
      </c>
      <c r="B10" s="257"/>
      <c r="D10" s="243" t="s">
        <v>242</v>
      </c>
      <c r="F10" s="5" t="s">
        <v>240</v>
      </c>
    </row>
    <row r="11" spans="1:17" ht="14.45" customHeight="1">
      <c r="A11" s="242"/>
      <c r="B11" s="242"/>
      <c r="D11" s="242"/>
      <c r="F11" s="5" t="s">
        <v>243</v>
      </c>
    </row>
    <row r="12" spans="1:17" ht="65.45" customHeight="1">
      <c r="A12" s="281" t="s">
        <v>244</v>
      </c>
      <c r="B12" s="281"/>
      <c r="D12" s="19" t="s">
        <v>245</v>
      </c>
      <c r="F12" s="5" t="s">
        <v>246</v>
      </c>
    </row>
    <row r="13" spans="1:17" ht="14.45" customHeight="1">
      <c r="A13" s="281" t="s">
        <v>247</v>
      </c>
      <c r="B13" s="282"/>
      <c r="D13" s="281" t="s">
        <v>247</v>
      </c>
      <c r="F13" s="5" t="s">
        <v>248</v>
      </c>
    </row>
    <row r="14" spans="1:17" ht="14.45" customHeight="1">
      <c r="A14" s="283"/>
      <c r="B14" s="283"/>
      <c r="D14" s="283"/>
      <c r="F14" s="5" t="s">
        <v>249</v>
      </c>
    </row>
    <row r="15" spans="1:17" ht="14.45" customHeight="1">
      <c r="A15" s="283"/>
      <c r="B15" s="283"/>
      <c r="D15" s="283"/>
      <c r="F15" s="5" t="s">
        <v>250</v>
      </c>
    </row>
    <row r="16" spans="1:17" ht="14.45" customHeight="1">
      <c r="A16" s="280"/>
      <c r="B16" s="280"/>
      <c r="D16" s="280"/>
      <c r="F16" s="5" t="s">
        <v>251</v>
      </c>
    </row>
    <row r="17" spans="1:10" ht="14.45" customHeight="1">
      <c r="A17" s="4"/>
      <c r="B17" s="4"/>
      <c r="D17" s="4"/>
      <c r="F17" s="4"/>
    </row>
    <row r="18" spans="1:10" ht="14.45" customHeight="1">
      <c r="A18" s="242" t="s">
        <v>252</v>
      </c>
      <c r="B18" s="242"/>
      <c r="C18" s="242"/>
      <c r="D18" s="242"/>
      <c r="E18" s="242"/>
      <c r="F18" s="242"/>
      <c r="G18" s="242"/>
      <c r="H18" s="242"/>
      <c r="I18" s="242"/>
      <c r="J18" s="242"/>
    </row>
    <row r="19" spans="1:10" ht="14.45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4.45" customHeight="1"/>
    <row r="21" spans="1:10" ht="14.45" customHeight="1"/>
    <row r="22" spans="1:10" ht="14.45" customHeight="1"/>
    <row r="23" spans="1:10" ht="14.45" customHeight="1"/>
    <row r="24" spans="1:10" ht="14.45" customHeight="1"/>
    <row r="25" spans="1:10" ht="14.45" customHeight="1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25B9-3224-4DF5-871B-A5E0EAE8A6F6}">
  <sheetPr>
    <pageSetUpPr fitToPage="1"/>
  </sheetPr>
  <dimension ref="A1:Z27"/>
  <sheetViews>
    <sheetView rightToLeft="1" view="pageBreakPreview" zoomScale="85" zoomScaleNormal="85" zoomScaleSheetLayoutView="85" workbookViewId="0">
      <selection activeCell="A7" sqref="A7:B7"/>
    </sheetView>
  </sheetViews>
  <sheetFormatPr defaultRowHeight="15.75"/>
  <cols>
    <col min="1" max="1" width="5.140625" style="104" customWidth="1"/>
    <col min="2" max="2" width="40.28515625" style="104" customWidth="1"/>
    <col min="3" max="3" width="1.28515625" style="104" customWidth="1"/>
    <col min="4" max="4" width="34.28515625" style="104" customWidth="1"/>
    <col min="5" max="5" width="1.28515625" style="104" customWidth="1"/>
    <col min="6" max="6" width="29.42578125" style="104" customWidth="1"/>
    <col min="7" max="7" width="1.28515625" style="104" customWidth="1"/>
    <col min="8" max="8" width="30.28515625" style="104" customWidth="1"/>
    <col min="9" max="9" width="1.28515625" style="104" customWidth="1"/>
    <col min="10" max="10" width="32.42578125" style="104" customWidth="1"/>
    <col min="11" max="11" width="0.28515625" style="104" customWidth="1"/>
    <col min="12" max="12" width="14.5703125" style="104" customWidth="1"/>
    <col min="13" max="13" width="12.85546875" style="104" customWidth="1"/>
    <col min="14" max="14" width="18.42578125" style="104" bestFit="1" customWidth="1"/>
    <col min="15" max="15" width="13.85546875" style="104" bestFit="1" customWidth="1"/>
    <col min="16" max="16" width="9.140625" style="104"/>
    <col min="17" max="17" width="18.5703125" style="104" bestFit="1" customWidth="1"/>
    <col min="18" max="16384" width="9.140625" style="104"/>
  </cols>
  <sheetData>
    <row r="1" spans="1:26" ht="29.1" customHeight="1">
      <c r="A1" s="284" t="s">
        <v>0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26" ht="21.75" customHeight="1">
      <c r="A2" s="284" t="s">
        <v>190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26" ht="21.75" customHeight="1">
      <c r="A3" s="284" t="s">
        <v>2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26" ht="23.25" customHeight="1"/>
    <row r="5" spans="1:26" ht="23.25" customHeight="1">
      <c r="A5" s="105" t="s">
        <v>253</v>
      </c>
      <c r="B5" s="285" t="s">
        <v>254</v>
      </c>
      <c r="C5" s="285"/>
      <c r="D5" s="285"/>
      <c r="E5" s="285"/>
      <c r="F5" s="285"/>
      <c r="G5" s="285"/>
      <c r="H5" s="285"/>
      <c r="I5" s="285"/>
      <c r="J5" s="285"/>
    </row>
    <row r="6" spans="1:26" ht="42.75" customHeight="1">
      <c r="D6" s="286" t="s">
        <v>209</v>
      </c>
      <c r="E6" s="286"/>
      <c r="F6" s="286"/>
      <c r="H6" s="286" t="s">
        <v>210</v>
      </c>
      <c r="I6" s="286"/>
      <c r="J6" s="286"/>
    </row>
    <row r="7" spans="1:26" ht="52.5" customHeight="1">
      <c r="A7" s="286" t="s">
        <v>255</v>
      </c>
      <c r="B7" s="286"/>
      <c r="D7" s="106" t="s">
        <v>256</v>
      </c>
      <c r="E7" s="107"/>
      <c r="F7" s="106" t="s">
        <v>257</v>
      </c>
      <c r="H7" s="106" t="s">
        <v>256</v>
      </c>
      <c r="I7" s="107"/>
      <c r="J7" s="106" t="s">
        <v>257</v>
      </c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</row>
    <row r="8" spans="1:26" ht="36.4" customHeight="1">
      <c r="A8" s="288" t="s">
        <v>322</v>
      </c>
      <c r="B8" s="288"/>
      <c r="C8" s="288"/>
      <c r="D8" s="108">
        <v>716366</v>
      </c>
      <c r="E8" s="109">
        <v>0</v>
      </c>
      <c r="F8" s="110">
        <f>D8/N17</f>
        <v>5.8128307328263024E-6</v>
      </c>
      <c r="G8" s="109">
        <v>0</v>
      </c>
      <c r="H8" s="108">
        <v>2209076177</v>
      </c>
      <c r="I8" s="109"/>
      <c r="J8" s="110">
        <f>H8/Q17</f>
        <v>2.4523157566206426E-2</v>
      </c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</row>
    <row r="9" spans="1:26" ht="36.4" customHeight="1">
      <c r="A9" s="288" t="s">
        <v>323</v>
      </c>
      <c r="B9" s="288"/>
      <c r="C9" s="288"/>
      <c r="D9" s="108">
        <v>2845071977915</v>
      </c>
      <c r="E9" s="109">
        <v>0</v>
      </c>
      <c r="F9" s="110">
        <f>D9/N23</f>
        <v>3.0990735952907376E-2</v>
      </c>
      <c r="G9" s="109">
        <v>0</v>
      </c>
      <c r="H9" s="108">
        <v>14939761046632</v>
      </c>
      <c r="I9" s="109"/>
      <c r="J9" s="110">
        <f>H9/Q23</f>
        <v>0.35112878337214182</v>
      </c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</row>
    <row r="10" spans="1:26" ht="36.4" customHeight="1" thickBot="1">
      <c r="A10" s="289" t="s">
        <v>26</v>
      </c>
      <c r="B10" s="289"/>
      <c r="C10" s="111"/>
      <c r="D10" s="112">
        <f>SUM(D8:D9)</f>
        <v>2845072694281</v>
      </c>
      <c r="E10" s="113"/>
      <c r="F10" s="114">
        <f>SUM(F8:F9)</f>
        <v>3.0996548783640204E-2</v>
      </c>
      <c r="G10" s="113"/>
      <c r="H10" s="112">
        <f>SUM(H8:H9)</f>
        <v>14941970122809</v>
      </c>
      <c r="I10" s="113"/>
      <c r="J10" s="114">
        <f>SUM(J8:J9)</f>
        <v>0.37565194093834825</v>
      </c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</row>
    <row r="11" spans="1:26" ht="19.5" thickTop="1">
      <c r="D11" s="111"/>
      <c r="E11" s="111"/>
      <c r="F11" s="111"/>
      <c r="G11" s="111"/>
      <c r="H11" s="111"/>
      <c r="I11" s="111"/>
      <c r="J11" s="111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7"/>
      <c r="W11" s="227"/>
      <c r="X11" s="227"/>
      <c r="Y11" s="227"/>
      <c r="Z11" s="227"/>
    </row>
    <row r="12" spans="1:26" ht="19.5">
      <c r="D12" s="115"/>
      <c r="E12" s="116"/>
      <c r="F12" s="116"/>
      <c r="G12" s="116"/>
      <c r="H12" s="115"/>
      <c r="L12" s="229"/>
      <c r="M12" s="229"/>
      <c r="N12" s="230" t="s">
        <v>324</v>
      </c>
      <c r="O12" s="229"/>
      <c r="P12" s="229"/>
      <c r="Q12" s="229"/>
      <c r="R12" s="229"/>
      <c r="S12" s="229"/>
      <c r="T12" s="229"/>
      <c r="U12" s="229"/>
      <c r="V12" s="227"/>
      <c r="W12" s="227"/>
      <c r="X12" s="227"/>
      <c r="Y12" s="227"/>
      <c r="Z12" s="227"/>
    </row>
    <row r="13" spans="1:26" ht="19.5">
      <c r="D13" s="116"/>
      <c r="E13" s="116"/>
      <c r="F13" s="116"/>
      <c r="G13" s="116"/>
      <c r="H13" s="116"/>
      <c r="L13" s="287" t="s">
        <v>325</v>
      </c>
      <c r="M13" s="229"/>
      <c r="N13" s="230"/>
      <c r="O13" s="230"/>
      <c r="P13" s="287" t="s">
        <v>210</v>
      </c>
      <c r="Q13" s="287"/>
      <c r="R13" s="287"/>
      <c r="S13" s="230"/>
      <c r="T13" s="229"/>
      <c r="U13" s="229"/>
      <c r="V13" s="227"/>
      <c r="W13" s="227"/>
      <c r="X13" s="227"/>
      <c r="Y13" s="227"/>
      <c r="Z13" s="227"/>
    </row>
    <row r="14" spans="1:26" ht="19.5">
      <c r="B14" s="117"/>
      <c r="C14" s="117"/>
      <c r="D14" s="117"/>
      <c r="E14" s="117"/>
      <c r="F14" s="117"/>
      <c r="G14" s="117"/>
      <c r="H14" s="117"/>
      <c r="I14" s="117"/>
      <c r="J14" s="117"/>
      <c r="L14" s="287"/>
      <c r="M14" s="230" t="s">
        <v>327</v>
      </c>
      <c r="N14" s="231">
        <f>'سپرده '!D8</f>
        <v>228896258220</v>
      </c>
      <c r="O14" s="230"/>
      <c r="P14" s="230"/>
      <c r="Q14" s="231">
        <v>162581214340</v>
      </c>
      <c r="R14" s="230"/>
      <c r="S14" s="287" t="s">
        <v>328</v>
      </c>
      <c r="T14" s="287"/>
      <c r="U14" s="287"/>
      <c r="V14" s="227"/>
      <c r="W14" s="227"/>
      <c r="X14" s="227"/>
      <c r="Y14" s="227"/>
      <c r="Z14" s="227"/>
    </row>
    <row r="15" spans="1:26" ht="19.5">
      <c r="B15" s="117"/>
      <c r="C15" s="117"/>
      <c r="D15" s="116"/>
      <c r="E15" s="118"/>
      <c r="F15" s="118"/>
      <c r="G15" s="118"/>
      <c r="H15" s="118"/>
      <c r="I15" s="117"/>
      <c r="J15" s="117"/>
      <c r="L15" s="287"/>
      <c r="M15" s="230"/>
      <c r="N15" s="230"/>
      <c r="O15" s="230"/>
      <c r="P15" s="230"/>
      <c r="Q15" s="229"/>
      <c r="R15" s="230"/>
      <c r="S15" s="232" t="s">
        <v>330</v>
      </c>
      <c r="T15" s="229"/>
      <c r="U15" s="229"/>
      <c r="V15" s="227"/>
      <c r="W15" s="227"/>
      <c r="X15" s="227"/>
      <c r="Y15" s="227"/>
      <c r="Z15" s="227"/>
    </row>
    <row r="16" spans="1:26" ht="19.5">
      <c r="B16" s="117"/>
      <c r="C16" s="117"/>
      <c r="E16" s="117"/>
      <c r="G16" s="117"/>
      <c r="H16" s="117"/>
      <c r="I16" s="117"/>
      <c r="J16" s="117"/>
      <c r="L16" s="287"/>
      <c r="M16" s="230" t="s">
        <v>331</v>
      </c>
      <c r="N16" s="231">
        <f>'سپرده '!J8</f>
        <v>17581244025</v>
      </c>
      <c r="O16" s="230"/>
      <c r="P16" s="230"/>
      <c r="Q16" s="231">
        <f>N16</f>
        <v>17581244025</v>
      </c>
      <c r="R16" s="230"/>
      <c r="S16" s="230"/>
      <c r="T16" s="229"/>
      <c r="U16" s="229"/>
      <c r="V16" s="227"/>
      <c r="W16" s="227"/>
      <c r="X16" s="227"/>
      <c r="Y16" s="227"/>
      <c r="Z16" s="227"/>
    </row>
    <row r="17" spans="2:26" ht="19.5">
      <c r="B17" s="117"/>
      <c r="C17" s="117"/>
      <c r="D17" s="119"/>
      <c r="E17" s="117"/>
      <c r="F17" s="117"/>
      <c r="G17" s="117"/>
      <c r="H17" s="119"/>
      <c r="I17" s="117"/>
      <c r="J17" s="117"/>
      <c r="L17" s="287"/>
      <c r="M17" s="230" t="s">
        <v>332</v>
      </c>
      <c r="N17" s="231">
        <f>(N14+N16)/2</f>
        <v>123238751122.5</v>
      </c>
      <c r="O17" s="230"/>
      <c r="P17" s="230"/>
      <c r="Q17" s="231">
        <f>(Q14+Q16)/2</f>
        <v>90081229182.5</v>
      </c>
      <c r="R17" s="230"/>
      <c r="S17" s="230"/>
      <c r="T17" s="229"/>
      <c r="U17" s="229"/>
      <c r="V17" s="227"/>
      <c r="W17" s="227"/>
      <c r="X17" s="227"/>
      <c r="Y17" s="227"/>
      <c r="Z17" s="227"/>
    </row>
    <row r="18" spans="2:26" ht="19.5">
      <c r="B18" s="117"/>
      <c r="C18" s="117"/>
      <c r="D18" s="117"/>
      <c r="E18" s="117"/>
      <c r="F18" s="117"/>
      <c r="G18" s="117"/>
      <c r="H18" s="117"/>
      <c r="I18" s="117"/>
      <c r="J18" s="117"/>
      <c r="L18" s="230"/>
      <c r="M18" s="230"/>
      <c r="N18" s="230"/>
      <c r="O18" s="230"/>
      <c r="P18" s="230"/>
      <c r="Q18" s="230"/>
      <c r="R18" s="230"/>
      <c r="S18" s="230"/>
      <c r="T18" s="229"/>
      <c r="U18" s="229"/>
      <c r="V18" s="227"/>
      <c r="W18" s="227"/>
      <c r="X18" s="227"/>
      <c r="Y18" s="227"/>
      <c r="Z18" s="227"/>
    </row>
    <row r="19" spans="2:26" ht="19.5">
      <c r="B19" s="117"/>
      <c r="C19" s="117"/>
      <c r="D19" s="117"/>
      <c r="E19" s="117"/>
      <c r="F19" s="117"/>
      <c r="G19" s="117"/>
      <c r="H19" s="117"/>
      <c r="I19" s="117"/>
      <c r="J19" s="117"/>
      <c r="L19" s="287" t="s">
        <v>333</v>
      </c>
      <c r="M19" s="230" t="s">
        <v>209</v>
      </c>
      <c r="N19" s="230" t="s">
        <v>326</v>
      </c>
      <c r="O19" s="230"/>
      <c r="P19" s="230"/>
      <c r="Q19" s="230"/>
      <c r="R19" s="230"/>
      <c r="S19" s="230"/>
      <c r="T19" s="229"/>
      <c r="U19" s="229"/>
      <c r="V19" s="227"/>
      <c r="W19" s="227"/>
      <c r="X19" s="227"/>
      <c r="Y19" s="227"/>
      <c r="Z19" s="227"/>
    </row>
    <row r="20" spans="2:26" ht="19.5">
      <c r="B20" s="117"/>
      <c r="C20" s="117"/>
      <c r="D20" s="117"/>
      <c r="E20" s="117"/>
      <c r="F20" s="117"/>
      <c r="G20" s="117"/>
      <c r="H20" s="117"/>
      <c r="I20" s="117"/>
      <c r="J20" s="117"/>
      <c r="L20" s="287"/>
      <c r="M20" s="230" t="s">
        <v>327</v>
      </c>
      <c r="N20" s="231">
        <f>'سپرده '!D9</f>
        <v>98512278630074</v>
      </c>
      <c r="O20" s="230"/>
      <c r="P20" s="230"/>
      <c r="Q20" s="231">
        <v>46362016000000</v>
      </c>
      <c r="R20" s="230"/>
      <c r="S20" s="287" t="str">
        <f>S14</f>
        <v>1404/01/01 تا 1404/01/01</v>
      </c>
      <c r="T20" s="287"/>
      <c r="U20" s="287"/>
      <c r="V20" s="227"/>
      <c r="W20" s="227"/>
      <c r="X20" s="227"/>
      <c r="Y20" s="227"/>
      <c r="Z20" s="227"/>
    </row>
    <row r="21" spans="2:26" ht="19.5">
      <c r="B21" s="117"/>
      <c r="C21" s="117"/>
      <c r="D21" s="117"/>
      <c r="E21" s="117"/>
      <c r="F21" s="117"/>
      <c r="G21" s="117"/>
      <c r="H21" s="117"/>
      <c r="I21" s="117"/>
      <c r="J21" s="117"/>
      <c r="L21" s="287"/>
      <c r="M21" s="230"/>
      <c r="N21" s="230" t="s">
        <v>329</v>
      </c>
      <c r="O21" s="230"/>
      <c r="P21" s="230"/>
      <c r="Q21" s="231"/>
      <c r="R21" s="230"/>
      <c r="S21" s="230"/>
      <c r="T21" s="229"/>
      <c r="U21" s="229"/>
      <c r="V21" s="227"/>
      <c r="W21" s="227"/>
      <c r="X21" s="227"/>
      <c r="Y21" s="227"/>
      <c r="Z21" s="227"/>
    </row>
    <row r="22" spans="2:26" ht="19.5">
      <c r="B22" s="117"/>
      <c r="C22" s="117"/>
      <c r="D22" s="117"/>
      <c r="E22" s="117"/>
      <c r="F22" s="117"/>
      <c r="G22" s="117"/>
      <c r="H22" s="117"/>
      <c r="I22" s="117"/>
      <c r="J22" s="117"/>
      <c r="L22" s="287"/>
      <c r="M22" s="230" t="s">
        <v>331</v>
      </c>
      <c r="N22" s="231">
        <f>'سپرده '!J9</f>
        <v>85095621630074</v>
      </c>
      <c r="O22" s="230"/>
      <c r="P22" s="230"/>
      <c r="Q22" s="231">
        <f>N22</f>
        <v>85095621630074</v>
      </c>
      <c r="R22" s="230"/>
      <c r="S22" s="230"/>
      <c r="T22" s="229"/>
      <c r="U22" s="229"/>
      <c r="V22" s="227"/>
      <c r="W22" s="227"/>
      <c r="X22" s="227"/>
      <c r="Y22" s="227"/>
      <c r="Z22" s="227"/>
    </row>
    <row r="23" spans="2:26" ht="19.5">
      <c r="B23" s="117"/>
      <c r="C23" s="117"/>
      <c r="D23" s="117"/>
      <c r="E23" s="117"/>
      <c r="F23" s="117"/>
      <c r="G23" s="117"/>
      <c r="H23" s="117"/>
      <c r="I23" s="117"/>
      <c r="J23" s="117"/>
      <c r="L23" s="287"/>
      <c r="M23" s="230" t="s">
        <v>332</v>
      </c>
      <c r="N23" s="231">
        <f>(N20+N22)/2</f>
        <v>91803950130074</v>
      </c>
      <c r="O23" s="230"/>
      <c r="P23" s="230"/>
      <c r="Q23" s="231">
        <f>(Q21+Q22)/2</f>
        <v>42547810815037</v>
      </c>
      <c r="R23" s="230"/>
      <c r="S23" s="230"/>
      <c r="T23" s="229"/>
      <c r="U23" s="229"/>
      <c r="V23" s="227"/>
      <c r="W23" s="227"/>
      <c r="X23" s="227"/>
      <c r="Y23" s="227"/>
      <c r="Z23" s="227"/>
    </row>
    <row r="24" spans="2:26" ht="18">
      <c r="B24" s="117"/>
      <c r="C24" s="117"/>
      <c r="D24" s="117"/>
      <c r="E24" s="117"/>
      <c r="F24" s="117"/>
      <c r="G24" s="117"/>
      <c r="H24" s="117"/>
      <c r="I24" s="117"/>
      <c r="J24" s="117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7"/>
      <c r="W24" s="227"/>
      <c r="X24" s="227"/>
      <c r="Y24" s="227"/>
      <c r="Z24" s="227"/>
    </row>
    <row r="25" spans="2:26"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</row>
    <row r="26" spans="2:26"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</row>
    <row r="27" spans="2:26"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</row>
  </sheetData>
  <mergeCells count="15">
    <mergeCell ref="S14:U14"/>
    <mergeCell ref="L19:L23"/>
    <mergeCell ref="S20:U20"/>
    <mergeCell ref="A7:B7"/>
    <mergeCell ref="A8:C8"/>
    <mergeCell ref="A9:C9"/>
    <mergeCell ref="A10:B10"/>
    <mergeCell ref="L13:L17"/>
    <mergeCell ref="P13:R13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7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9"/>
  <sheetViews>
    <sheetView rightToLeft="1" topLeftCell="A154" workbookViewId="0">
      <selection activeCell="D163" sqref="D163:D166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0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0" ht="14.45" customHeight="1"/>
    <row r="5" spans="1:10" ht="14.45" customHeight="1">
      <c r="A5" s="2" t="s">
        <v>253</v>
      </c>
      <c r="B5" s="241" t="s">
        <v>254</v>
      </c>
      <c r="C5" s="241"/>
      <c r="D5" s="241"/>
      <c r="E5" s="241"/>
      <c r="F5" s="241"/>
      <c r="G5" s="241"/>
      <c r="H5" s="241"/>
      <c r="I5" s="241"/>
      <c r="J5" s="241"/>
    </row>
    <row r="6" spans="1:10" ht="14.45" customHeight="1">
      <c r="D6" s="242" t="s">
        <v>209</v>
      </c>
      <c r="E6" s="242"/>
      <c r="F6" s="242"/>
      <c r="H6" s="242" t="s">
        <v>210</v>
      </c>
      <c r="I6" s="242"/>
      <c r="J6" s="242"/>
    </row>
    <row r="7" spans="1:10" ht="36.4" customHeight="1">
      <c r="A7" s="242" t="s">
        <v>255</v>
      </c>
      <c r="B7" s="242"/>
      <c r="D7" s="19" t="s">
        <v>256</v>
      </c>
      <c r="E7" s="4"/>
      <c r="F7" s="19" t="s">
        <v>257</v>
      </c>
      <c r="H7" s="19" t="s">
        <v>256</v>
      </c>
      <c r="I7" s="4"/>
      <c r="J7" s="19" t="s">
        <v>257</v>
      </c>
    </row>
    <row r="8" spans="1:10" ht="21.75" customHeight="1">
      <c r="A8" s="268" t="s">
        <v>114</v>
      </c>
      <c r="B8" s="268"/>
      <c r="D8" s="7">
        <v>0</v>
      </c>
      <c r="F8" s="8"/>
      <c r="H8" s="7">
        <v>3511</v>
      </c>
      <c r="J8" s="8"/>
    </row>
    <row r="9" spans="1:10" ht="21.75" customHeight="1">
      <c r="A9" s="267"/>
      <c r="B9" s="267"/>
      <c r="D9" s="10"/>
      <c r="F9" s="11"/>
      <c r="H9" s="10">
        <v>459529</v>
      </c>
      <c r="J9" s="11"/>
    </row>
    <row r="10" spans="1:10" ht="21.75" customHeight="1">
      <c r="A10" s="267"/>
      <c r="B10" s="267"/>
      <c r="D10" s="10"/>
      <c r="F10" s="11"/>
      <c r="H10" s="10">
        <v>152640</v>
      </c>
      <c r="J10" s="11"/>
    </row>
    <row r="11" spans="1:10" ht="21.75" customHeight="1">
      <c r="A11" s="267"/>
      <c r="B11" s="267"/>
      <c r="D11" s="10"/>
      <c r="F11" s="11"/>
      <c r="H11" s="10">
        <v>1157150944</v>
      </c>
      <c r="J11" s="11"/>
    </row>
    <row r="12" spans="1:10" ht="21.75" customHeight="1">
      <c r="A12" s="267"/>
      <c r="B12" s="267"/>
      <c r="D12" s="10"/>
      <c r="F12" s="11"/>
      <c r="H12" s="10">
        <v>1128095</v>
      </c>
      <c r="J12" s="11"/>
    </row>
    <row r="13" spans="1:10" ht="21.75" customHeight="1">
      <c r="A13" s="267"/>
      <c r="B13" s="267"/>
      <c r="D13" s="10"/>
      <c r="F13" s="11"/>
      <c r="H13" s="10">
        <v>210991</v>
      </c>
      <c r="J13" s="11"/>
    </row>
    <row r="14" spans="1:10" ht="21.75" customHeight="1">
      <c r="A14" s="267"/>
      <c r="B14" s="267"/>
      <c r="D14" s="10"/>
      <c r="F14" s="11"/>
      <c r="H14" s="10">
        <v>1072899</v>
      </c>
      <c r="J14" s="11"/>
    </row>
    <row r="15" spans="1:10" ht="21.75" customHeight="1">
      <c r="A15" s="267"/>
      <c r="B15" s="267"/>
      <c r="D15" s="10"/>
      <c r="F15" s="11"/>
      <c r="H15" s="10">
        <v>30765</v>
      </c>
      <c r="J15" s="11"/>
    </row>
    <row r="16" spans="1:10" ht="21.75" customHeight="1">
      <c r="A16" s="267"/>
      <c r="B16" s="267"/>
      <c r="D16" s="10"/>
      <c r="F16" s="11"/>
      <c r="H16" s="10">
        <v>78641</v>
      </c>
      <c r="J16" s="11"/>
    </row>
    <row r="17" spans="1:10" ht="21.75" customHeight="1">
      <c r="A17" s="267"/>
      <c r="B17" s="267"/>
      <c r="D17" s="10"/>
      <c r="F17" s="11"/>
      <c r="H17" s="10">
        <v>1047361372</v>
      </c>
      <c r="J17" s="11"/>
    </row>
    <row r="18" spans="1:10" ht="21.75" customHeight="1">
      <c r="A18" s="269"/>
      <c r="B18" s="269"/>
      <c r="D18" s="10"/>
      <c r="F18" s="11"/>
      <c r="H18" s="10">
        <v>4629452905</v>
      </c>
      <c r="J18" s="11"/>
    </row>
    <row r="19" spans="1:10" ht="21.75" customHeight="1">
      <c r="A19" s="269"/>
      <c r="B19" s="269"/>
      <c r="D19" s="10"/>
      <c r="F19" s="11"/>
      <c r="H19" s="10">
        <v>20638561595</v>
      </c>
      <c r="J19" s="11"/>
    </row>
    <row r="20" spans="1:10" ht="21.75" customHeight="1">
      <c r="A20" s="269"/>
      <c r="B20" s="269"/>
      <c r="D20" s="10"/>
      <c r="F20" s="11"/>
      <c r="H20" s="10">
        <v>16686575621</v>
      </c>
      <c r="J20" s="11"/>
    </row>
    <row r="21" spans="1:10" ht="21.75" customHeight="1">
      <c r="A21" s="269"/>
      <c r="B21" s="269"/>
      <c r="D21" s="10"/>
      <c r="F21" s="11"/>
      <c r="H21" s="10">
        <v>49397124832</v>
      </c>
      <c r="J21" s="11"/>
    </row>
    <row r="22" spans="1:10" ht="21.75" customHeight="1">
      <c r="A22" s="269"/>
      <c r="B22" s="269"/>
      <c r="D22" s="10"/>
      <c r="F22" s="11"/>
      <c r="H22" s="10">
        <v>34186582492</v>
      </c>
      <c r="J22" s="11"/>
    </row>
    <row r="23" spans="1:10" ht="21.75" customHeight="1">
      <c r="A23" s="267"/>
      <c r="B23" s="267"/>
      <c r="D23" s="10"/>
      <c r="F23" s="11"/>
      <c r="H23" s="10">
        <v>1253475</v>
      </c>
      <c r="J23" s="11"/>
    </row>
    <row r="24" spans="1:10" ht="21.75" customHeight="1">
      <c r="A24" s="269"/>
      <c r="B24" s="269"/>
      <c r="D24" s="10"/>
      <c r="F24" s="11"/>
      <c r="H24" s="10">
        <v>19690946847</v>
      </c>
      <c r="J24" s="11"/>
    </row>
    <row r="25" spans="1:10" ht="21.75" customHeight="1">
      <c r="A25" s="269"/>
      <c r="B25" s="269"/>
      <c r="D25" s="10"/>
      <c r="F25" s="11"/>
      <c r="H25" s="10">
        <v>17260438364</v>
      </c>
      <c r="J25" s="11"/>
    </row>
    <row r="26" spans="1:10" ht="21.75" customHeight="1">
      <c r="A26" s="269"/>
      <c r="B26" s="269"/>
      <c r="D26" s="10"/>
      <c r="F26" s="11"/>
      <c r="H26" s="10">
        <v>32136986297</v>
      </c>
      <c r="J26" s="11"/>
    </row>
    <row r="27" spans="1:10" ht="21.75" customHeight="1">
      <c r="A27" s="269"/>
      <c r="B27" s="269"/>
      <c r="D27" s="10"/>
      <c r="F27" s="11"/>
      <c r="H27" s="10">
        <v>46520547944</v>
      </c>
      <c r="J27" s="11"/>
    </row>
    <row r="28" spans="1:10" ht="21.75" customHeight="1">
      <c r="A28" s="269"/>
      <c r="B28" s="269"/>
      <c r="D28" s="10"/>
      <c r="F28" s="11"/>
      <c r="H28" s="10">
        <v>92001010659</v>
      </c>
      <c r="J28" s="11"/>
    </row>
    <row r="29" spans="1:10" ht="21.75" customHeight="1">
      <c r="A29" s="269"/>
      <c r="B29" s="269"/>
      <c r="D29" s="10"/>
      <c r="F29" s="11"/>
      <c r="H29" s="10">
        <v>5452739707</v>
      </c>
      <c r="J29" s="11"/>
    </row>
    <row r="30" spans="1:10" ht="21.75" customHeight="1">
      <c r="A30" s="269"/>
      <c r="B30" s="269"/>
      <c r="D30" s="10"/>
      <c r="F30" s="11"/>
      <c r="H30" s="10">
        <v>322695152727</v>
      </c>
      <c r="J30" s="11"/>
    </row>
    <row r="31" spans="1:10" ht="21.75" customHeight="1">
      <c r="A31" s="269"/>
      <c r="B31" s="269"/>
      <c r="D31" s="10"/>
      <c r="F31" s="11"/>
      <c r="H31" s="10">
        <v>207190483821</v>
      </c>
      <c r="J31" s="11"/>
    </row>
    <row r="32" spans="1:10" ht="21.75" customHeight="1">
      <c r="A32" s="269"/>
      <c r="B32" s="269"/>
      <c r="D32" s="10"/>
      <c r="F32" s="11"/>
      <c r="H32" s="10">
        <v>15926712319</v>
      </c>
      <c r="J32" s="11"/>
    </row>
    <row r="33" spans="1:10" ht="21.75" customHeight="1">
      <c r="A33" s="269"/>
      <c r="B33" s="269"/>
      <c r="D33" s="10"/>
      <c r="F33" s="11"/>
      <c r="H33" s="10">
        <v>33530896320</v>
      </c>
      <c r="J33" s="11"/>
    </row>
    <row r="34" spans="1:10" ht="21.75" customHeight="1">
      <c r="A34" s="267"/>
      <c r="B34" s="267"/>
      <c r="D34" s="10"/>
      <c r="F34" s="11"/>
      <c r="H34" s="10">
        <v>107391</v>
      </c>
      <c r="J34" s="11"/>
    </row>
    <row r="35" spans="1:10" ht="21.75" customHeight="1">
      <c r="A35" s="269"/>
      <c r="B35" s="269"/>
      <c r="D35" s="10"/>
      <c r="F35" s="11"/>
      <c r="H35" s="10">
        <v>166290410981</v>
      </c>
      <c r="J35" s="11"/>
    </row>
    <row r="36" spans="1:10" ht="21.75" customHeight="1">
      <c r="A36" s="269"/>
      <c r="B36" s="269"/>
      <c r="D36" s="10"/>
      <c r="F36" s="11"/>
      <c r="H36" s="10">
        <v>5818684923</v>
      </c>
      <c r="J36" s="11"/>
    </row>
    <row r="37" spans="1:10" ht="21.75" customHeight="1">
      <c r="A37" s="269"/>
      <c r="B37" s="269"/>
      <c r="D37" s="10"/>
      <c r="F37" s="11"/>
      <c r="H37" s="10">
        <v>48696796389</v>
      </c>
      <c r="J37" s="11"/>
    </row>
    <row r="38" spans="1:10" ht="21.75" customHeight="1">
      <c r="A38" s="267"/>
      <c r="B38" s="267"/>
      <c r="D38" s="10"/>
      <c r="F38" s="11"/>
      <c r="H38" s="10">
        <v>13668</v>
      </c>
      <c r="J38" s="11"/>
    </row>
    <row r="39" spans="1:10" ht="21.75" customHeight="1">
      <c r="A39" s="269"/>
      <c r="B39" s="269"/>
      <c r="D39" s="10"/>
      <c r="F39" s="11"/>
      <c r="H39" s="10">
        <v>23609449306</v>
      </c>
      <c r="J39" s="11"/>
    </row>
    <row r="40" spans="1:10" ht="21.75" customHeight="1">
      <c r="A40" s="269"/>
      <c r="B40" s="269"/>
      <c r="D40" s="10"/>
      <c r="F40" s="11"/>
      <c r="H40" s="10">
        <v>34866849314</v>
      </c>
      <c r="J40" s="11"/>
    </row>
    <row r="41" spans="1:10" ht="21.75" customHeight="1">
      <c r="A41" s="269"/>
      <c r="B41" s="269"/>
      <c r="D41" s="10"/>
      <c r="F41" s="11"/>
      <c r="H41" s="10">
        <v>47627397259</v>
      </c>
      <c r="J41" s="11"/>
    </row>
    <row r="42" spans="1:10" ht="21.75" customHeight="1">
      <c r="A42" s="269"/>
      <c r="B42" s="269"/>
      <c r="D42" s="10"/>
      <c r="F42" s="11"/>
      <c r="H42" s="10">
        <v>28635616441</v>
      </c>
      <c r="J42" s="11"/>
    </row>
    <row r="43" spans="1:10" ht="21.75" customHeight="1">
      <c r="A43" s="269"/>
      <c r="B43" s="269"/>
      <c r="D43" s="10"/>
      <c r="F43" s="11"/>
      <c r="H43" s="10">
        <v>50039145209</v>
      </c>
      <c r="J43" s="11"/>
    </row>
    <row r="44" spans="1:10" ht="21.75" customHeight="1">
      <c r="A44" s="267"/>
      <c r="B44" s="267"/>
      <c r="D44" s="10"/>
      <c r="F44" s="11"/>
      <c r="H44" s="10">
        <v>40539</v>
      </c>
      <c r="J44" s="11"/>
    </row>
    <row r="45" spans="1:10" ht="21.75" customHeight="1">
      <c r="A45" s="269"/>
      <c r="B45" s="269"/>
      <c r="D45" s="10"/>
      <c r="F45" s="11"/>
      <c r="H45" s="10">
        <v>73587512326</v>
      </c>
      <c r="J45" s="11"/>
    </row>
    <row r="46" spans="1:10" ht="21.75" customHeight="1">
      <c r="A46" s="269"/>
      <c r="B46" s="269"/>
      <c r="D46" s="10"/>
      <c r="F46" s="11"/>
      <c r="H46" s="10">
        <v>1093733071780</v>
      </c>
      <c r="J46" s="11"/>
    </row>
    <row r="47" spans="1:10" ht="21.75" customHeight="1">
      <c r="A47" s="269"/>
      <c r="B47" s="269"/>
      <c r="D47" s="10"/>
      <c r="F47" s="11"/>
      <c r="H47" s="10">
        <v>90536986286</v>
      </c>
      <c r="J47" s="11"/>
    </row>
    <row r="48" spans="1:10" ht="21.75" customHeight="1">
      <c r="A48" s="269"/>
      <c r="B48" s="269"/>
      <c r="D48" s="10"/>
      <c r="F48" s="11"/>
      <c r="H48" s="10">
        <v>72060273966</v>
      </c>
      <c r="J48" s="11"/>
    </row>
    <row r="49" spans="1:10" ht="21.75" customHeight="1">
      <c r="A49" s="269"/>
      <c r="B49" s="269"/>
      <c r="D49" s="10"/>
      <c r="F49" s="11"/>
      <c r="H49" s="10">
        <v>71583561649</v>
      </c>
      <c r="J49" s="11"/>
    </row>
    <row r="50" spans="1:10" ht="21.75" customHeight="1">
      <c r="A50" s="269"/>
      <c r="B50" s="269"/>
      <c r="D50" s="10"/>
      <c r="F50" s="11"/>
      <c r="H50" s="10">
        <v>62197260270</v>
      </c>
      <c r="J50" s="11"/>
    </row>
    <row r="51" spans="1:10" ht="21.75" customHeight="1">
      <c r="A51" s="269"/>
      <c r="B51" s="269"/>
      <c r="D51" s="10"/>
      <c r="F51" s="11"/>
      <c r="H51" s="10">
        <v>89532947930</v>
      </c>
      <c r="J51" s="11"/>
    </row>
    <row r="52" spans="1:10" ht="21.75" customHeight="1">
      <c r="A52" s="269"/>
      <c r="B52" s="269"/>
      <c r="D52" s="10"/>
      <c r="F52" s="11"/>
      <c r="H52" s="10">
        <v>4397534236</v>
      </c>
      <c r="J52" s="11"/>
    </row>
    <row r="53" spans="1:10" ht="21.75" customHeight="1">
      <c r="A53" s="269"/>
      <c r="B53" s="269"/>
      <c r="D53" s="10"/>
      <c r="F53" s="11"/>
      <c r="H53" s="10">
        <v>46254459186</v>
      </c>
      <c r="J53" s="11"/>
    </row>
    <row r="54" spans="1:10" ht="21.75" customHeight="1">
      <c r="A54" s="269"/>
      <c r="B54" s="269"/>
      <c r="D54" s="10"/>
      <c r="F54" s="11"/>
      <c r="H54" s="10">
        <v>46254459186</v>
      </c>
      <c r="J54" s="11"/>
    </row>
    <row r="55" spans="1:10" ht="21.75" customHeight="1">
      <c r="A55" s="269"/>
      <c r="B55" s="269"/>
      <c r="D55" s="10"/>
      <c r="F55" s="11"/>
      <c r="H55" s="10">
        <v>46254459186</v>
      </c>
      <c r="J55" s="11"/>
    </row>
    <row r="56" spans="1:10" ht="21.75" customHeight="1">
      <c r="A56" s="269"/>
      <c r="B56" s="269"/>
      <c r="D56" s="10"/>
      <c r="F56" s="11"/>
      <c r="H56" s="10">
        <v>47561308502</v>
      </c>
      <c r="J56" s="11"/>
    </row>
    <row r="57" spans="1:10" ht="21.75" customHeight="1">
      <c r="A57" s="269"/>
      <c r="B57" s="269"/>
      <c r="D57" s="10"/>
      <c r="F57" s="11"/>
      <c r="H57" s="10">
        <v>128547609843</v>
      </c>
      <c r="J57" s="11"/>
    </row>
    <row r="58" spans="1:10" ht="21.75" customHeight="1">
      <c r="A58" s="269"/>
      <c r="B58" s="269"/>
      <c r="D58" s="10"/>
      <c r="F58" s="11"/>
      <c r="H58" s="10">
        <v>51950389363</v>
      </c>
      <c r="J58" s="11"/>
    </row>
    <row r="59" spans="1:10" ht="21.75" customHeight="1">
      <c r="A59" s="269"/>
      <c r="B59" s="269"/>
      <c r="D59" s="10"/>
      <c r="F59" s="11"/>
      <c r="H59" s="10">
        <v>3519306872</v>
      </c>
      <c r="J59" s="11"/>
    </row>
    <row r="60" spans="1:10" ht="21.75" customHeight="1">
      <c r="A60" s="269"/>
      <c r="B60" s="269"/>
      <c r="D60" s="10"/>
      <c r="F60" s="11"/>
      <c r="H60" s="10">
        <v>50690942466</v>
      </c>
      <c r="J60" s="11"/>
    </row>
    <row r="61" spans="1:10" ht="21.75" customHeight="1">
      <c r="A61" s="267"/>
      <c r="B61" s="267"/>
      <c r="D61" s="10"/>
      <c r="E61" s="10"/>
      <c r="F61" s="10"/>
      <c r="G61" s="10"/>
      <c r="H61" s="10">
        <v>11717</v>
      </c>
      <c r="J61" s="11"/>
    </row>
    <row r="62" spans="1:10" ht="21.75" customHeight="1">
      <c r="A62" s="269"/>
      <c r="B62" s="269"/>
      <c r="D62" s="10"/>
      <c r="E62" s="10"/>
      <c r="F62" s="10"/>
      <c r="G62" s="10"/>
      <c r="H62" s="10">
        <v>15214904106</v>
      </c>
      <c r="J62" s="11"/>
    </row>
    <row r="63" spans="1:10" ht="21.75" customHeight="1">
      <c r="A63" s="269"/>
      <c r="B63" s="269"/>
      <c r="D63" s="10"/>
      <c r="E63" s="10"/>
      <c r="F63" s="10"/>
      <c r="G63" s="10"/>
      <c r="H63" s="10">
        <v>45461917788</v>
      </c>
      <c r="J63" s="11"/>
    </row>
    <row r="64" spans="1:10" ht="21.75" customHeight="1">
      <c r="A64" s="269"/>
      <c r="B64" s="269"/>
      <c r="D64" s="10"/>
      <c r="E64" s="10"/>
      <c r="F64" s="10"/>
      <c r="G64" s="10"/>
      <c r="H64" s="10">
        <v>121369843464</v>
      </c>
      <c r="J64" s="11"/>
    </row>
    <row r="65" spans="1:10" ht="21.75" customHeight="1">
      <c r="A65" s="269"/>
      <c r="B65" s="269"/>
      <c r="D65" s="10"/>
      <c r="E65" s="10"/>
      <c r="F65" s="10"/>
      <c r="G65" s="10"/>
      <c r="H65" s="10">
        <v>25058653119</v>
      </c>
      <c r="J65" s="11"/>
    </row>
    <row r="66" spans="1:10" ht="21.75" customHeight="1">
      <c r="A66" s="269"/>
      <c r="B66" s="269"/>
      <c r="D66" s="10"/>
      <c r="E66" s="10"/>
      <c r="F66" s="10"/>
      <c r="G66" s="10"/>
      <c r="H66" s="10">
        <v>27945205472</v>
      </c>
      <c r="J66" s="11"/>
    </row>
    <row r="67" spans="1:10" ht="21.75" customHeight="1">
      <c r="A67" s="269"/>
      <c r="B67" s="269"/>
      <c r="D67" s="10"/>
      <c r="E67" s="10"/>
      <c r="F67" s="10"/>
      <c r="G67" s="10"/>
      <c r="H67" s="10">
        <v>173032186839</v>
      </c>
      <c r="J67" s="11"/>
    </row>
    <row r="68" spans="1:10" ht="21.75" customHeight="1">
      <c r="A68" s="269"/>
      <c r="B68" s="269"/>
      <c r="D68" s="10"/>
      <c r="E68" s="10"/>
      <c r="F68" s="10"/>
      <c r="G68" s="10"/>
      <c r="H68" s="10">
        <v>11604438346</v>
      </c>
      <c r="J68" s="11"/>
    </row>
    <row r="69" spans="1:10" ht="21.75" customHeight="1">
      <c r="A69" s="269"/>
      <c r="B69" s="269"/>
      <c r="D69" s="10"/>
      <c r="E69" s="10"/>
      <c r="F69" s="10"/>
      <c r="G69" s="10"/>
      <c r="H69" s="10">
        <v>25469350044</v>
      </c>
      <c r="J69" s="11"/>
    </row>
    <row r="70" spans="1:10" ht="21.75" customHeight="1">
      <c r="A70" s="269"/>
      <c r="B70" s="269"/>
      <c r="D70" s="10"/>
      <c r="E70" s="10"/>
      <c r="F70" s="10"/>
      <c r="G70" s="10"/>
      <c r="H70" s="10">
        <v>26024772567</v>
      </c>
      <c r="J70" s="11"/>
    </row>
    <row r="71" spans="1:10" ht="21.75" customHeight="1">
      <c r="A71" s="269"/>
      <c r="B71" s="269"/>
      <c r="D71" s="10"/>
      <c r="E71" s="10"/>
      <c r="F71" s="10"/>
      <c r="G71" s="10"/>
      <c r="H71" s="10">
        <v>409246577617</v>
      </c>
      <c r="J71" s="11"/>
    </row>
    <row r="72" spans="1:10" ht="21.75" customHeight="1">
      <c r="A72" s="269"/>
      <c r="B72" s="269"/>
      <c r="D72" s="10"/>
      <c r="E72" s="10"/>
      <c r="F72" s="10"/>
      <c r="G72" s="10"/>
      <c r="H72" s="10">
        <v>428221212557</v>
      </c>
      <c r="J72" s="11"/>
    </row>
    <row r="73" spans="1:10" ht="21.75" customHeight="1">
      <c r="A73" s="269"/>
      <c r="B73" s="269"/>
      <c r="D73" s="10"/>
      <c r="E73" s="10"/>
      <c r="F73" s="10"/>
      <c r="G73" s="10"/>
      <c r="H73" s="10">
        <v>818493152234</v>
      </c>
      <c r="J73" s="11"/>
    </row>
    <row r="74" spans="1:10" ht="21.75" customHeight="1">
      <c r="A74" s="269"/>
      <c r="B74" s="269"/>
      <c r="D74" s="10"/>
      <c r="E74" s="10"/>
      <c r="F74" s="10"/>
      <c r="G74" s="10"/>
      <c r="H74" s="10">
        <v>224624068954</v>
      </c>
      <c r="J74" s="11"/>
    </row>
    <row r="75" spans="1:10" ht="21.75" customHeight="1">
      <c r="A75" s="269"/>
      <c r="B75" s="269"/>
      <c r="D75" s="10"/>
      <c r="E75" s="10"/>
      <c r="F75" s="10"/>
      <c r="G75" s="10"/>
      <c r="H75" s="10">
        <v>1448941783540</v>
      </c>
      <c r="J75" s="11"/>
    </row>
    <row r="76" spans="1:10" ht="21.75" customHeight="1">
      <c r="A76" s="269"/>
      <c r="B76" s="269"/>
      <c r="D76" s="10"/>
      <c r="E76" s="10"/>
      <c r="F76" s="10"/>
      <c r="G76" s="10"/>
      <c r="H76" s="10">
        <v>776749403806</v>
      </c>
      <c r="J76" s="11"/>
    </row>
    <row r="77" spans="1:10" ht="21.75" customHeight="1">
      <c r="A77" s="269"/>
      <c r="B77" s="269"/>
      <c r="D77" s="10"/>
      <c r="E77" s="10"/>
      <c r="F77" s="10"/>
      <c r="G77" s="10"/>
      <c r="H77" s="10">
        <v>125482866406</v>
      </c>
      <c r="J77" s="11"/>
    </row>
    <row r="78" spans="1:10" ht="21.75" customHeight="1">
      <c r="A78" s="269"/>
      <c r="B78" s="269"/>
      <c r="D78" s="10"/>
      <c r="E78" s="10"/>
      <c r="F78" s="10"/>
      <c r="G78" s="10"/>
      <c r="H78" s="10">
        <v>203556859212</v>
      </c>
      <c r="J78" s="11"/>
    </row>
    <row r="79" spans="1:10" ht="21.75" customHeight="1">
      <c r="A79" s="269"/>
      <c r="B79" s="269"/>
      <c r="D79" s="10"/>
      <c r="E79" s="10"/>
      <c r="F79" s="10"/>
      <c r="G79" s="10"/>
      <c r="H79" s="10">
        <v>32882611590</v>
      </c>
      <c r="J79" s="11"/>
    </row>
    <row r="80" spans="1:10" ht="21.75" customHeight="1">
      <c r="A80" s="269"/>
      <c r="B80" s="269"/>
      <c r="D80" s="10"/>
      <c r="E80" s="10"/>
      <c r="F80" s="10"/>
      <c r="G80" s="10"/>
      <c r="H80" s="10">
        <v>390182910892</v>
      </c>
      <c r="J80" s="11"/>
    </row>
    <row r="81" spans="1:10" ht="21.75" customHeight="1">
      <c r="A81" s="269"/>
      <c r="B81" s="269"/>
      <c r="D81" s="10"/>
      <c r="E81" s="10"/>
      <c r="F81" s="10"/>
      <c r="G81" s="10"/>
      <c r="H81" s="10">
        <v>63030020835</v>
      </c>
      <c r="J81" s="11"/>
    </row>
    <row r="82" spans="1:10" ht="21.75" customHeight="1">
      <c r="A82" s="269"/>
      <c r="B82" s="269"/>
      <c r="D82" s="10"/>
      <c r="E82" s="10"/>
      <c r="F82" s="10"/>
      <c r="G82" s="10"/>
      <c r="H82" s="10">
        <v>107692479970</v>
      </c>
      <c r="J82" s="11"/>
    </row>
    <row r="83" spans="1:10" ht="21.75" customHeight="1">
      <c r="A83" s="269"/>
      <c r="B83" s="269"/>
      <c r="D83" s="10"/>
      <c r="E83" s="10"/>
      <c r="F83" s="10"/>
      <c r="G83" s="10"/>
      <c r="H83" s="10">
        <v>12879653685</v>
      </c>
      <c r="J83" s="11"/>
    </row>
    <row r="84" spans="1:10" ht="21.75" customHeight="1">
      <c r="A84" s="269"/>
      <c r="B84" s="269"/>
      <c r="D84" s="10"/>
      <c r="E84" s="10"/>
      <c r="F84" s="10"/>
      <c r="G84" s="10"/>
      <c r="H84" s="10">
        <v>110790231885</v>
      </c>
      <c r="J84" s="11"/>
    </row>
    <row r="85" spans="1:10" ht="21.75" customHeight="1">
      <c r="A85" s="269"/>
      <c r="B85" s="269"/>
      <c r="D85" s="10"/>
      <c r="E85" s="10"/>
      <c r="F85" s="10"/>
      <c r="G85" s="10"/>
      <c r="H85" s="10">
        <v>5923925239</v>
      </c>
      <c r="J85" s="11"/>
    </row>
    <row r="86" spans="1:10" ht="21.75" customHeight="1">
      <c r="A86" s="269"/>
      <c r="B86" s="269"/>
      <c r="D86" s="10"/>
      <c r="E86" s="10"/>
      <c r="F86" s="10"/>
      <c r="G86" s="10"/>
      <c r="H86" s="10">
        <v>21303747934</v>
      </c>
      <c r="J86" s="11"/>
    </row>
    <row r="87" spans="1:10" ht="21.75" customHeight="1">
      <c r="A87" s="269"/>
      <c r="B87" s="269"/>
      <c r="D87" s="10"/>
      <c r="E87" s="10"/>
      <c r="F87" s="10"/>
      <c r="G87" s="10"/>
      <c r="H87" s="10">
        <v>59546465726</v>
      </c>
      <c r="J87" s="11"/>
    </row>
    <row r="88" spans="1:10" ht="21.75" customHeight="1">
      <c r="A88" s="269"/>
      <c r="B88" s="269"/>
      <c r="D88" s="10"/>
      <c r="E88" s="10"/>
      <c r="F88" s="10"/>
      <c r="G88" s="10"/>
      <c r="H88" s="10">
        <v>188563709570</v>
      </c>
      <c r="J88" s="11"/>
    </row>
    <row r="89" spans="1:10" ht="21.75" customHeight="1">
      <c r="A89" s="269"/>
      <c r="B89" s="269"/>
      <c r="D89" s="10"/>
      <c r="E89" s="10"/>
      <c r="F89" s="10"/>
      <c r="G89" s="10"/>
      <c r="H89" s="10">
        <v>15603763628</v>
      </c>
      <c r="J89" s="11"/>
    </row>
    <row r="90" spans="1:10" ht="21.75" customHeight="1">
      <c r="A90" s="269"/>
      <c r="B90" s="269"/>
      <c r="D90" s="10"/>
      <c r="E90" s="10"/>
      <c r="F90" s="10"/>
      <c r="G90" s="10"/>
      <c r="H90" s="10">
        <v>38082139177</v>
      </c>
      <c r="J90" s="11"/>
    </row>
    <row r="91" spans="1:10" ht="21.75" customHeight="1">
      <c r="A91" s="269"/>
      <c r="B91" s="269"/>
      <c r="D91" s="10"/>
      <c r="E91" s="10"/>
      <c r="F91" s="10"/>
      <c r="G91" s="10"/>
      <c r="H91" s="10">
        <v>136066938354</v>
      </c>
      <c r="J91" s="11"/>
    </row>
    <row r="92" spans="1:10" ht="21.75" customHeight="1">
      <c r="A92" s="269"/>
      <c r="B92" s="269"/>
      <c r="D92" s="10"/>
      <c r="E92" s="10"/>
      <c r="F92" s="10"/>
      <c r="G92" s="10"/>
      <c r="H92" s="10">
        <v>45967793968</v>
      </c>
      <c r="J92" s="11"/>
    </row>
    <row r="93" spans="1:10" ht="21.75" customHeight="1">
      <c r="A93" s="269"/>
      <c r="B93" s="269"/>
      <c r="D93" s="10"/>
      <c r="E93" s="10"/>
      <c r="F93" s="10"/>
      <c r="G93" s="10"/>
      <c r="H93" s="10">
        <v>28558304720</v>
      </c>
      <c r="J93" s="11"/>
    </row>
    <row r="94" spans="1:10" ht="21.75" customHeight="1">
      <c r="A94" s="269"/>
      <c r="B94" s="269"/>
      <c r="D94" s="10"/>
      <c r="E94" s="10"/>
      <c r="F94" s="10"/>
      <c r="G94" s="10"/>
      <c r="H94" s="10">
        <v>60258904106</v>
      </c>
      <c r="J94" s="11"/>
    </row>
    <row r="95" spans="1:10" ht="21.75" customHeight="1">
      <c r="A95" s="269"/>
      <c r="B95" s="269"/>
      <c r="D95" s="10"/>
      <c r="E95" s="10"/>
      <c r="F95" s="10"/>
      <c r="G95" s="10"/>
      <c r="H95" s="10">
        <v>130764986284</v>
      </c>
      <c r="J95" s="11"/>
    </row>
    <row r="96" spans="1:10" ht="21.75" customHeight="1">
      <c r="A96" s="269"/>
      <c r="B96" s="269"/>
      <c r="D96" s="10"/>
      <c r="E96" s="10"/>
      <c r="F96" s="10"/>
      <c r="G96" s="10"/>
      <c r="H96" s="10">
        <v>111684657636</v>
      </c>
      <c r="J96" s="11"/>
    </row>
    <row r="97" spans="1:10" ht="21.75" customHeight="1">
      <c r="A97" s="269"/>
      <c r="B97" s="269"/>
      <c r="D97" s="10"/>
      <c r="E97" s="10"/>
      <c r="F97" s="10"/>
      <c r="G97" s="10"/>
      <c r="H97" s="10">
        <v>36526587933</v>
      </c>
      <c r="J97" s="11"/>
    </row>
    <row r="98" spans="1:10" ht="21.75" customHeight="1">
      <c r="A98" s="269"/>
      <c r="B98" s="269"/>
      <c r="D98" s="10"/>
      <c r="E98" s="10"/>
      <c r="F98" s="10"/>
      <c r="G98" s="10"/>
      <c r="H98" s="10">
        <v>83739726007</v>
      </c>
      <c r="J98" s="11"/>
    </row>
    <row r="99" spans="1:10" ht="21.75" customHeight="1">
      <c r="A99" s="269"/>
      <c r="B99" s="269"/>
      <c r="D99" s="10"/>
      <c r="E99" s="10"/>
      <c r="F99" s="10"/>
      <c r="G99" s="10"/>
      <c r="H99" s="10">
        <v>605504272148</v>
      </c>
      <c r="J99" s="11"/>
    </row>
    <row r="100" spans="1:10" ht="21.75" customHeight="1">
      <c r="A100" s="269"/>
      <c r="B100" s="269"/>
      <c r="D100" s="10"/>
      <c r="E100" s="10"/>
      <c r="F100" s="10"/>
      <c r="G100" s="10"/>
      <c r="H100" s="10">
        <v>220380065731</v>
      </c>
      <c r="J100" s="11"/>
    </row>
    <row r="101" spans="1:10" ht="21.75" customHeight="1">
      <c r="A101" s="269"/>
      <c r="B101" s="269"/>
      <c r="D101" s="10"/>
      <c r="E101" s="10"/>
      <c r="F101" s="10"/>
      <c r="G101" s="10"/>
      <c r="H101" s="10">
        <v>309378277251</v>
      </c>
      <c r="J101" s="11"/>
    </row>
    <row r="102" spans="1:10" ht="21.75" customHeight="1">
      <c r="A102" s="269"/>
      <c r="B102" s="269"/>
      <c r="D102" s="10"/>
      <c r="E102" s="10"/>
      <c r="F102" s="10"/>
      <c r="G102" s="10"/>
      <c r="H102" s="10">
        <v>168502397669</v>
      </c>
      <c r="J102" s="11"/>
    </row>
    <row r="103" spans="1:10" ht="21.75" customHeight="1">
      <c r="A103" s="269"/>
      <c r="B103" s="269"/>
      <c r="D103" s="10"/>
      <c r="E103" s="10"/>
      <c r="F103" s="10"/>
      <c r="G103" s="10"/>
      <c r="H103" s="10">
        <v>112328767064</v>
      </c>
      <c r="J103" s="11"/>
    </row>
    <row r="104" spans="1:10" ht="21.75" customHeight="1">
      <c r="A104" s="269"/>
      <c r="B104" s="269"/>
      <c r="D104" s="10"/>
      <c r="E104" s="10"/>
      <c r="F104" s="10"/>
      <c r="G104" s="10"/>
      <c r="H104" s="10">
        <v>180400779707</v>
      </c>
      <c r="J104" s="11"/>
    </row>
    <row r="105" spans="1:10" ht="21.75" customHeight="1">
      <c r="A105" s="269"/>
      <c r="B105" s="269"/>
      <c r="D105" s="10"/>
      <c r="E105" s="10"/>
      <c r="F105" s="10"/>
      <c r="G105" s="10"/>
      <c r="H105" s="10">
        <v>198829363390</v>
      </c>
      <c r="J105" s="11"/>
    </row>
    <row r="106" spans="1:10" ht="21.75" customHeight="1">
      <c r="A106" s="269"/>
      <c r="B106" s="269"/>
      <c r="D106" s="10"/>
      <c r="E106" s="10"/>
      <c r="F106" s="10"/>
      <c r="G106" s="10"/>
      <c r="H106" s="10">
        <v>243143769854</v>
      </c>
      <c r="J106" s="11"/>
    </row>
    <row r="107" spans="1:10" ht="21.75" customHeight="1">
      <c r="A107" s="269"/>
      <c r="B107" s="269"/>
      <c r="D107" s="10"/>
      <c r="E107" s="10"/>
      <c r="F107" s="10"/>
      <c r="G107" s="10"/>
      <c r="H107" s="10">
        <v>131506849313</v>
      </c>
      <c r="J107" s="11"/>
    </row>
    <row r="108" spans="1:10" ht="21.75" customHeight="1">
      <c r="A108" s="269"/>
      <c r="B108" s="269"/>
      <c r="D108" s="10"/>
      <c r="E108" s="10"/>
      <c r="F108" s="10"/>
      <c r="G108" s="10"/>
      <c r="H108" s="10">
        <v>48400001058</v>
      </c>
      <c r="J108" s="11"/>
    </row>
    <row r="109" spans="1:10" ht="21.75" customHeight="1">
      <c r="A109" s="269"/>
      <c r="B109" s="269"/>
      <c r="D109" s="10"/>
      <c r="E109" s="10"/>
      <c r="F109" s="10"/>
      <c r="G109" s="10"/>
      <c r="H109" s="10">
        <v>29428768834</v>
      </c>
      <c r="J109" s="11"/>
    </row>
    <row r="110" spans="1:10" ht="21.75" customHeight="1">
      <c r="A110" s="269"/>
      <c r="B110" s="269"/>
      <c r="D110" s="10"/>
      <c r="E110" s="10"/>
      <c r="F110" s="10"/>
      <c r="G110" s="10"/>
      <c r="H110" s="10">
        <v>62026033717</v>
      </c>
      <c r="J110" s="11"/>
    </row>
    <row r="111" spans="1:10" ht="21.75" customHeight="1">
      <c r="A111" s="269"/>
      <c r="B111" s="269"/>
      <c r="D111" s="10"/>
      <c r="E111" s="10"/>
      <c r="F111" s="10"/>
      <c r="G111" s="10"/>
      <c r="H111" s="10">
        <v>8229205448</v>
      </c>
      <c r="J111" s="11"/>
    </row>
    <row r="112" spans="1:10" ht="21.75" customHeight="1">
      <c r="A112" s="269"/>
      <c r="B112" s="269"/>
      <c r="D112" s="10"/>
      <c r="E112" s="10"/>
      <c r="F112" s="10"/>
      <c r="G112" s="10"/>
      <c r="H112" s="10">
        <v>24267476704</v>
      </c>
      <c r="J112" s="11"/>
    </row>
    <row r="113" spans="1:10" ht="21.75" customHeight="1">
      <c r="A113" s="269"/>
      <c r="B113" s="269"/>
      <c r="D113" s="10"/>
      <c r="E113" s="10"/>
      <c r="F113" s="10"/>
      <c r="G113" s="10"/>
      <c r="H113" s="10">
        <v>184202761467</v>
      </c>
      <c r="J113" s="11"/>
    </row>
    <row r="114" spans="1:10" ht="21.75" customHeight="1">
      <c r="A114" s="269"/>
      <c r="B114" s="269"/>
      <c r="D114" s="10"/>
      <c r="E114" s="10"/>
      <c r="F114" s="10"/>
      <c r="G114" s="10"/>
      <c r="H114" s="10">
        <v>14465753408</v>
      </c>
      <c r="J114" s="11"/>
    </row>
    <row r="115" spans="1:10" ht="21.75" customHeight="1">
      <c r="A115" s="269"/>
      <c r="B115" s="269"/>
      <c r="D115" s="10"/>
      <c r="E115" s="10"/>
      <c r="F115" s="10"/>
      <c r="G115" s="10"/>
      <c r="H115" s="10">
        <v>65581952863</v>
      </c>
      <c r="J115" s="11"/>
    </row>
    <row r="116" spans="1:10" ht="21.75" customHeight="1">
      <c r="A116" s="269"/>
      <c r="B116" s="269"/>
      <c r="D116" s="10"/>
      <c r="E116" s="10"/>
      <c r="F116" s="10"/>
      <c r="G116" s="10"/>
      <c r="H116" s="10">
        <v>70865315065</v>
      </c>
      <c r="J116" s="11"/>
    </row>
    <row r="117" spans="1:10" ht="21.75" customHeight="1">
      <c r="A117" s="269"/>
      <c r="B117" s="269"/>
      <c r="D117" s="10"/>
      <c r="E117" s="10"/>
      <c r="F117" s="10"/>
      <c r="G117" s="10"/>
      <c r="H117" s="10">
        <v>25224658568</v>
      </c>
      <c r="J117" s="11"/>
    </row>
    <row r="118" spans="1:10" ht="21.75" customHeight="1">
      <c r="A118" s="269"/>
      <c r="B118" s="269"/>
      <c r="D118" s="10"/>
      <c r="E118" s="10"/>
      <c r="F118" s="10"/>
      <c r="G118" s="10"/>
      <c r="H118" s="10">
        <v>42523288736</v>
      </c>
      <c r="J118" s="11"/>
    </row>
    <row r="119" spans="1:10" ht="21.75" customHeight="1">
      <c r="A119" s="269"/>
      <c r="B119" s="269"/>
      <c r="D119" s="10"/>
      <c r="E119" s="10"/>
      <c r="F119" s="10"/>
      <c r="G119" s="10"/>
      <c r="H119" s="10">
        <v>103199567044</v>
      </c>
      <c r="J119" s="11"/>
    </row>
    <row r="120" spans="1:10" ht="21.75" customHeight="1">
      <c r="A120" s="269"/>
      <c r="B120" s="269"/>
      <c r="D120" s="10"/>
      <c r="E120" s="10"/>
      <c r="F120" s="10"/>
      <c r="G120" s="10"/>
      <c r="H120" s="10">
        <v>13733425019</v>
      </c>
      <c r="J120" s="11"/>
    </row>
    <row r="121" spans="1:10" ht="21.75" customHeight="1">
      <c r="A121" s="269"/>
      <c r="B121" s="269"/>
      <c r="D121" s="10"/>
      <c r="E121" s="10"/>
      <c r="F121" s="10"/>
      <c r="G121" s="10"/>
      <c r="H121" s="10">
        <v>88437669274</v>
      </c>
      <c r="J121" s="11"/>
    </row>
    <row r="122" spans="1:10" ht="21.75" customHeight="1">
      <c r="A122" s="269"/>
      <c r="B122" s="269"/>
      <c r="D122" s="10"/>
      <c r="E122" s="10"/>
      <c r="F122" s="10"/>
      <c r="G122" s="10"/>
      <c r="H122" s="10">
        <v>144356164376</v>
      </c>
      <c r="J122" s="11"/>
    </row>
    <row r="123" spans="1:10" ht="21.75" customHeight="1">
      <c r="A123" s="269"/>
      <c r="B123" s="269"/>
      <c r="D123" s="10"/>
      <c r="E123" s="10"/>
      <c r="F123" s="10"/>
      <c r="G123" s="10"/>
      <c r="H123" s="10">
        <v>21915332471</v>
      </c>
      <c r="J123" s="11"/>
    </row>
    <row r="124" spans="1:10" ht="21.75" customHeight="1">
      <c r="A124" s="269"/>
      <c r="B124" s="269"/>
      <c r="D124" s="10"/>
      <c r="E124" s="10"/>
      <c r="F124" s="10"/>
      <c r="G124" s="10"/>
      <c r="H124" s="10">
        <v>16709527860</v>
      </c>
      <c r="J124" s="11"/>
    </row>
    <row r="125" spans="1:10" ht="21.75" customHeight="1">
      <c r="A125" s="269"/>
      <c r="B125" s="269"/>
      <c r="D125" s="10"/>
      <c r="E125" s="10"/>
      <c r="F125" s="10"/>
      <c r="G125" s="10"/>
      <c r="H125" s="10">
        <v>17141902025</v>
      </c>
      <c r="J125" s="11"/>
    </row>
    <row r="126" spans="1:10" ht="21.75" customHeight="1">
      <c r="A126" s="269"/>
      <c r="B126" s="269"/>
      <c r="D126" s="10"/>
      <c r="E126" s="10"/>
      <c r="F126" s="10"/>
      <c r="G126" s="10"/>
      <c r="H126" s="10">
        <v>16751610955</v>
      </c>
      <c r="J126" s="11"/>
    </row>
    <row r="127" spans="1:10" ht="21.75" customHeight="1">
      <c r="A127" s="269"/>
      <c r="B127" s="269"/>
      <c r="D127" s="10"/>
      <c r="E127" s="10"/>
      <c r="F127" s="10"/>
      <c r="G127" s="10"/>
      <c r="H127" s="10">
        <v>48352418764</v>
      </c>
      <c r="J127" s="11"/>
    </row>
    <row r="128" spans="1:10" ht="21.75" customHeight="1">
      <c r="A128" s="269"/>
      <c r="B128" s="269"/>
      <c r="D128" s="10"/>
      <c r="E128" s="10"/>
      <c r="F128" s="10"/>
      <c r="G128" s="10"/>
      <c r="H128" s="10">
        <v>25384666313</v>
      </c>
      <c r="J128" s="11"/>
    </row>
    <row r="129" spans="1:10" ht="21.75" customHeight="1">
      <c r="A129" s="269"/>
      <c r="B129" s="269"/>
      <c r="D129" s="10"/>
      <c r="E129" s="10"/>
      <c r="F129" s="10"/>
      <c r="G129" s="10"/>
      <c r="H129" s="10">
        <v>97161644897</v>
      </c>
      <c r="J129" s="11"/>
    </row>
    <row r="130" spans="1:10" ht="21.75" customHeight="1">
      <c r="A130" s="269"/>
      <c r="B130" s="269"/>
      <c r="D130" s="10"/>
      <c r="E130" s="10"/>
      <c r="F130" s="10"/>
      <c r="G130" s="10"/>
      <c r="H130" s="10">
        <v>56054795149</v>
      </c>
      <c r="J130" s="11"/>
    </row>
    <row r="131" spans="1:10" ht="21.75" customHeight="1">
      <c r="A131" s="269"/>
      <c r="B131" s="269"/>
      <c r="D131" s="10"/>
      <c r="E131" s="10"/>
      <c r="F131" s="10"/>
      <c r="G131" s="10"/>
      <c r="H131" s="10">
        <v>13404081455</v>
      </c>
      <c r="J131" s="11"/>
    </row>
    <row r="132" spans="1:10" ht="21.75" customHeight="1">
      <c r="A132" s="269"/>
      <c r="B132" s="269"/>
      <c r="D132" s="10"/>
      <c r="E132" s="10"/>
      <c r="F132" s="10"/>
      <c r="G132" s="10"/>
      <c r="H132" s="10">
        <v>214885532100</v>
      </c>
      <c r="J132" s="11"/>
    </row>
    <row r="133" spans="1:10" ht="21.75" customHeight="1">
      <c r="A133" s="269"/>
      <c r="B133" s="269"/>
      <c r="D133" s="10"/>
      <c r="E133" s="10"/>
      <c r="F133" s="10"/>
      <c r="G133" s="10"/>
      <c r="H133" s="10">
        <v>51383561971</v>
      </c>
      <c r="J133" s="11"/>
    </row>
    <row r="134" spans="1:10" ht="21.75" customHeight="1">
      <c r="A134" s="269"/>
      <c r="B134" s="269"/>
      <c r="D134" s="10"/>
      <c r="E134" s="10"/>
      <c r="F134" s="10"/>
      <c r="G134" s="10"/>
      <c r="H134" s="10">
        <v>60165481035</v>
      </c>
      <c r="J134" s="11"/>
    </row>
    <row r="135" spans="1:10" ht="21.75" customHeight="1">
      <c r="A135" s="269"/>
      <c r="B135" s="269"/>
      <c r="D135" s="10"/>
      <c r="E135" s="10"/>
      <c r="F135" s="10"/>
      <c r="G135" s="10"/>
      <c r="H135" s="10">
        <v>65378700644</v>
      </c>
      <c r="J135" s="11"/>
    </row>
    <row r="136" spans="1:10" ht="21.75" customHeight="1">
      <c r="A136" s="269"/>
      <c r="B136" s="269"/>
      <c r="D136" s="10"/>
      <c r="E136" s="10"/>
      <c r="F136" s="10"/>
      <c r="G136" s="10"/>
      <c r="H136" s="10">
        <v>195432219172</v>
      </c>
      <c r="J136" s="11"/>
    </row>
    <row r="137" spans="1:10" ht="21.75" customHeight="1">
      <c r="A137" s="269"/>
      <c r="B137" s="269"/>
      <c r="D137" s="10"/>
      <c r="E137" s="10"/>
      <c r="F137" s="10"/>
      <c r="G137" s="10"/>
      <c r="H137" s="10">
        <v>60635616599</v>
      </c>
      <c r="J137" s="11"/>
    </row>
    <row r="138" spans="1:10" ht="21.75" customHeight="1">
      <c r="A138" s="269"/>
      <c r="B138" s="269"/>
      <c r="D138" s="10"/>
      <c r="E138" s="10"/>
      <c r="F138" s="10"/>
      <c r="G138" s="10"/>
      <c r="H138" s="10">
        <v>50449316135</v>
      </c>
      <c r="J138" s="11"/>
    </row>
    <row r="139" spans="1:10" ht="21.75" customHeight="1">
      <c r="A139" s="269"/>
      <c r="B139" s="269"/>
      <c r="D139" s="10"/>
      <c r="E139" s="10"/>
      <c r="F139" s="10"/>
      <c r="G139" s="10"/>
      <c r="H139" s="10">
        <v>33689756768</v>
      </c>
      <c r="J139" s="11"/>
    </row>
    <row r="140" spans="1:10" ht="21.75" customHeight="1">
      <c r="A140" s="269"/>
      <c r="B140" s="269"/>
      <c r="D140" s="10"/>
      <c r="E140" s="10"/>
      <c r="F140" s="10"/>
      <c r="G140" s="10"/>
      <c r="H140" s="10">
        <v>155898852051</v>
      </c>
      <c r="J140" s="11"/>
    </row>
    <row r="141" spans="1:10" ht="21.75" customHeight="1">
      <c r="A141" s="269"/>
      <c r="B141" s="269"/>
      <c r="D141" s="10"/>
      <c r="E141" s="10"/>
      <c r="F141" s="10"/>
      <c r="G141" s="10"/>
      <c r="H141" s="10">
        <v>74315045593</v>
      </c>
      <c r="J141" s="11"/>
    </row>
    <row r="142" spans="1:10" ht="21.75" customHeight="1">
      <c r="A142" s="269"/>
      <c r="B142" s="269"/>
      <c r="D142" s="10"/>
      <c r="E142" s="10"/>
      <c r="F142" s="10"/>
      <c r="G142" s="10"/>
      <c r="H142" s="10">
        <v>146720356145</v>
      </c>
      <c r="J142" s="11"/>
    </row>
    <row r="143" spans="1:10" ht="21.75" customHeight="1">
      <c r="A143" s="269"/>
      <c r="B143" s="269"/>
      <c r="D143" s="10"/>
      <c r="E143" s="10"/>
      <c r="F143" s="10"/>
      <c r="G143" s="10"/>
      <c r="H143" s="10">
        <v>4877260272</v>
      </c>
      <c r="J143" s="11"/>
    </row>
    <row r="144" spans="1:10" ht="21.75" customHeight="1">
      <c r="A144" s="269"/>
      <c r="B144" s="269"/>
      <c r="D144" s="10"/>
      <c r="E144" s="10"/>
      <c r="F144" s="10"/>
      <c r="G144" s="10"/>
      <c r="H144" s="10">
        <v>7409835610</v>
      </c>
      <c r="J144" s="11"/>
    </row>
    <row r="145" spans="1:10" ht="21.75" customHeight="1">
      <c r="A145" s="269"/>
      <c r="B145" s="269"/>
      <c r="D145" s="10"/>
      <c r="E145" s="10"/>
      <c r="F145" s="10"/>
      <c r="G145" s="10"/>
      <c r="H145" s="10">
        <v>1081315055</v>
      </c>
      <c r="J145" s="11"/>
    </row>
    <row r="146" spans="1:10" ht="21.75" customHeight="1">
      <c r="A146" s="269"/>
      <c r="B146" s="269"/>
      <c r="D146" s="10"/>
      <c r="E146" s="10"/>
      <c r="F146" s="10"/>
      <c r="G146" s="10"/>
      <c r="H146" s="10">
        <v>5097225188</v>
      </c>
      <c r="J146" s="11"/>
    </row>
    <row r="147" spans="1:10" ht="21.75" customHeight="1">
      <c r="A147" s="269"/>
      <c r="B147" s="269"/>
      <c r="D147" s="10"/>
      <c r="E147" s="10"/>
      <c r="F147" s="10"/>
      <c r="G147" s="10"/>
      <c r="H147" s="10">
        <v>36373511174</v>
      </c>
      <c r="J147" s="11"/>
    </row>
    <row r="148" spans="1:10" ht="21.75" customHeight="1">
      <c r="A148" s="269"/>
      <c r="B148" s="269"/>
      <c r="D148" s="10"/>
      <c r="E148" s="10"/>
      <c r="F148" s="10"/>
      <c r="G148" s="10"/>
      <c r="H148" s="10">
        <v>10879397257</v>
      </c>
      <c r="J148" s="11"/>
    </row>
    <row r="149" spans="1:10" ht="21.75" customHeight="1">
      <c r="A149" s="269"/>
      <c r="B149" s="269"/>
      <c r="D149" s="10"/>
      <c r="E149" s="10"/>
      <c r="F149" s="10"/>
      <c r="G149" s="10"/>
      <c r="H149" s="10">
        <v>9657109729</v>
      </c>
      <c r="J149" s="11"/>
    </row>
    <row r="150" spans="1:10" ht="21.75" customHeight="1">
      <c r="A150" s="269"/>
      <c r="B150" s="269"/>
      <c r="D150" s="10"/>
      <c r="E150" s="10"/>
      <c r="F150" s="10"/>
      <c r="G150" s="10"/>
      <c r="H150" s="10">
        <v>3329402737</v>
      </c>
      <c r="J150" s="11"/>
    </row>
    <row r="151" spans="1:10" ht="21.75" customHeight="1">
      <c r="A151" s="269"/>
      <c r="B151" s="269"/>
      <c r="D151" s="10"/>
      <c r="E151" s="10"/>
      <c r="F151" s="10"/>
      <c r="G151" s="10"/>
      <c r="H151" s="10">
        <v>19447830435</v>
      </c>
      <c r="J151" s="11"/>
    </row>
    <row r="152" spans="1:10" ht="21.75" customHeight="1">
      <c r="A152" s="269"/>
      <c r="B152" s="269"/>
      <c r="D152" s="10"/>
      <c r="E152" s="10"/>
      <c r="F152" s="10"/>
      <c r="G152" s="10"/>
      <c r="H152" s="10">
        <v>106271918136</v>
      </c>
      <c r="J152" s="11"/>
    </row>
    <row r="153" spans="1:10" ht="21.75" customHeight="1">
      <c r="A153" s="269"/>
      <c r="B153" s="269"/>
      <c r="D153" s="10"/>
      <c r="E153" s="10"/>
      <c r="F153" s="10"/>
      <c r="G153" s="10"/>
      <c r="H153" s="10">
        <v>5100712329</v>
      </c>
      <c r="J153" s="11"/>
    </row>
    <row r="154" spans="1:10" ht="21.75" customHeight="1">
      <c r="A154" s="269"/>
      <c r="B154" s="269"/>
      <c r="D154" s="10"/>
      <c r="E154" s="10"/>
      <c r="F154" s="10"/>
      <c r="G154" s="10"/>
      <c r="H154" s="10">
        <v>85187857512</v>
      </c>
      <c r="J154" s="11"/>
    </row>
    <row r="155" spans="1:10" ht="21.75" customHeight="1">
      <c r="A155" s="269"/>
      <c r="B155" s="269"/>
      <c r="D155" s="10"/>
      <c r="E155" s="10"/>
      <c r="F155" s="10"/>
      <c r="G155" s="10"/>
      <c r="H155" s="10">
        <v>103101369840</v>
      </c>
      <c r="J155" s="11"/>
    </row>
    <row r="156" spans="1:10" ht="21.75" customHeight="1">
      <c r="A156" s="269"/>
      <c r="B156" s="269"/>
      <c r="D156" s="10"/>
      <c r="E156" s="10"/>
      <c r="F156" s="10"/>
      <c r="G156" s="10"/>
      <c r="H156" s="10">
        <v>26864613692</v>
      </c>
      <c r="J156" s="11"/>
    </row>
    <row r="157" spans="1:10" ht="21.75" customHeight="1">
      <c r="A157" s="269"/>
      <c r="B157" s="269"/>
      <c r="D157" s="10"/>
      <c r="E157" s="10"/>
      <c r="F157" s="10"/>
      <c r="G157" s="10"/>
      <c r="H157" s="10">
        <v>22700712321</v>
      </c>
      <c r="J157" s="11"/>
    </row>
    <row r="158" spans="1:10" ht="21.75" customHeight="1">
      <c r="A158" s="269"/>
      <c r="B158" s="269"/>
      <c r="D158" s="10"/>
      <c r="E158" s="10"/>
      <c r="F158" s="10"/>
      <c r="G158" s="10"/>
      <c r="H158" s="10">
        <v>34316275068</v>
      </c>
      <c r="J158" s="11"/>
    </row>
    <row r="159" spans="1:10" ht="21.75" customHeight="1">
      <c r="A159" s="269"/>
      <c r="B159" s="269"/>
      <c r="D159" s="10"/>
      <c r="E159" s="10"/>
      <c r="F159" s="10"/>
      <c r="G159" s="10"/>
      <c r="H159" s="10">
        <v>4610958892</v>
      </c>
      <c r="J159" s="11"/>
    </row>
    <row r="160" spans="1:10" ht="21.75" customHeight="1">
      <c r="A160" s="269"/>
      <c r="B160" s="269"/>
      <c r="D160" s="10"/>
      <c r="E160" s="10"/>
      <c r="F160" s="10"/>
      <c r="G160" s="10"/>
      <c r="H160" s="10">
        <v>25315947273</v>
      </c>
      <c r="J160" s="11"/>
    </row>
    <row r="161" spans="1:10" ht="21.75" customHeight="1">
      <c r="A161" s="269"/>
      <c r="B161" s="269"/>
      <c r="D161" s="10"/>
      <c r="E161" s="10"/>
      <c r="F161" s="10"/>
      <c r="G161" s="10"/>
      <c r="H161" s="10">
        <v>652054794</v>
      </c>
      <c r="J161" s="11"/>
    </row>
    <row r="162" spans="1:10" ht="21.75" customHeight="1">
      <c r="A162" s="269"/>
      <c r="B162" s="269"/>
      <c r="D162" s="10"/>
      <c r="E162" s="10"/>
      <c r="F162" s="10"/>
      <c r="G162" s="10"/>
      <c r="H162" s="10">
        <v>1637260272</v>
      </c>
      <c r="J162" s="11"/>
    </row>
    <row r="163" spans="1:10" ht="21.75" customHeight="1">
      <c r="A163" s="269"/>
      <c r="B163" s="269"/>
      <c r="D163" s="10"/>
      <c r="E163" s="10"/>
      <c r="F163" s="10"/>
      <c r="G163" s="10"/>
      <c r="H163" s="10">
        <v>15241073972</v>
      </c>
      <c r="J163" s="11"/>
    </row>
    <row r="164" spans="1:10" ht="21.75" customHeight="1">
      <c r="A164" s="269"/>
      <c r="B164" s="269"/>
      <c r="D164" s="10"/>
      <c r="E164" s="10"/>
      <c r="F164" s="10"/>
      <c r="G164" s="10"/>
      <c r="H164" s="10">
        <v>197917806</v>
      </c>
      <c r="J164" s="11"/>
    </row>
    <row r="165" spans="1:10" ht="21.75" customHeight="1">
      <c r="A165" s="269"/>
      <c r="B165" s="269"/>
      <c r="D165" s="10"/>
      <c r="E165" s="10"/>
      <c r="F165" s="10"/>
      <c r="G165" s="10"/>
      <c r="H165" s="10">
        <v>4674082190</v>
      </c>
      <c r="J165" s="11"/>
    </row>
    <row r="166" spans="1:10" ht="21.75" customHeight="1">
      <c r="A166" s="290" t="s">
        <v>128</v>
      </c>
      <c r="B166" s="290"/>
      <c r="D166" s="10">
        <v>251002739</v>
      </c>
      <c r="E166" s="10"/>
      <c r="F166" s="10"/>
      <c r="G166" s="10"/>
      <c r="H166" s="10">
        <v>251002739</v>
      </c>
      <c r="J166" s="14"/>
    </row>
    <row r="167" spans="1:10" ht="18.75">
      <c r="D167" s="10">
        <f>SUM(D8:D166)</f>
        <v>251002739</v>
      </c>
      <c r="E167" s="10"/>
      <c r="F167" s="10"/>
      <c r="G167" s="10"/>
      <c r="H167" s="10">
        <f>SUM(H8:H166)</f>
        <v>14941970122809</v>
      </c>
    </row>
    <row r="168" spans="1:10" ht="18.75">
      <c r="D168" s="10">
        <f>D167-'درآمد سپرده بانکی '!D10</f>
        <v>-2844821691542</v>
      </c>
      <c r="E168" s="10"/>
      <c r="F168" s="10"/>
      <c r="G168" s="10"/>
      <c r="H168" s="10">
        <f>H167-'درآمد سپرده بانکی '!H10</f>
        <v>0</v>
      </c>
    </row>
    <row r="169" spans="1:10" ht="18.75">
      <c r="D169" s="10"/>
      <c r="E169" s="10"/>
      <c r="F169" s="10"/>
      <c r="G169" s="10"/>
      <c r="H169" s="10"/>
    </row>
  </sheetData>
  <autoFilter ref="A7:J166" xr:uid="{00000000-0001-0000-0C00-000000000000}">
    <filterColumn colId="0" showButton="0"/>
  </autoFilter>
  <mergeCells count="166">
    <mergeCell ref="A163:B163"/>
    <mergeCell ref="A164:B164"/>
    <mergeCell ref="A165:B165"/>
    <mergeCell ref="A166:B166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5"/>
  <sheetViews>
    <sheetView rightToLeft="1" view="pageBreakPreview" zoomScaleNormal="100" zoomScaleSheetLayoutView="100" workbookViewId="0">
      <selection activeCell="D9" sqref="D9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237" t="s">
        <v>0</v>
      </c>
      <c r="B1" s="237"/>
      <c r="C1" s="237"/>
      <c r="D1" s="237"/>
      <c r="E1" s="237"/>
      <c r="F1" s="237"/>
    </row>
    <row r="2" spans="1:6" ht="21.75" customHeight="1">
      <c r="A2" s="237" t="s">
        <v>190</v>
      </c>
      <c r="B2" s="237"/>
      <c r="C2" s="237"/>
      <c r="D2" s="237"/>
      <c r="E2" s="237"/>
      <c r="F2" s="237"/>
    </row>
    <row r="3" spans="1:6" ht="21.75" customHeight="1">
      <c r="A3" s="237" t="s">
        <v>2</v>
      </c>
      <c r="B3" s="237"/>
      <c r="C3" s="237"/>
      <c r="D3" s="237"/>
      <c r="E3" s="237"/>
      <c r="F3" s="237"/>
    </row>
    <row r="4" spans="1:6" ht="14.45" customHeight="1"/>
    <row r="5" spans="1:6" ht="27" customHeight="1">
      <c r="A5" s="2" t="s">
        <v>264</v>
      </c>
      <c r="B5" s="241" t="s">
        <v>205</v>
      </c>
      <c r="C5" s="241"/>
      <c r="D5" s="241"/>
      <c r="E5" s="241"/>
      <c r="F5" s="241"/>
    </row>
    <row r="6" spans="1:6" s="27" customFormat="1" ht="27" customHeight="1">
      <c r="D6" s="3" t="s">
        <v>209</v>
      </c>
      <c r="F6" s="3" t="s">
        <v>9</v>
      </c>
    </row>
    <row r="7" spans="1:6" s="27" customFormat="1" ht="27" customHeight="1">
      <c r="A7" s="242" t="s">
        <v>205</v>
      </c>
      <c r="B7" s="242"/>
      <c r="D7" s="5" t="s">
        <v>111</v>
      </c>
      <c r="E7" s="30"/>
      <c r="F7" s="5" t="s">
        <v>111</v>
      </c>
    </row>
    <row r="8" spans="1:6" s="27" customFormat="1" ht="27" customHeight="1">
      <c r="A8" s="246" t="s">
        <v>265</v>
      </c>
      <c r="B8" s="246"/>
      <c r="D8" s="33">
        <v>0</v>
      </c>
      <c r="E8" s="30"/>
      <c r="F8" s="33">
        <v>3591452720</v>
      </c>
    </row>
    <row r="9" spans="1:6" s="27" customFormat="1" ht="27" customHeight="1">
      <c r="A9" s="252" t="s">
        <v>266</v>
      </c>
      <c r="B9" s="252"/>
      <c r="D9" s="153">
        <v>3045254474</v>
      </c>
      <c r="E9" s="30"/>
      <c r="F9" s="34">
        <v>6820688100</v>
      </c>
    </row>
    <row r="10" spans="1:6" s="27" customFormat="1" ht="27" customHeight="1">
      <c r="A10" s="250" t="s">
        <v>26</v>
      </c>
      <c r="B10" s="250"/>
      <c r="D10" s="35">
        <v>3045254474</v>
      </c>
      <c r="E10" s="30"/>
      <c r="F10" s="35">
        <v>10412140820</v>
      </c>
    </row>
    <row r="11" spans="1:6" s="27" customFormat="1" ht="15.75"/>
    <row r="12" spans="1:6" s="27" customFormat="1" ht="15.75"/>
    <row r="13" spans="1:6" s="27" customFormat="1" ht="15.75"/>
    <row r="14" spans="1:6" s="27" customFormat="1" ht="15.75"/>
    <row r="15" spans="1:6" s="27" customFormat="1" ht="15.75"/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view="pageBreakPreview" zoomScale="85" zoomScaleNormal="100" zoomScaleSheetLayoutView="85" workbookViewId="0">
      <selection activeCell="A6" sqref="A6:A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6.7109375" bestFit="1" customWidth="1"/>
    <col min="16" max="16" width="1.28515625" customWidth="1"/>
    <col min="17" max="17" width="13" bestFit="1" customWidth="1"/>
    <col min="18" max="18" width="1.28515625" customWidth="1"/>
    <col min="19" max="19" width="16.7109375" bestFit="1" customWidth="1"/>
    <col min="20" max="20" width="0.28515625" customWidth="1"/>
  </cols>
  <sheetData>
    <row r="1" spans="1:19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spans="1:19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</row>
    <row r="3" spans="1:19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</row>
    <row r="4" spans="1:19" ht="14.45" customHeight="1"/>
    <row r="5" spans="1:19" s="25" customFormat="1" ht="20.25" customHeight="1">
      <c r="A5" s="241" t="s">
        <v>212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</row>
    <row r="6" spans="1:19" s="25" customFormat="1" ht="20.25" customHeight="1">
      <c r="A6" s="242" t="s">
        <v>28</v>
      </c>
      <c r="C6" s="242" t="s">
        <v>267</v>
      </c>
      <c r="D6" s="242"/>
      <c r="E6" s="242"/>
      <c r="F6" s="242"/>
      <c r="G6" s="242"/>
      <c r="H6" s="44"/>
      <c r="I6" s="242" t="s">
        <v>209</v>
      </c>
      <c r="J6" s="242"/>
      <c r="K6" s="242"/>
      <c r="L6" s="242"/>
      <c r="M6" s="242"/>
      <c r="N6" s="44"/>
      <c r="O6" s="242" t="s">
        <v>210</v>
      </c>
      <c r="P6" s="242"/>
      <c r="Q6" s="242"/>
      <c r="R6" s="242"/>
      <c r="S6" s="242"/>
    </row>
    <row r="7" spans="1:19" s="25" customFormat="1" ht="20.25" customHeight="1">
      <c r="A7" s="242"/>
      <c r="C7" s="19" t="s">
        <v>268</v>
      </c>
      <c r="D7" s="45"/>
      <c r="E7" s="19" t="s">
        <v>269</v>
      </c>
      <c r="F7" s="45"/>
      <c r="G7" s="19" t="s">
        <v>270</v>
      </c>
      <c r="H7" s="44"/>
      <c r="I7" s="19" t="s">
        <v>271</v>
      </c>
      <c r="J7" s="45"/>
      <c r="K7" s="19" t="s">
        <v>272</v>
      </c>
      <c r="L7" s="45"/>
      <c r="M7" s="19" t="s">
        <v>273</v>
      </c>
      <c r="N7" s="44"/>
      <c r="O7" s="19" t="s">
        <v>271</v>
      </c>
      <c r="P7" s="45"/>
      <c r="Q7" s="19" t="s">
        <v>272</v>
      </c>
      <c r="R7" s="45"/>
      <c r="S7" s="19" t="s">
        <v>273</v>
      </c>
    </row>
    <row r="8" spans="1:19" s="25" customFormat="1" ht="20.25" customHeight="1">
      <c r="A8" s="46" t="s">
        <v>216</v>
      </c>
      <c r="C8" s="49" t="s">
        <v>274</v>
      </c>
      <c r="D8" s="44"/>
      <c r="E8" s="32">
        <v>4000000</v>
      </c>
      <c r="F8" s="44"/>
      <c r="G8" s="32">
        <v>1565</v>
      </c>
      <c r="H8" s="44"/>
      <c r="I8" s="32">
        <v>0</v>
      </c>
      <c r="J8" s="44"/>
      <c r="K8" s="32">
        <v>0</v>
      </c>
      <c r="L8" s="44"/>
      <c r="M8" s="32">
        <f>I8-K8</f>
        <v>0</v>
      </c>
      <c r="N8" s="44"/>
      <c r="O8" s="32">
        <v>6260000000</v>
      </c>
      <c r="P8" s="44"/>
      <c r="Q8" s="32">
        <v>656321275</v>
      </c>
      <c r="R8" s="44"/>
      <c r="S8" s="32">
        <f>O8-Q8</f>
        <v>5603678725</v>
      </c>
    </row>
    <row r="9" spans="1:19" s="25" customFormat="1" ht="20.25" customHeight="1">
      <c r="A9" s="47" t="s">
        <v>21</v>
      </c>
      <c r="C9" s="50" t="s">
        <v>275</v>
      </c>
      <c r="D9" s="44"/>
      <c r="E9" s="33">
        <v>606007989</v>
      </c>
      <c r="F9" s="44"/>
      <c r="G9" s="33">
        <v>93</v>
      </c>
      <c r="H9" s="44"/>
      <c r="I9" s="33">
        <v>0</v>
      </c>
      <c r="J9" s="44"/>
      <c r="K9" s="33">
        <v>0</v>
      </c>
      <c r="L9" s="44"/>
      <c r="M9" s="33">
        <f>I9-K9</f>
        <v>0</v>
      </c>
      <c r="N9" s="44"/>
      <c r="O9" s="33">
        <v>56358742977</v>
      </c>
      <c r="P9" s="44"/>
      <c r="Q9" s="33">
        <v>0</v>
      </c>
      <c r="R9" s="44"/>
      <c r="S9" s="33">
        <f>O9-Q9</f>
        <v>56358742977</v>
      </c>
    </row>
    <row r="10" spans="1:19" s="25" customFormat="1" ht="20.25" customHeight="1">
      <c r="A10" s="48" t="s">
        <v>22</v>
      </c>
      <c r="C10" s="51" t="s">
        <v>276</v>
      </c>
      <c r="D10" s="44"/>
      <c r="E10" s="37">
        <v>5000000</v>
      </c>
      <c r="F10" s="44"/>
      <c r="G10" s="37">
        <v>850</v>
      </c>
      <c r="H10" s="44"/>
      <c r="I10" s="34">
        <v>0</v>
      </c>
      <c r="J10" s="44"/>
      <c r="K10" s="34">
        <v>0</v>
      </c>
      <c r="L10" s="44"/>
      <c r="M10" s="152">
        <f>I10-K10</f>
        <v>0</v>
      </c>
      <c r="N10" s="44"/>
      <c r="O10" s="34">
        <v>4250000000</v>
      </c>
      <c r="P10" s="44"/>
      <c r="Q10" s="34">
        <v>0</v>
      </c>
      <c r="R10" s="44"/>
      <c r="S10" s="152">
        <f>O10-Q10</f>
        <v>4250000000</v>
      </c>
    </row>
    <row r="11" spans="1:19" s="25" customFormat="1" ht="20.25" customHeight="1">
      <c r="A11" s="15" t="s">
        <v>26</v>
      </c>
      <c r="C11" s="37"/>
      <c r="D11" s="52"/>
      <c r="E11" s="37"/>
      <c r="F11" s="52"/>
      <c r="G11" s="37"/>
      <c r="H11" s="44"/>
      <c r="I11" s="35">
        <f>SUM(I8:I10)</f>
        <v>0</v>
      </c>
      <c r="J11" s="44"/>
      <c r="K11" s="35">
        <f>SUM(K8:K10)</f>
        <v>0</v>
      </c>
      <c r="L11" s="44"/>
      <c r="M11" s="35">
        <f>SUM(M8:M10)</f>
        <v>0</v>
      </c>
      <c r="N11" s="44"/>
      <c r="O11" s="35">
        <f>SUM(O8:O10)</f>
        <v>66868742977</v>
      </c>
      <c r="P11" s="44"/>
      <c r="Q11" s="35">
        <f>SUM(Q8:Q10)</f>
        <v>656321275</v>
      </c>
      <c r="R11" s="44"/>
      <c r="S11" s="35">
        <f>SUM(S8:S10)</f>
        <v>66212421702</v>
      </c>
    </row>
    <row r="12" spans="1:19" s="25" customFormat="1" ht="20.25" customHeight="1"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25" customFormat="1"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1:19" s="25" customFormat="1"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19" s="25" customFormat="1"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</row>
    <row r="16" spans="1:19" s="25" customFormat="1">
      <c r="C16" s="44"/>
      <c r="D16" s="44"/>
      <c r="E16" s="44"/>
      <c r="F16" s="44"/>
      <c r="G16" s="44"/>
      <c r="H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3:19" s="25" customFormat="1"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</row>
    <row r="18" spans="3:19" s="25" customFormat="1"/>
    <row r="19" spans="3:19" s="25" customFormat="1"/>
    <row r="20" spans="3:19" s="25" customFormat="1"/>
    <row r="21" spans="3:19" s="25" customFormat="1"/>
    <row r="22" spans="3:19" s="25" customFormat="1"/>
    <row r="23" spans="3:19" s="25" customFormat="1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1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</row>
    <row r="4" spans="1:11" ht="14.45" customHeight="1"/>
    <row r="5" spans="1:11" ht="14.45" customHeight="1">
      <c r="A5" s="241" t="s">
        <v>219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1" ht="14.45" customHeight="1">
      <c r="I6" s="3" t="s">
        <v>209</v>
      </c>
      <c r="K6" s="3" t="s">
        <v>210</v>
      </c>
    </row>
    <row r="7" spans="1:11" ht="29.1" customHeight="1">
      <c r="A7" s="3" t="s">
        <v>277</v>
      </c>
      <c r="C7" s="17" t="s">
        <v>278</v>
      </c>
      <c r="E7" s="17" t="s">
        <v>279</v>
      </c>
      <c r="G7" s="17" t="s">
        <v>280</v>
      </c>
      <c r="I7" s="19" t="s">
        <v>281</v>
      </c>
      <c r="K7" s="19" t="s">
        <v>281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30"/>
  <sheetViews>
    <sheetView rightToLeft="1" view="pageBreakPreview" zoomScale="85" zoomScaleNormal="100" zoomScaleSheetLayoutView="85" workbookViewId="0">
      <selection activeCell="L9" sqref="L9:L12"/>
    </sheetView>
  </sheetViews>
  <sheetFormatPr defaultRowHeight="12.75"/>
  <cols>
    <col min="1" max="1" width="39" customWidth="1"/>
    <col min="2" max="2" width="14.28515625" customWidth="1"/>
    <col min="3" max="3" width="1.140625" style="165" customWidth="1"/>
    <col min="4" max="4" width="17.28515625" bestFit="1" customWidth="1"/>
    <col min="5" max="5" width="1.28515625" customWidth="1"/>
    <col min="6" max="6" width="10.42578125" customWidth="1"/>
    <col min="7" max="7" width="1.28515625" customWidth="1"/>
    <col min="8" max="8" width="17.28515625" bestFit="1" customWidth="1"/>
    <col min="9" max="9" width="1.28515625" customWidth="1"/>
    <col min="10" max="10" width="19.7109375" bestFit="1" customWidth="1"/>
    <col min="11" max="11" width="1.28515625" customWidth="1"/>
    <col min="12" max="12" width="10.42578125" customWidth="1"/>
    <col min="13" max="13" width="1.28515625" customWidth="1"/>
    <col min="14" max="14" width="20" bestFit="1" customWidth="1"/>
    <col min="15" max="15" width="0.28515625" customWidth="1"/>
  </cols>
  <sheetData>
    <row r="1" spans="1:14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4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4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4" spans="1:14" ht="14.45" customHeight="1"/>
    <row r="5" spans="1:14" s="25" customFormat="1" ht="24">
      <c r="A5" s="241" t="s">
        <v>282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</row>
    <row r="6" spans="1:14" s="25" customFormat="1" ht="21">
      <c r="A6" s="242" t="s">
        <v>193</v>
      </c>
      <c r="B6" s="44"/>
      <c r="C6" s="52"/>
      <c r="D6" s="275" t="s">
        <v>209</v>
      </c>
      <c r="E6" s="275"/>
      <c r="F6" s="275"/>
      <c r="G6" s="275"/>
      <c r="H6" s="275"/>
      <c r="I6" s="44"/>
      <c r="J6" s="275" t="s">
        <v>210</v>
      </c>
      <c r="K6" s="275"/>
      <c r="L6" s="275"/>
      <c r="M6" s="275"/>
      <c r="N6" s="275"/>
    </row>
    <row r="7" spans="1:14" s="25" customFormat="1" ht="29.1" customHeight="1">
      <c r="A7" s="242"/>
      <c r="B7" s="120" t="s">
        <v>67</v>
      </c>
      <c r="C7" s="166"/>
      <c r="D7" s="121" t="s">
        <v>283</v>
      </c>
      <c r="E7" s="45"/>
      <c r="F7" s="121" t="s">
        <v>272</v>
      </c>
      <c r="G7" s="45"/>
      <c r="H7" s="121" t="s">
        <v>284</v>
      </c>
      <c r="I7" s="44"/>
      <c r="J7" s="121" t="s">
        <v>283</v>
      </c>
      <c r="K7" s="45"/>
      <c r="L7" s="121" t="s">
        <v>272</v>
      </c>
      <c r="M7" s="45"/>
      <c r="N7" s="121" t="s">
        <v>284</v>
      </c>
    </row>
    <row r="8" spans="1:14" s="25" customFormat="1" ht="21.75" customHeight="1">
      <c r="A8" s="46" t="s">
        <v>91</v>
      </c>
      <c r="B8" s="61" t="s">
        <v>93</v>
      </c>
      <c r="C8" s="167"/>
      <c r="D8" s="62">
        <v>179832022804</v>
      </c>
      <c r="E8" s="44"/>
      <c r="F8" s="62">
        <v>0</v>
      </c>
      <c r="G8" s="44"/>
      <c r="H8" s="62">
        <f>D8-F8</f>
        <v>179832022804</v>
      </c>
      <c r="I8" s="44"/>
      <c r="J8" s="62">
        <v>1152589771336</v>
      </c>
      <c r="K8" s="44"/>
      <c r="L8" s="62">
        <v>0</v>
      </c>
      <c r="M8" s="44"/>
      <c r="N8" s="62">
        <f>J8-L8</f>
        <v>1152589771336</v>
      </c>
    </row>
    <row r="9" spans="1:14" s="25" customFormat="1" ht="21.75" customHeight="1">
      <c r="A9" s="47" t="s">
        <v>228</v>
      </c>
      <c r="B9" s="63" t="s">
        <v>285</v>
      </c>
      <c r="C9" s="167"/>
      <c r="D9" s="64">
        <v>0</v>
      </c>
      <c r="E9" s="44"/>
      <c r="F9" s="64">
        <v>0</v>
      </c>
      <c r="G9" s="44"/>
      <c r="H9" s="64">
        <f>D9-F9</f>
        <v>0</v>
      </c>
      <c r="I9" s="44"/>
      <c r="J9" s="64">
        <v>533565254531</v>
      </c>
      <c r="K9" s="44"/>
      <c r="L9" s="64">
        <v>0</v>
      </c>
      <c r="M9" s="44"/>
      <c r="N9" s="64">
        <f>J9-L9</f>
        <v>533565254531</v>
      </c>
    </row>
    <row r="10" spans="1:14" s="25" customFormat="1" ht="21.75" customHeight="1">
      <c r="A10" s="151" t="str" cm="1">
        <f t="array" ref="A10:B10">'درآمد سرمایه گذاری در اوراق به'!A12:B12</f>
        <v>سلف گندله سنگ آهن صبانور</v>
      </c>
      <c r="B10" s="63">
        <v>0</v>
      </c>
      <c r="C10" s="167"/>
      <c r="D10" s="64">
        <f>'درآمد سرمایه گذاری در اوراق به'!D12</f>
        <v>172201551518</v>
      </c>
      <c r="E10" s="44"/>
      <c r="F10" s="64">
        <v>0</v>
      </c>
      <c r="G10" s="44"/>
      <c r="H10" s="64">
        <f t="shared" ref="H10:H12" si="0">D10-F10</f>
        <v>172201551518</v>
      </c>
      <c r="I10" s="44"/>
      <c r="J10" s="64">
        <f>'درآمد سرمایه گذاری در اوراق به'!L12</f>
        <v>1022759219657</v>
      </c>
      <c r="K10" s="44"/>
      <c r="L10" s="64">
        <v>0</v>
      </c>
      <c r="M10" s="44"/>
      <c r="N10" s="64">
        <f t="shared" ref="N10:N12" si="1">J10-L10</f>
        <v>1022759219657</v>
      </c>
    </row>
    <row r="11" spans="1:14" s="25" customFormat="1" ht="21.75" customHeight="1">
      <c r="A11" s="151" t="str" cm="1">
        <f t="array" ref="A11:B11">'درآمد سرمایه گذاری در اوراق به'!A23:B23</f>
        <v xml:space="preserve"> اوراق فولاد هرمزگان جنوب</v>
      </c>
      <c r="B11" s="63">
        <v>0</v>
      </c>
      <c r="C11" s="167"/>
      <c r="D11" s="64">
        <f>'درآمد سرمایه گذاری در اوراق به'!D23</f>
        <v>9724091953</v>
      </c>
      <c r="E11" s="44"/>
      <c r="F11" s="64">
        <v>0</v>
      </c>
      <c r="G11" s="44"/>
      <c r="H11" s="64">
        <f t="shared" si="0"/>
        <v>9724091953</v>
      </c>
      <c r="I11" s="44"/>
      <c r="J11" s="64">
        <f>'درآمد سرمایه گذاری در اوراق به'!L23</f>
        <v>57065242924</v>
      </c>
      <c r="K11" s="44"/>
      <c r="L11" s="64">
        <v>0</v>
      </c>
      <c r="M11" s="44"/>
      <c r="N11" s="64">
        <f t="shared" si="1"/>
        <v>57065242924</v>
      </c>
    </row>
    <row r="12" spans="1:14" s="25" customFormat="1" ht="21.75" customHeight="1">
      <c r="A12" s="151" t="str" cm="1">
        <f t="array" ref="A12:B12">'درآمد سرمایه گذاری در اوراق به'!A24:B24</f>
        <v>سلف موازی هیدروکربن آفتاب062</v>
      </c>
      <c r="B12" s="63">
        <v>0</v>
      </c>
      <c r="C12" s="167"/>
      <c r="D12" s="64">
        <f>'درآمد سرمایه گذاری در اوراق به'!D24</f>
        <v>60399448272</v>
      </c>
      <c r="E12" s="44"/>
      <c r="F12" s="64">
        <v>0</v>
      </c>
      <c r="G12" s="44"/>
      <c r="H12" s="64">
        <f t="shared" si="0"/>
        <v>60399448272</v>
      </c>
      <c r="I12" s="44"/>
      <c r="J12" s="64">
        <f>'درآمد سرمایه گذاری در اوراق به'!L24</f>
        <v>340984022347</v>
      </c>
      <c r="K12" s="44"/>
      <c r="L12" s="64">
        <v>0</v>
      </c>
      <c r="M12" s="44"/>
      <c r="N12" s="64">
        <f t="shared" si="1"/>
        <v>340984022347</v>
      </c>
    </row>
    <row r="13" spans="1:14" s="25" customFormat="1" ht="21.75" customHeight="1">
      <c r="A13" s="47" t="s">
        <v>88</v>
      </c>
      <c r="B13" s="63" t="s">
        <v>90</v>
      </c>
      <c r="C13" s="167"/>
      <c r="D13" s="64">
        <v>37371628770</v>
      </c>
      <c r="E13" s="44"/>
      <c r="F13" s="64">
        <v>0</v>
      </c>
      <c r="G13" s="44"/>
      <c r="H13" s="64">
        <f t="shared" ref="H13:H20" si="2">D13-F13</f>
        <v>37371628770</v>
      </c>
      <c r="I13" s="44"/>
      <c r="J13" s="64">
        <v>223857475829</v>
      </c>
      <c r="K13" s="44"/>
      <c r="L13" s="64">
        <v>0</v>
      </c>
      <c r="M13" s="44"/>
      <c r="N13" s="64">
        <f t="shared" ref="N13:N20" si="3">J13-L13</f>
        <v>223857475829</v>
      </c>
    </row>
    <row r="14" spans="1:14" s="25" customFormat="1" ht="21.75" customHeight="1">
      <c r="A14" s="47" t="s">
        <v>86</v>
      </c>
      <c r="B14" s="63" t="s">
        <v>87</v>
      </c>
      <c r="C14" s="167"/>
      <c r="D14" s="64">
        <v>12715910088</v>
      </c>
      <c r="E14" s="44"/>
      <c r="F14" s="64">
        <v>0</v>
      </c>
      <c r="G14" s="44"/>
      <c r="H14" s="64">
        <f t="shared" si="2"/>
        <v>12715910088</v>
      </c>
      <c r="I14" s="44"/>
      <c r="J14" s="64">
        <v>73247765773</v>
      </c>
      <c r="K14" s="44"/>
      <c r="L14" s="64">
        <v>0</v>
      </c>
      <c r="M14" s="44"/>
      <c r="N14" s="64">
        <f t="shared" si="3"/>
        <v>73247765773</v>
      </c>
    </row>
    <row r="15" spans="1:14" s="25" customFormat="1" ht="21.75" customHeight="1">
      <c r="A15" s="47" t="s">
        <v>83</v>
      </c>
      <c r="B15" s="63" t="s">
        <v>85</v>
      </c>
      <c r="C15" s="167"/>
      <c r="D15" s="64">
        <v>50395115396</v>
      </c>
      <c r="E15" s="44"/>
      <c r="F15" s="64">
        <v>0</v>
      </c>
      <c r="G15" s="44"/>
      <c r="H15" s="64">
        <f t="shared" si="2"/>
        <v>50395115396</v>
      </c>
      <c r="I15" s="44"/>
      <c r="J15" s="64">
        <v>290292207449</v>
      </c>
      <c r="K15" s="44"/>
      <c r="L15" s="64">
        <v>0</v>
      </c>
      <c r="M15" s="44"/>
      <c r="N15" s="64">
        <f t="shared" si="3"/>
        <v>290292207449</v>
      </c>
    </row>
    <row r="16" spans="1:14" s="25" customFormat="1" ht="21.75" customHeight="1">
      <c r="A16" s="47" t="s">
        <v>80</v>
      </c>
      <c r="B16" s="63" t="s">
        <v>82</v>
      </c>
      <c r="C16" s="167"/>
      <c r="D16" s="64">
        <v>70135247270</v>
      </c>
      <c r="E16" s="44"/>
      <c r="F16" s="64">
        <v>0</v>
      </c>
      <c r="G16" s="44"/>
      <c r="H16" s="64">
        <f t="shared" si="2"/>
        <v>70135247270</v>
      </c>
      <c r="I16" s="44"/>
      <c r="J16" s="64">
        <v>407957037056</v>
      </c>
      <c r="K16" s="44"/>
      <c r="L16" s="64">
        <v>0</v>
      </c>
      <c r="M16" s="44"/>
      <c r="N16" s="64">
        <f t="shared" si="3"/>
        <v>407957037056</v>
      </c>
    </row>
    <row r="17" spans="1:17" s="25" customFormat="1" ht="21.75" customHeight="1">
      <c r="A17" s="47" t="s">
        <v>94</v>
      </c>
      <c r="B17" s="63" t="s">
        <v>96</v>
      </c>
      <c r="C17" s="167"/>
      <c r="D17" s="64">
        <v>74276704276</v>
      </c>
      <c r="E17" s="44"/>
      <c r="F17" s="64">
        <v>0</v>
      </c>
      <c r="G17" s="202"/>
      <c r="H17" s="64">
        <f t="shared" si="2"/>
        <v>74276704276</v>
      </c>
      <c r="I17" s="202"/>
      <c r="J17" s="64">
        <v>429845270616</v>
      </c>
      <c r="K17" s="202"/>
      <c r="L17" s="64">
        <v>0</v>
      </c>
      <c r="M17" s="202"/>
      <c r="N17" s="64">
        <f t="shared" si="3"/>
        <v>429845270616</v>
      </c>
      <c r="O17" s="200"/>
      <c r="P17" s="200"/>
      <c r="Q17" s="200"/>
    </row>
    <row r="18" spans="1:17" s="25" customFormat="1" ht="21.75" customHeight="1">
      <c r="A18" s="47" t="s">
        <v>97</v>
      </c>
      <c r="B18" s="63" t="s">
        <v>99</v>
      </c>
      <c r="C18" s="167"/>
      <c r="D18" s="64">
        <v>80891246503</v>
      </c>
      <c r="E18" s="44"/>
      <c r="F18" s="64">
        <v>0</v>
      </c>
      <c r="G18" s="202"/>
      <c r="H18" s="64">
        <f t="shared" si="2"/>
        <v>80891246503</v>
      </c>
      <c r="I18" s="202"/>
      <c r="J18" s="64">
        <v>80891246503</v>
      </c>
      <c r="K18" s="202"/>
      <c r="L18" s="64">
        <v>0</v>
      </c>
      <c r="M18" s="202"/>
      <c r="N18" s="64">
        <f t="shared" si="3"/>
        <v>80891246503</v>
      </c>
      <c r="O18" s="200"/>
      <c r="P18" s="200"/>
      <c r="Q18" s="200"/>
    </row>
    <row r="19" spans="1:17" s="25" customFormat="1" ht="21.75" customHeight="1">
      <c r="A19" s="47" t="s">
        <v>77</v>
      </c>
      <c r="B19" s="63" t="s">
        <v>79</v>
      </c>
      <c r="C19" s="167"/>
      <c r="D19" s="64">
        <v>41473378434</v>
      </c>
      <c r="E19" s="44"/>
      <c r="F19" s="64">
        <v>0</v>
      </c>
      <c r="G19" s="202"/>
      <c r="H19" s="64">
        <f t="shared" si="2"/>
        <v>41473378434</v>
      </c>
      <c r="I19" s="202"/>
      <c r="J19" s="64">
        <v>238639652648</v>
      </c>
      <c r="K19" s="202"/>
      <c r="L19" s="64">
        <v>0</v>
      </c>
      <c r="M19" s="202"/>
      <c r="N19" s="64">
        <f t="shared" si="3"/>
        <v>238639652648</v>
      </c>
      <c r="O19" s="200"/>
      <c r="P19" s="200"/>
      <c r="Q19" s="200"/>
    </row>
    <row r="20" spans="1:17" s="25" customFormat="1" ht="21.75" customHeight="1">
      <c r="A20" s="48" t="s">
        <v>227</v>
      </c>
      <c r="B20" s="65" t="s">
        <v>286</v>
      </c>
      <c r="C20" s="167"/>
      <c r="D20" s="66">
        <v>0</v>
      </c>
      <c r="E20" s="44"/>
      <c r="F20" s="66">
        <v>0</v>
      </c>
      <c r="G20" s="202"/>
      <c r="H20" s="64">
        <f t="shared" si="2"/>
        <v>0</v>
      </c>
      <c r="I20" s="202"/>
      <c r="J20" s="66">
        <v>23304177664</v>
      </c>
      <c r="K20" s="202"/>
      <c r="L20" s="66">
        <v>0</v>
      </c>
      <c r="M20" s="202"/>
      <c r="N20" s="64">
        <f t="shared" si="3"/>
        <v>23304177664</v>
      </c>
      <c r="O20" s="200"/>
      <c r="P20" s="200"/>
      <c r="Q20" s="200"/>
    </row>
    <row r="21" spans="1:17" s="25" customFormat="1" ht="21.75" customHeight="1" thickBot="1">
      <c r="A21" s="15" t="s">
        <v>26</v>
      </c>
      <c r="B21" s="67"/>
      <c r="C21" s="168"/>
      <c r="D21" s="67">
        <f>SUM(D8:D20)</f>
        <v>789416345284</v>
      </c>
      <c r="E21" s="44"/>
      <c r="F21" s="67">
        <f>SUM(F8:F20)</f>
        <v>0</v>
      </c>
      <c r="G21" s="202"/>
      <c r="H21" s="67">
        <f>SUM(H8:H20)</f>
        <v>789416345284</v>
      </c>
      <c r="I21" s="202"/>
      <c r="J21" s="67">
        <f>SUM(J8:J20)</f>
        <v>4874998344333</v>
      </c>
      <c r="K21" s="202"/>
      <c r="L21" s="67">
        <f>SUM(L8:L20)</f>
        <v>0</v>
      </c>
      <c r="M21" s="202"/>
      <c r="N21" s="67">
        <f>SUM(N8:N20)</f>
        <v>4874998344333</v>
      </c>
      <c r="O21" s="200"/>
      <c r="P21" s="200"/>
      <c r="Q21" s="200"/>
    </row>
    <row r="22" spans="1:17" s="25" customFormat="1" ht="13.5" thickTop="1">
      <c r="B22" s="44"/>
      <c r="C22" s="52"/>
      <c r="D22" s="44"/>
      <c r="E22" s="44"/>
      <c r="F22" s="202"/>
      <c r="G22" s="202"/>
      <c r="H22" s="202"/>
      <c r="I22" s="202"/>
      <c r="J22" s="202"/>
      <c r="K22" s="202"/>
      <c r="L22" s="202"/>
      <c r="M22" s="202"/>
      <c r="N22" s="202"/>
      <c r="O22" s="200"/>
      <c r="P22" s="200"/>
      <c r="Q22" s="200"/>
    </row>
    <row r="23" spans="1:17" s="25" customFormat="1">
      <c r="B23" s="44"/>
      <c r="C23" s="52"/>
      <c r="D23" s="163"/>
      <c r="E23" s="44"/>
      <c r="F23" s="202"/>
      <c r="G23" s="202"/>
      <c r="H23" s="202"/>
      <c r="I23" s="202"/>
      <c r="J23" s="202"/>
      <c r="K23" s="202"/>
      <c r="L23" s="202"/>
      <c r="M23" s="202"/>
      <c r="N23" s="202"/>
      <c r="O23" s="200"/>
      <c r="P23" s="200"/>
      <c r="Q23" s="200"/>
    </row>
    <row r="24" spans="1:17" s="25" customFormat="1" ht="21">
      <c r="B24" s="44"/>
      <c r="C24" s="52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200"/>
      <c r="P24" s="200"/>
      <c r="Q24" s="200"/>
    </row>
    <row r="25" spans="1:17" s="25" customFormat="1" ht="21">
      <c r="B25" s="44"/>
      <c r="C25" s="52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200"/>
      <c r="P25" s="200"/>
      <c r="Q25" s="200"/>
    </row>
    <row r="26" spans="1:17" s="25" customFormat="1" ht="21">
      <c r="B26" s="44"/>
      <c r="C26" s="52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1:17" s="25" customFormat="1" ht="21">
      <c r="C27" s="169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1:17" s="25" customFormat="1" ht="21">
      <c r="C28" s="169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17" ht="21">
      <c r="D29" s="174"/>
      <c r="E29" s="64"/>
      <c r="F29" s="64"/>
      <c r="G29" s="64"/>
      <c r="H29" s="64"/>
      <c r="I29" s="64"/>
      <c r="J29" s="64"/>
      <c r="K29" s="64"/>
      <c r="L29" s="64"/>
      <c r="M29" s="64"/>
      <c r="N29" s="64"/>
    </row>
    <row r="30" spans="1:17" ht="21">
      <c r="D30" s="174"/>
      <c r="E30" s="64"/>
      <c r="F30" s="64"/>
      <c r="G30" s="64"/>
      <c r="H30" s="64"/>
      <c r="I30" s="64"/>
      <c r="J30" s="64"/>
      <c r="K30" s="64"/>
      <c r="L30" s="64"/>
      <c r="M30" s="64"/>
      <c r="N30" s="64"/>
    </row>
  </sheetData>
  <mergeCells count="7">
    <mergeCell ref="A5:N5"/>
    <mergeCell ref="A6:A7"/>
    <mergeCell ref="D6:H6"/>
    <mergeCell ref="J6:N6"/>
    <mergeCell ref="A1:N1"/>
    <mergeCell ref="A2:N2"/>
    <mergeCell ref="A3:N3"/>
  </mergeCells>
  <pageMargins left="0.39" right="0.39" top="0.39" bottom="0.39" header="0" footer="0"/>
  <pageSetup scale="8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CE9F-DE7A-4E05-82CD-B5333054F40F}">
  <sheetPr>
    <pageSetUpPr fitToPage="1"/>
  </sheetPr>
  <dimension ref="A1:T41"/>
  <sheetViews>
    <sheetView rightToLeft="1" view="pageBreakPreview" zoomScale="85" zoomScaleNormal="85" zoomScaleSheetLayoutView="85" workbookViewId="0">
      <selection activeCell="A6" sqref="A6:A7"/>
    </sheetView>
  </sheetViews>
  <sheetFormatPr defaultRowHeight="15.75"/>
  <cols>
    <col min="1" max="1" width="48" style="122" bestFit="1" customWidth="1"/>
    <col min="2" max="2" width="1.28515625" style="122" customWidth="1"/>
    <col min="3" max="3" width="20.85546875" style="122" bestFit="1" customWidth="1"/>
    <col min="4" max="4" width="1.28515625" style="122" customWidth="1"/>
    <col min="5" max="5" width="22.7109375" style="122" bestFit="1" customWidth="1"/>
    <col min="6" max="6" width="1.28515625" style="122" customWidth="1"/>
    <col min="7" max="7" width="20.85546875" style="122" bestFit="1" customWidth="1"/>
    <col min="8" max="8" width="1.28515625" style="122" customWidth="1"/>
    <col min="9" max="9" width="22.85546875" style="122" bestFit="1" customWidth="1"/>
    <col min="10" max="10" width="1.28515625" style="122" customWidth="1"/>
    <col min="11" max="11" width="17.7109375" style="122" bestFit="1" customWidth="1"/>
    <col min="12" max="12" width="1.28515625" style="122" customWidth="1"/>
    <col min="13" max="13" width="22.85546875" style="122" bestFit="1" customWidth="1"/>
    <col min="14" max="14" width="0.28515625" style="122" customWidth="1"/>
    <col min="15" max="16" width="9.140625" style="122"/>
    <col min="17" max="17" width="18.42578125" style="122" bestFit="1" customWidth="1"/>
    <col min="18" max="18" width="15.5703125" style="122" bestFit="1" customWidth="1"/>
    <col min="19" max="16384" width="9.140625" style="122"/>
  </cols>
  <sheetData>
    <row r="1" spans="1:20" ht="29.1" customHeight="1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20" ht="21.75" customHeight="1">
      <c r="A2" s="291" t="s">
        <v>190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</row>
    <row r="3" spans="1:20" ht="21.75" customHeight="1">
      <c r="A3" s="291" t="s">
        <v>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</row>
    <row r="4" spans="1:20" ht="14.45" customHeight="1"/>
    <row r="5" spans="1:20" ht="40.5" customHeight="1">
      <c r="A5" s="292" t="s">
        <v>287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</row>
    <row r="6" spans="1:20" ht="38.25" customHeight="1">
      <c r="A6" s="293" t="s">
        <v>193</v>
      </c>
      <c r="C6" s="293" t="s">
        <v>209</v>
      </c>
      <c r="D6" s="293"/>
      <c r="E6" s="293"/>
      <c r="F6" s="293"/>
      <c r="G6" s="293"/>
      <c r="H6" s="123"/>
      <c r="I6" s="293" t="s">
        <v>210</v>
      </c>
      <c r="J6" s="293"/>
      <c r="K6" s="293"/>
      <c r="L6" s="293"/>
      <c r="M6" s="293"/>
      <c r="N6" s="123"/>
      <c r="O6" s="123"/>
      <c r="P6" s="123"/>
      <c r="Q6" s="123"/>
    </row>
    <row r="7" spans="1:20" ht="39.75" customHeight="1">
      <c r="A7" s="293"/>
      <c r="C7" s="124" t="s">
        <v>283</v>
      </c>
      <c r="D7" s="125"/>
      <c r="E7" s="124" t="s">
        <v>272</v>
      </c>
      <c r="F7" s="125"/>
      <c r="G7" s="124" t="s">
        <v>284</v>
      </c>
      <c r="H7" s="123"/>
      <c r="I7" s="124" t="s">
        <v>283</v>
      </c>
      <c r="J7" s="125"/>
      <c r="K7" s="124" t="s">
        <v>272</v>
      </c>
      <c r="L7" s="125"/>
      <c r="M7" s="124" t="s">
        <v>284</v>
      </c>
      <c r="N7" s="123"/>
      <c r="O7" s="123"/>
      <c r="P7" s="123"/>
      <c r="Q7" s="123"/>
    </row>
    <row r="8" spans="1:20" ht="29.1" customHeight="1">
      <c r="A8" s="126" t="s">
        <v>334</v>
      </c>
      <c r="C8" s="108">
        <v>2845072694281</v>
      </c>
      <c r="D8" s="108">
        <v>0</v>
      </c>
      <c r="E8" s="127">
        <v>-314863517</v>
      </c>
      <c r="F8" s="108">
        <v>0</v>
      </c>
      <c r="G8" s="108">
        <v>2845387557798</v>
      </c>
      <c r="H8" s="108">
        <v>0</v>
      </c>
      <c r="I8" s="108">
        <v>14941970122809</v>
      </c>
      <c r="J8" s="108">
        <v>0</v>
      </c>
      <c r="K8" s="108">
        <v>16871275005</v>
      </c>
      <c r="L8" s="108">
        <v>0</v>
      </c>
      <c r="M8" s="108">
        <v>14925098847804</v>
      </c>
      <c r="N8" s="123"/>
      <c r="O8" s="123"/>
      <c r="P8" s="123"/>
      <c r="Q8" s="123"/>
    </row>
    <row r="9" spans="1:20" s="129" customFormat="1" ht="29.1" customHeight="1" thickBot="1">
      <c r="A9" s="128" t="s">
        <v>26</v>
      </c>
      <c r="C9" s="158">
        <f>SUM(C8:C8)</f>
        <v>2845072694281</v>
      </c>
      <c r="D9" s="130">
        <f t="shared" ref="D9:L9" si="0">SUM(D8:D8)</f>
        <v>0</v>
      </c>
      <c r="E9" s="158">
        <f>SUM(E8:E8)</f>
        <v>-314863517</v>
      </c>
      <c r="F9" s="130">
        <f t="shared" si="0"/>
        <v>0</v>
      </c>
      <c r="G9" s="158">
        <f>SUM(G8:G8)</f>
        <v>2845387557798</v>
      </c>
      <c r="H9" s="130">
        <f t="shared" si="0"/>
        <v>0</v>
      </c>
      <c r="I9" s="158">
        <f>SUM(I8:I8)</f>
        <v>14941970122809</v>
      </c>
      <c r="J9" s="130">
        <f t="shared" si="0"/>
        <v>0</v>
      </c>
      <c r="K9" s="158">
        <f>SUM(K8:K8)</f>
        <v>16871275005</v>
      </c>
      <c r="L9" s="108">
        <f t="shared" si="0"/>
        <v>0</v>
      </c>
      <c r="M9" s="112">
        <f>SUM(M8:M8)</f>
        <v>14925098847804</v>
      </c>
      <c r="N9" s="131"/>
      <c r="O9" s="131"/>
      <c r="P9" s="131"/>
      <c r="Q9" s="131"/>
    </row>
    <row r="10" spans="1:20" ht="21.75" thickTop="1">
      <c r="C10" s="132"/>
      <c r="D10" s="132"/>
      <c r="E10" s="132"/>
      <c r="F10" s="132"/>
      <c r="G10" s="132"/>
      <c r="H10" s="132"/>
      <c r="I10" s="132"/>
      <c r="J10" s="132"/>
      <c r="K10" s="132"/>
      <c r="L10" s="133"/>
      <c r="M10" s="132"/>
      <c r="N10" s="123"/>
      <c r="O10" s="123"/>
      <c r="P10" s="123"/>
      <c r="Q10" s="108"/>
      <c r="R10" s="108"/>
      <c r="S10" s="108"/>
      <c r="T10" s="108"/>
    </row>
    <row r="11" spans="1:20" ht="21">
      <c r="C11" s="130"/>
      <c r="D11" s="132"/>
      <c r="E11" s="130"/>
      <c r="F11" s="132"/>
      <c r="G11" s="132"/>
      <c r="H11" s="132"/>
      <c r="I11" s="130"/>
      <c r="J11" s="132"/>
      <c r="K11" s="130"/>
      <c r="L11" s="132"/>
      <c r="M11" s="132"/>
      <c r="N11" s="123"/>
      <c r="O11" s="123"/>
      <c r="P11" s="123"/>
      <c r="S11" s="108"/>
      <c r="T11" s="108"/>
    </row>
    <row r="12" spans="1:20" ht="21">
      <c r="C12" s="132"/>
      <c r="D12" s="132"/>
      <c r="E12" s="108"/>
      <c r="F12" s="132"/>
      <c r="G12" s="132"/>
      <c r="H12" s="132"/>
      <c r="I12" s="132"/>
      <c r="J12" s="132"/>
      <c r="K12" s="132"/>
      <c r="L12" s="132"/>
      <c r="M12" s="132"/>
      <c r="N12" s="123"/>
      <c r="O12" s="123"/>
      <c r="P12" s="123"/>
      <c r="S12" s="108"/>
      <c r="T12" s="108"/>
    </row>
    <row r="13" spans="1:20" ht="21">
      <c r="C13" s="123"/>
      <c r="D13" s="123"/>
      <c r="E13" s="108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08"/>
      <c r="S13" s="108"/>
      <c r="T13" s="108"/>
    </row>
    <row r="14" spans="1:20" ht="21"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23"/>
      <c r="O14" s="123"/>
      <c r="P14" s="123"/>
      <c r="Q14" s="108"/>
      <c r="R14" s="108"/>
      <c r="S14" s="108"/>
      <c r="T14" s="108"/>
    </row>
    <row r="15" spans="1:20" ht="21"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23"/>
      <c r="O15" s="123"/>
      <c r="P15" s="123"/>
      <c r="Q15" s="108"/>
      <c r="R15" s="108"/>
      <c r="S15" s="108"/>
      <c r="T15" s="108"/>
    </row>
    <row r="16" spans="1:20" ht="21"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23"/>
      <c r="O16" s="123"/>
      <c r="P16" s="123"/>
      <c r="Q16" s="108"/>
      <c r="R16" s="108"/>
      <c r="S16" s="108"/>
      <c r="T16" s="108"/>
    </row>
    <row r="17" spans="3:20" ht="21"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23"/>
      <c r="O17" s="123"/>
      <c r="P17" s="123"/>
      <c r="Q17" s="108"/>
      <c r="R17" s="108"/>
      <c r="S17" s="108"/>
      <c r="T17" s="108"/>
    </row>
    <row r="18" spans="3:20" ht="21"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23"/>
      <c r="O18" s="123"/>
      <c r="P18" s="123"/>
      <c r="Q18" s="123"/>
    </row>
    <row r="19" spans="3:20" ht="21"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23"/>
      <c r="O19" s="123"/>
      <c r="P19" s="123"/>
      <c r="Q19" s="123"/>
    </row>
    <row r="20" spans="3:20" ht="21"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23"/>
      <c r="O20" s="123"/>
      <c r="P20" s="123"/>
      <c r="Q20" s="123"/>
    </row>
    <row r="21" spans="3:20"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</row>
    <row r="22" spans="3:20"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</row>
    <row r="23" spans="3:20"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3:20"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</row>
    <row r="25" spans="3:20"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</row>
    <row r="26" spans="3:20"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</row>
    <row r="27" spans="3:20"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</row>
    <row r="28" spans="3:20"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</row>
    <row r="29" spans="3:20"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</row>
    <row r="30" spans="3:20"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</row>
    <row r="31" spans="3:20"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</row>
    <row r="32" spans="3:20"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</row>
    <row r="33" spans="3:17"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</row>
    <row r="34" spans="3:17"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</row>
    <row r="35" spans="3:17"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</row>
    <row r="36" spans="3:17"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</row>
    <row r="37" spans="3:17"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</row>
    <row r="38" spans="3:17"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</row>
    <row r="39" spans="3:17"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</row>
    <row r="40" spans="3:17"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</row>
    <row r="41" spans="3:17"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77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8"/>
  <sheetViews>
    <sheetView rightToLeft="1" topLeftCell="A154" workbookViewId="0">
      <selection activeCell="C9" sqref="C9"/>
    </sheetView>
  </sheetViews>
  <sheetFormatPr defaultRowHeight="12.75"/>
  <cols>
    <col min="1" max="1" width="39" customWidth="1"/>
    <col min="2" max="2" width="1.28515625" customWidth="1"/>
    <col min="3" max="3" width="17.7109375" bestFit="1" customWidth="1"/>
    <col min="4" max="4" width="1.28515625" customWidth="1"/>
    <col min="5" max="5" width="13.7109375" bestFit="1" customWidth="1"/>
    <col min="6" max="6" width="1.28515625" customWidth="1"/>
    <col min="7" max="7" width="17.85546875" bestFit="1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19" bestFit="1" customWidth="1"/>
    <col min="14" max="14" width="0.28515625" customWidth="1"/>
  </cols>
  <sheetData>
    <row r="1" spans="1:13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3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ht="14.45" customHeight="1"/>
    <row r="5" spans="1:13" ht="14.45" customHeight="1">
      <c r="A5" s="241" t="s">
        <v>287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</row>
    <row r="6" spans="1:13" ht="14.45" customHeight="1">
      <c r="A6" s="242" t="s">
        <v>193</v>
      </c>
      <c r="C6" s="242" t="s">
        <v>209</v>
      </c>
      <c r="D6" s="242"/>
      <c r="E6" s="242"/>
      <c r="F6" s="242"/>
      <c r="G6" s="242"/>
      <c r="I6" s="242" t="s">
        <v>210</v>
      </c>
      <c r="J6" s="242"/>
      <c r="K6" s="242"/>
      <c r="L6" s="242"/>
      <c r="M6" s="242"/>
    </row>
    <row r="7" spans="1:13" ht="29.1" customHeight="1">
      <c r="A7" s="242"/>
      <c r="C7" s="19" t="s">
        <v>283</v>
      </c>
      <c r="D7" s="4"/>
      <c r="E7" s="19" t="s">
        <v>272</v>
      </c>
      <c r="F7" s="4"/>
      <c r="G7" s="19" t="s">
        <v>284</v>
      </c>
      <c r="I7" s="19" t="s">
        <v>283</v>
      </c>
      <c r="J7" s="4"/>
      <c r="K7" s="19" t="s">
        <v>272</v>
      </c>
      <c r="L7" s="4"/>
      <c r="M7" s="19" t="s">
        <v>284</v>
      </c>
    </row>
    <row r="8" spans="1:13" ht="21.75" customHeight="1">
      <c r="A8" s="6" t="s">
        <v>114</v>
      </c>
      <c r="C8" s="7">
        <v>0</v>
      </c>
      <c r="E8" s="7">
        <v>0</v>
      </c>
      <c r="G8" s="7">
        <v>0</v>
      </c>
      <c r="I8" s="7">
        <v>3511</v>
      </c>
      <c r="K8" s="7">
        <v>0</v>
      </c>
      <c r="M8" s="7">
        <v>3511</v>
      </c>
    </row>
    <row r="9" spans="1:13" ht="21.75" customHeight="1">
      <c r="A9" s="9" t="s">
        <v>116</v>
      </c>
      <c r="C9" s="10">
        <v>140257</v>
      </c>
      <c r="E9" s="10">
        <v>0</v>
      </c>
      <c r="G9" s="10">
        <v>140257</v>
      </c>
      <c r="I9" s="10">
        <v>459529</v>
      </c>
      <c r="K9" s="10">
        <v>0</v>
      </c>
      <c r="M9" s="10">
        <v>459529</v>
      </c>
    </row>
    <row r="10" spans="1:13" ht="21.75" customHeight="1">
      <c r="A10" s="9" t="s">
        <v>118</v>
      </c>
      <c r="C10" s="10">
        <v>30761</v>
      </c>
      <c r="E10" s="10">
        <v>0</v>
      </c>
      <c r="G10" s="10">
        <v>30761</v>
      </c>
      <c r="I10" s="10">
        <v>152640</v>
      </c>
      <c r="K10" s="10">
        <v>0</v>
      </c>
      <c r="M10" s="10">
        <v>152640</v>
      </c>
    </row>
    <row r="11" spans="1:13" ht="21.75" customHeight="1">
      <c r="A11" s="9" t="s">
        <v>119</v>
      </c>
      <c r="C11" s="10">
        <v>345947</v>
      </c>
      <c r="E11" s="10">
        <v>0</v>
      </c>
      <c r="G11" s="10">
        <v>345947</v>
      </c>
      <c r="I11" s="10">
        <v>1157150944</v>
      </c>
      <c r="K11" s="10">
        <v>0</v>
      </c>
      <c r="M11" s="10">
        <v>1157150944</v>
      </c>
    </row>
    <row r="12" spans="1:13" ht="21.75" customHeight="1">
      <c r="A12" s="9" t="s">
        <v>120</v>
      </c>
      <c r="C12" s="10">
        <v>60944</v>
      </c>
      <c r="E12" s="10">
        <v>0</v>
      </c>
      <c r="G12" s="10">
        <v>60944</v>
      </c>
      <c r="I12" s="10">
        <v>1128095</v>
      </c>
      <c r="K12" s="10">
        <v>0</v>
      </c>
      <c r="M12" s="10">
        <v>1128095</v>
      </c>
    </row>
    <row r="13" spans="1:13" ht="21.75" customHeight="1">
      <c r="A13" s="9" t="s">
        <v>121</v>
      </c>
      <c r="C13" s="10">
        <v>35688</v>
      </c>
      <c r="E13" s="10">
        <v>0</v>
      </c>
      <c r="G13" s="10">
        <v>35688</v>
      </c>
      <c r="I13" s="10">
        <v>210991</v>
      </c>
      <c r="K13" s="10">
        <v>0</v>
      </c>
      <c r="M13" s="10">
        <v>210991</v>
      </c>
    </row>
    <row r="14" spans="1:13" ht="21.75" customHeight="1">
      <c r="A14" s="9" t="s">
        <v>122</v>
      </c>
      <c r="C14" s="10">
        <v>0</v>
      </c>
      <c r="E14" s="10">
        <v>0</v>
      </c>
      <c r="G14" s="10">
        <v>0</v>
      </c>
      <c r="I14" s="10">
        <v>1072899</v>
      </c>
      <c r="K14" s="10">
        <v>0</v>
      </c>
      <c r="M14" s="10">
        <v>1072899</v>
      </c>
    </row>
    <row r="15" spans="1:13" ht="21.75" customHeight="1">
      <c r="A15" s="9" t="s">
        <v>123</v>
      </c>
      <c r="C15" s="10">
        <v>9775</v>
      </c>
      <c r="E15" s="10">
        <v>0</v>
      </c>
      <c r="G15" s="10">
        <v>9775</v>
      </c>
      <c r="I15" s="10">
        <v>30765</v>
      </c>
      <c r="K15" s="10">
        <v>0</v>
      </c>
      <c r="M15" s="10">
        <v>30765</v>
      </c>
    </row>
    <row r="16" spans="1:13" ht="21.75" customHeight="1">
      <c r="A16" s="9" t="s">
        <v>258</v>
      </c>
      <c r="C16" s="10">
        <v>0</v>
      </c>
      <c r="E16" s="10">
        <v>0</v>
      </c>
      <c r="G16" s="10">
        <v>0</v>
      </c>
      <c r="I16" s="10">
        <v>78641</v>
      </c>
      <c r="K16" s="10">
        <v>0</v>
      </c>
      <c r="M16" s="10">
        <v>78641</v>
      </c>
    </row>
    <row r="17" spans="1:13" ht="21.75" customHeight="1">
      <c r="A17" s="9" t="s">
        <v>124</v>
      </c>
      <c r="C17" s="10">
        <v>19420</v>
      </c>
      <c r="E17" s="10">
        <v>0</v>
      </c>
      <c r="G17" s="10">
        <v>19420</v>
      </c>
      <c r="I17" s="10">
        <v>1047361372</v>
      </c>
      <c r="K17" s="10">
        <v>0</v>
      </c>
      <c r="M17" s="10">
        <v>1047361372</v>
      </c>
    </row>
    <row r="18" spans="1:13" ht="21.75" customHeight="1">
      <c r="A18" s="9" t="s">
        <v>259</v>
      </c>
      <c r="C18" s="10">
        <v>0</v>
      </c>
      <c r="E18" s="10">
        <v>0</v>
      </c>
      <c r="G18" s="10">
        <v>0</v>
      </c>
      <c r="I18" s="10">
        <v>4629452905</v>
      </c>
      <c r="K18" s="10">
        <v>0</v>
      </c>
      <c r="M18" s="10">
        <v>4629452905</v>
      </c>
    </row>
    <row r="19" spans="1:13" ht="21.75" customHeight="1">
      <c r="A19" s="9" t="s">
        <v>181</v>
      </c>
      <c r="C19" s="10">
        <v>0</v>
      </c>
      <c r="E19" s="10">
        <v>0</v>
      </c>
      <c r="G19" s="10">
        <v>0</v>
      </c>
      <c r="I19" s="10">
        <v>20638561595</v>
      </c>
      <c r="K19" s="10">
        <v>0</v>
      </c>
      <c r="M19" s="10">
        <v>20638561595</v>
      </c>
    </row>
    <row r="20" spans="1:13" ht="21.75" customHeight="1">
      <c r="A20" s="9" t="s">
        <v>260</v>
      </c>
      <c r="C20" s="10">
        <v>0</v>
      </c>
      <c r="E20" s="10">
        <v>0</v>
      </c>
      <c r="G20" s="10">
        <v>0</v>
      </c>
      <c r="I20" s="10">
        <v>16686575621</v>
      </c>
      <c r="K20" s="10">
        <v>0</v>
      </c>
      <c r="M20" s="10">
        <v>16686575621</v>
      </c>
    </row>
    <row r="21" spans="1:13" ht="21.75" customHeight="1">
      <c r="A21" s="9" t="s">
        <v>261</v>
      </c>
      <c r="C21" s="10">
        <v>0</v>
      </c>
      <c r="E21" s="10">
        <v>0</v>
      </c>
      <c r="G21" s="10">
        <v>0</v>
      </c>
      <c r="I21" s="10">
        <v>49397124832</v>
      </c>
      <c r="K21" s="10">
        <v>0</v>
      </c>
      <c r="M21" s="10">
        <v>49397124832</v>
      </c>
    </row>
    <row r="22" spans="1:13" ht="21.75" customHeight="1">
      <c r="A22" s="9" t="s">
        <v>144</v>
      </c>
      <c r="C22" s="10">
        <v>0</v>
      </c>
      <c r="E22" s="10">
        <v>0</v>
      </c>
      <c r="G22" s="10">
        <v>0</v>
      </c>
      <c r="I22" s="10">
        <v>34186582492</v>
      </c>
      <c r="K22" s="10">
        <v>0</v>
      </c>
      <c r="M22" s="10">
        <v>34186582492</v>
      </c>
    </row>
    <row r="23" spans="1:13" ht="21.75" customHeight="1">
      <c r="A23" s="9" t="s">
        <v>125</v>
      </c>
      <c r="C23" s="10">
        <v>0</v>
      </c>
      <c r="E23" s="10">
        <v>0</v>
      </c>
      <c r="G23" s="10">
        <v>0</v>
      </c>
      <c r="I23" s="10">
        <v>1253475</v>
      </c>
      <c r="K23" s="10">
        <v>0</v>
      </c>
      <c r="M23" s="10">
        <v>1253475</v>
      </c>
    </row>
    <row r="24" spans="1:13" ht="21.75" customHeight="1">
      <c r="A24" s="9" t="s">
        <v>126</v>
      </c>
      <c r="C24" s="10">
        <v>0</v>
      </c>
      <c r="E24" s="10">
        <v>0</v>
      </c>
      <c r="G24" s="10">
        <v>0</v>
      </c>
      <c r="I24" s="10">
        <v>19690946847</v>
      </c>
      <c r="K24" s="10">
        <v>0</v>
      </c>
      <c r="M24" s="10">
        <v>19690946847</v>
      </c>
    </row>
    <row r="25" spans="1:13" ht="21.75" customHeight="1">
      <c r="A25" s="9" t="s">
        <v>128</v>
      </c>
      <c r="C25" s="10">
        <v>0</v>
      </c>
      <c r="E25" s="10">
        <v>0</v>
      </c>
      <c r="G25" s="10">
        <v>0</v>
      </c>
      <c r="I25" s="10">
        <v>17260438364</v>
      </c>
      <c r="K25" s="10">
        <v>0</v>
      </c>
      <c r="M25" s="10">
        <v>17260438364</v>
      </c>
    </row>
    <row r="26" spans="1:13" ht="21.75" customHeight="1">
      <c r="A26" s="9" t="s">
        <v>128</v>
      </c>
      <c r="C26" s="10">
        <v>0</v>
      </c>
      <c r="E26" s="10">
        <v>0</v>
      </c>
      <c r="G26" s="10">
        <v>0</v>
      </c>
      <c r="I26" s="10">
        <v>32136986297</v>
      </c>
      <c r="K26" s="10">
        <v>0</v>
      </c>
      <c r="M26" s="10">
        <v>32136986297</v>
      </c>
    </row>
    <row r="27" spans="1:13" ht="21.75" customHeight="1">
      <c r="A27" s="9" t="s">
        <v>128</v>
      </c>
      <c r="C27" s="10">
        <v>0</v>
      </c>
      <c r="E27" s="10">
        <v>0</v>
      </c>
      <c r="G27" s="10">
        <v>0</v>
      </c>
      <c r="I27" s="10">
        <v>46520547944</v>
      </c>
      <c r="K27" s="10">
        <v>0</v>
      </c>
      <c r="M27" s="10">
        <v>46520547944</v>
      </c>
    </row>
    <row r="28" spans="1:13" ht="21.75" customHeight="1">
      <c r="A28" s="9" t="s">
        <v>126</v>
      </c>
      <c r="C28" s="10">
        <v>15824834974</v>
      </c>
      <c r="E28" s="10">
        <v>-90676581</v>
      </c>
      <c r="G28" s="10">
        <v>15915511555</v>
      </c>
      <c r="I28" s="10">
        <v>92001010659</v>
      </c>
      <c r="K28" s="10">
        <v>21960735</v>
      </c>
      <c r="M28" s="10">
        <v>91979049924</v>
      </c>
    </row>
    <row r="29" spans="1:13" ht="21.75" customHeight="1">
      <c r="A29" s="9" t="s">
        <v>128</v>
      </c>
      <c r="C29" s="10">
        <v>0</v>
      </c>
      <c r="E29" s="10">
        <v>0</v>
      </c>
      <c r="G29" s="10">
        <v>0</v>
      </c>
      <c r="I29" s="10">
        <v>5452739707</v>
      </c>
      <c r="K29" s="10">
        <v>0</v>
      </c>
      <c r="M29" s="10">
        <v>5452739707</v>
      </c>
    </row>
    <row r="30" spans="1:13" ht="21.75" customHeight="1">
      <c r="A30" s="9" t="s">
        <v>127</v>
      </c>
      <c r="C30" s="10">
        <v>28675849305</v>
      </c>
      <c r="E30" s="10">
        <v>-195118379</v>
      </c>
      <c r="G30" s="10">
        <v>28870967684</v>
      </c>
      <c r="I30" s="10">
        <v>322695152727</v>
      </c>
      <c r="K30" s="10">
        <v>6890389</v>
      </c>
      <c r="M30" s="10">
        <v>322688262338</v>
      </c>
    </row>
    <row r="31" spans="1:13" ht="21.75" customHeight="1">
      <c r="A31" s="9" t="s">
        <v>128</v>
      </c>
      <c r="C31" s="10">
        <v>26792153403</v>
      </c>
      <c r="E31" s="10">
        <v>-5481957</v>
      </c>
      <c r="G31" s="10">
        <v>26797635360</v>
      </c>
      <c r="I31" s="10">
        <v>207190483821</v>
      </c>
      <c r="K31" s="10">
        <v>100003578</v>
      </c>
      <c r="M31" s="10">
        <v>207090480243</v>
      </c>
    </row>
    <row r="32" spans="1:13" ht="21.75" customHeight="1">
      <c r="A32" s="9" t="s">
        <v>128</v>
      </c>
      <c r="C32" s="10">
        <v>0</v>
      </c>
      <c r="E32" s="10">
        <v>0</v>
      </c>
      <c r="G32" s="10">
        <v>0</v>
      </c>
      <c r="I32" s="10">
        <v>15926712319</v>
      </c>
      <c r="K32" s="10">
        <v>0</v>
      </c>
      <c r="M32" s="10">
        <v>15926712319</v>
      </c>
    </row>
    <row r="33" spans="1:13" ht="21.75" customHeight="1">
      <c r="A33" s="9" t="s">
        <v>128</v>
      </c>
      <c r="C33" s="10">
        <v>5060219156</v>
      </c>
      <c r="E33" s="10">
        <v>-7296425</v>
      </c>
      <c r="G33" s="10">
        <v>5067515581</v>
      </c>
      <c r="I33" s="10">
        <v>33530896320</v>
      </c>
      <c r="K33" s="10">
        <v>24736957</v>
      </c>
      <c r="M33" s="10">
        <v>33506159363</v>
      </c>
    </row>
    <row r="34" spans="1:13" ht="21.75" customHeight="1">
      <c r="A34" s="9" t="s">
        <v>131</v>
      </c>
      <c r="C34" s="10">
        <v>42744</v>
      </c>
      <c r="E34" s="10">
        <v>0</v>
      </c>
      <c r="G34" s="10">
        <v>42744</v>
      </c>
      <c r="I34" s="10">
        <v>107391</v>
      </c>
      <c r="K34" s="10">
        <v>0</v>
      </c>
      <c r="M34" s="10">
        <v>107391</v>
      </c>
    </row>
    <row r="35" spans="1:13" ht="21.75" customHeight="1">
      <c r="A35" s="9" t="s">
        <v>135</v>
      </c>
      <c r="C35" s="10">
        <v>0</v>
      </c>
      <c r="E35" s="10">
        <v>0</v>
      </c>
      <c r="G35" s="10">
        <v>0</v>
      </c>
      <c r="I35" s="10">
        <v>166290410981</v>
      </c>
      <c r="K35" s="10">
        <v>0</v>
      </c>
      <c r="M35" s="10">
        <v>166290410981</v>
      </c>
    </row>
    <row r="36" spans="1:13" ht="21.75" customHeight="1">
      <c r="A36" s="9" t="s">
        <v>128</v>
      </c>
      <c r="C36" s="10">
        <v>0</v>
      </c>
      <c r="E36" s="10">
        <v>0</v>
      </c>
      <c r="G36" s="10">
        <v>0</v>
      </c>
      <c r="I36" s="10">
        <v>5818684923</v>
      </c>
      <c r="K36" s="10">
        <v>0</v>
      </c>
      <c r="M36" s="10">
        <v>5818684923</v>
      </c>
    </row>
    <row r="37" spans="1:13" ht="21.75" customHeight="1">
      <c r="A37" s="9" t="s">
        <v>128</v>
      </c>
      <c r="C37" s="10">
        <v>7919693132</v>
      </c>
      <c r="E37" s="10">
        <v>-2906981</v>
      </c>
      <c r="G37" s="10">
        <v>7922600113</v>
      </c>
      <c r="I37" s="10">
        <v>48696796389</v>
      </c>
      <c r="K37" s="10">
        <v>46324150</v>
      </c>
      <c r="M37" s="10">
        <v>48650472239</v>
      </c>
    </row>
    <row r="38" spans="1:13" ht="21.75" customHeight="1">
      <c r="A38" s="9" t="s">
        <v>133</v>
      </c>
      <c r="C38" s="10">
        <v>6907</v>
      </c>
      <c r="E38" s="10">
        <v>0</v>
      </c>
      <c r="G38" s="10">
        <v>6907</v>
      </c>
      <c r="I38" s="10">
        <v>13668</v>
      </c>
      <c r="K38" s="10">
        <v>0</v>
      </c>
      <c r="M38" s="10">
        <v>13668</v>
      </c>
    </row>
    <row r="39" spans="1:13" ht="21.75" customHeight="1">
      <c r="A39" s="9" t="s">
        <v>157</v>
      </c>
      <c r="C39" s="10">
        <v>0</v>
      </c>
      <c r="E39" s="10">
        <v>0</v>
      </c>
      <c r="G39" s="10">
        <v>0</v>
      </c>
      <c r="I39" s="10">
        <v>23609449306</v>
      </c>
      <c r="K39" s="10">
        <v>0</v>
      </c>
      <c r="M39" s="10">
        <v>23609449306</v>
      </c>
    </row>
    <row r="40" spans="1:13" ht="21.75" customHeight="1">
      <c r="A40" s="9" t="s">
        <v>157</v>
      </c>
      <c r="C40" s="10">
        <v>0</v>
      </c>
      <c r="E40" s="10">
        <v>0</v>
      </c>
      <c r="G40" s="10">
        <v>0</v>
      </c>
      <c r="I40" s="10">
        <v>34866849314</v>
      </c>
      <c r="K40" s="10">
        <v>0</v>
      </c>
      <c r="M40" s="10">
        <v>34866849314</v>
      </c>
    </row>
    <row r="41" spans="1:13" ht="21.75" customHeight="1">
      <c r="A41" s="9" t="s">
        <v>157</v>
      </c>
      <c r="C41" s="10">
        <v>0</v>
      </c>
      <c r="E41" s="10">
        <v>0</v>
      </c>
      <c r="G41" s="10">
        <v>0</v>
      </c>
      <c r="I41" s="10">
        <v>47627397259</v>
      </c>
      <c r="K41" s="10">
        <v>0</v>
      </c>
      <c r="M41" s="10">
        <v>47627397259</v>
      </c>
    </row>
    <row r="42" spans="1:13" ht="21.75" customHeight="1">
      <c r="A42" s="9" t="s">
        <v>157</v>
      </c>
      <c r="C42" s="10">
        <v>0</v>
      </c>
      <c r="E42" s="10">
        <v>0</v>
      </c>
      <c r="G42" s="10">
        <v>0</v>
      </c>
      <c r="I42" s="10">
        <v>28635616441</v>
      </c>
      <c r="K42" s="10">
        <v>0</v>
      </c>
      <c r="M42" s="10">
        <v>28635616441</v>
      </c>
    </row>
    <row r="43" spans="1:13" ht="21.75" customHeight="1">
      <c r="A43" s="9" t="s">
        <v>157</v>
      </c>
      <c r="C43" s="10">
        <v>0</v>
      </c>
      <c r="E43" s="10">
        <v>0</v>
      </c>
      <c r="G43" s="10">
        <v>0</v>
      </c>
      <c r="I43" s="10">
        <v>50039145209</v>
      </c>
      <c r="K43" s="10">
        <v>0</v>
      </c>
      <c r="M43" s="10">
        <v>50039145209</v>
      </c>
    </row>
    <row r="44" spans="1:13" ht="21.75" customHeight="1">
      <c r="A44" s="9" t="s">
        <v>134</v>
      </c>
      <c r="C44" s="10">
        <v>19421</v>
      </c>
      <c r="E44" s="10">
        <v>0</v>
      </c>
      <c r="G44" s="10">
        <v>19421</v>
      </c>
      <c r="I44" s="10">
        <v>40539</v>
      </c>
      <c r="K44" s="10">
        <v>0</v>
      </c>
      <c r="M44" s="10">
        <v>40539</v>
      </c>
    </row>
    <row r="45" spans="1:13" ht="21.75" customHeight="1">
      <c r="A45" s="9" t="s">
        <v>135</v>
      </c>
      <c r="C45" s="10">
        <v>11133586295</v>
      </c>
      <c r="E45" s="10">
        <v>0</v>
      </c>
      <c r="G45" s="10">
        <v>11133586295</v>
      </c>
      <c r="I45" s="10">
        <v>73587512326</v>
      </c>
      <c r="K45" s="10">
        <v>0</v>
      </c>
      <c r="M45" s="10">
        <v>73587512326</v>
      </c>
    </row>
    <row r="46" spans="1:13" ht="21.75" customHeight="1">
      <c r="A46" s="9" t="s">
        <v>135</v>
      </c>
      <c r="C46" s="10">
        <v>93232703825</v>
      </c>
      <c r="E46" s="10">
        <v>0</v>
      </c>
      <c r="G46" s="10">
        <v>93232703825</v>
      </c>
      <c r="I46" s="10">
        <v>1093733071780</v>
      </c>
      <c r="K46" s="10">
        <v>0</v>
      </c>
      <c r="M46" s="10">
        <v>1093733071780</v>
      </c>
    </row>
    <row r="47" spans="1:13" ht="21.75" customHeight="1">
      <c r="A47" s="9" t="s">
        <v>262</v>
      </c>
      <c r="C47" s="10">
        <v>0</v>
      </c>
      <c r="E47" s="10">
        <v>0</v>
      </c>
      <c r="G47" s="10">
        <v>0</v>
      </c>
      <c r="I47" s="10">
        <v>90536986286</v>
      </c>
      <c r="K47" s="10">
        <v>0</v>
      </c>
      <c r="M47" s="10">
        <v>90536986286</v>
      </c>
    </row>
    <row r="48" spans="1:13" ht="21.75" customHeight="1">
      <c r="A48" s="9" t="s">
        <v>262</v>
      </c>
      <c r="C48" s="10">
        <v>0</v>
      </c>
      <c r="E48" s="10">
        <v>0</v>
      </c>
      <c r="G48" s="10">
        <v>0</v>
      </c>
      <c r="I48" s="10">
        <v>72060273966</v>
      </c>
      <c r="K48" s="10">
        <v>0</v>
      </c>
      <c r="M48" s="10">
        <v>72060273966</v>
      </c>
    </row>
    <row r="49" spans="1:13" ht="21.75" customHeight="1">
      <c r="A49" s="9" t="s">
        <v>262</v>
      </c>
      <c r="C49" s="10">
        <v>0</v>
      </c>
      <c r="E49" s="10">
        <v>0</v>
      </c>
      <c r="G49" s="10">
        <v>0</v>
      </c>
      <c r="I49" s="10">
        <v>71583561649</v>
      </c>
      <c r="K49" s="10">
        <v>0</v>
      </c>
      <c r="M49" s="10">
        <v>71583561649</v>
      </c>
    </row>
    <row r="50" spans="1:13" ht="21.75" customHeight="1">
      <c r="A50" s="9" t="s">
        <v>262</v>
      </c>
      <c r="C50" s="10">
        <v>0</v>
      </c>
      <c r="E50" s="10">
        <v>0</v>
      </c>
      <c r="G50" s="10">
        <v>0</v>
      </c>
      <c r="I50" s="10">
        <v>62197260270</v>
      </c>
      <c r="K50" s="10">
        <v>0</v>
      </c>
      <c r="M50" s="10">
        <v>62197260270</v>
      </c>
    </row>
    <row r="51" spans="1:13" ht="21.75" customHeight="1">
      <c r="A51" s="9" t="s">
        <v>262</v>
      </c>
      <c r="C51" s="10">
        <v>0</v>
      </c>
      <c r="E51" s="10">
        <v>0</v>
      </c>
      <c r="G51" s="10">
        <v>0</v>
      </c>
      <c r="I51" s="10">
        <v>89532947930</v>
      </c>
      <c r="K51" s="10">
        <v>0</v>
      </c>
      <c r="M51" s="10">
        <v>89532947930</v>
      </c>
    </row>
    <row r="52" spans="1:13" ht="21.75" customHeight="1">
      <c r="A52" s="9" t="s">
        <v>181</v>
      </c>
      <c r="C52" s="10">
        <v>0</v>
      </c>
      <c r="E52" s="10">
        <v>0</v>
      </c>
      <c r="G52" s="10">
        <v>0</v>
      </c>
      <c r="I52" s="10">
        <v>4397534236</v>
      </c>
      <c r="K52" s="10">
        <v>0</v>
      </c>
      <c r="M52" s="10">
        <v>4397534236</v>
      </c>
    </row>
    <row r="53" spans="1:13" ht="21.75" customHeight="1">
      <c r="A53" s="9" t="s">
        <v>157</v>
      </c>
      <c r="C53" s="10">
        <v>0</v>
      </c>
      <c r="E53" s="10">
        <v>0</v>
      </c>
      <c r="G53" s="10">
        <v>0</v>
      </c>
      <c r="I53" s="10">
        <v>46254459186</v>
      </c>
      <c r="K53" s="10">
        <v>0</v>
      </c>
      <c r="M53" s="10">
        <v>46254459186</v>
      </c>
    </row>
    <row r="54" spans="1:13" ht="21.75" customHeight="1">
      <c r="A54" s="9" t="s">
        <v>157</v>
      </c>
      <c r="C54" s="10">
        <v>0</v>
      </c>
      <c r="E54" s="10">
        <v>0</v>
      </c>
      <c r="G54" s="10">
        <v>0</v>
      </c>
      <c r="I54" s="10">
        <v>46254459186</v>
      </c>
      <c r="K54" s="10">
        <v>0</v>
      </c>
      <c r="M54" s="10">
        <v>46254459186</v>
      </c>
    </row>
    <row r="55" spans="1:13" ht="21.75" customHeight="1">
      <c r="A55" s="9" t="s">
        <v>157</v>
      </c>
      <c r="C55" s="10">
        <v>0</v>
      </c>
      <c r="E55" s="10">
        <v>0</v>
      </c>
      <c r="G55" s="10">
        <v>0</v>
      </c>
      <c r="I55" s="10">
        <v>46254459186</v>
      </c>
      <c r="K55" s="10">
        <v>0</v>
      </c>
      <c r="M55" s="10">
        <v>46254459186</v>
      </c>
    </row>
    <row r="56" spans="1:13" ht="21.75" customHeight="1">
      <c r="A56" s="9" t="s">
        <v>157</v>
      </c>
      <c r="C56" s="10">
        <v>0</v>
      </c>
      <c r="E56" s="10">
        <v>0</v>
      </c>
      <c r="G56" s="10">
        <v>0</v>
      </c>
      <c r="I56" s="10">
        <v>47561308502</v>
      </c>
      <c r="K56" s="10">
        <v>0</v>
      </c>
      <c r="M56" s="10">
        <v>47561308502</v>
      </c>
    </row>
    <row r="57" spans="1:13" ht="21.75" customHeight="1">
      <c r="A57" s="9" t="s">
        <v>157</v>
      </c>
      <c r="C57" s="10">
        <v>695890429</v>
      </c>
      <c r="E57" s="10">
        <v>0</v>
      </c>
      <c r="G57" s="10">
        <v>695890429</v>
      </c>
      <c r="I57" s="10">
        <v>128547609843</v>
      </c>
      <c r="K57" s="10">
        <v>0</v>
      </c>
      <c r="M57" s="10">
        <v>128547609843</v>
      </c>
    </row>
    <row r="58" spans="1:13" ht="21.75" customHeight="1">
      <c r="A58" s="9" t="s">
        <v>157</v>
      </c>
      <c r="C58" s="10">
        <v>0</v>
      </c>
      <c r="E58" s="10">
        <v>0</v>
      </c>
      <c r="G58" s="10">
        <v>0</v>
      </c>
      <c r="I58" s="10">
        <v>51950389363</v>
      </c>
      <c r="K58" s="10">
        <v>0</v>
      </c>
      <c r="M58" s="10">
        <v>51950389363</v>
      </c>
    </row>
    <row r="59" spans="1:13" ht="21.75" customHeight="1">
      <c r="A59" s="9" t="s">
        <v>157</v>
      </c>
      <c r="C59" s="10">
        <v>0</v>
      </c>
      <c r="E59" s="10">
        <v>0</v>
      </c>
      <c r="G59" s="10">
        <v>0</v>
      </c>
      <c r="I59" s="10">
        <v>3519306872</v>
      </c>
      <c r="K59" s="10">
        <v>0</v>
      </c>
      <c r="M59" s="10">
        <v>3519306872</v>
      </c>
    </row>
    <row r="60" spans="1:13" ht="21.75" customHeight="1">
      <c r="A60" s="9" t="s">
        <v>157</v>
      </c>
      <c r="C60" s="10">
        <v>0</v>
      </c>
      <c r="E60" s="10">
        <v>0</v>
      </c>
      <c r="G60" s="10">
        <v>0</v>
      </c>
      <c r="I60" s="10">
        <v>50690942466</v>
      </c>
      <c r="K60" s="10">
        <v>0</v>
      </c>
      <c r="M60" s="10">
        <v>50690942466</v>
      </c>
    </row>
    <row r="61" spans="1:13" ht="21.75" customHeight="1">
      <c r="A61" s="9" t="s">
        <v>138</v>
      </c>
      <c r="C61" s="10">
        <v>4502</v>
      </c>
      <c r="E61" s="10">
        <v>0</v>
      </c>
      <c r="G61" s="10">
        <v>4502</v>
      </c>
      <c r="I61" s="10">
        <v>11717</v>
      </c>
      <c r="K61" s="10">
        <v>0</v>
      </c>
      <c r="M61" s="10">
        <v>11717</v>
      </c>
    </row>
    <row r="62" spans="1:13" ht="21.75" customHeight="1">
      <c r="A62" s="9" t="s">
        <v>128</v>
      </c>
      <c r="C62" s="10">
        <v>0</v>
      </c>
      <c r="E62" s="10">
        <v>0</v>
      </c>
      <c r="G62" s="10">
        <v>0</v>
      </c>
      <c r="I62" s="10">
        <v>15214904106</v>
      </c>
      <c r="K62" s="10">
        <v>0</v>
      </c>
      <c r="M62" s="10">
        <v>15214904106</v>
      </c>
    </row>
    <row r="63" spans="1:13" ht="21.75" customHeight="1">
      <c r="A63" s="9" t="s">
        <v>157</v>
      </c>
      <c r="C63" s="10">
        <v>0</v>
      </c>
      <c r="E63" s="10">
        <v>0</v>
      </c>
      <c r="G63" s="10">
        <v>0</v>
      </c>
      <c r="I63" s="10">
        <v>45461917788</v>
      </c>
      <c r="K63" s="10">
        <v>0</v>
      </c>
      <c r="M63" s="10">
        <v>45461917788</v>
      </c>
    </row>
    <row r="64" spans="1:13" ht="21.75" customHeight="1">
      <c r="A64" s="9" t="s">
        <v>157</v>
      </c>
      <c r="C64" s="10">
        <v>821917819</v>
      </c>
      <c r="E64" s="10">
        <v>0</v>
      </c>
      <c r="G64" s="10">
        <v>821917819</v>
      </c>
      <c r="I64" s="10">
        <v>121369843464</v>
      </c>
      <c r="K64" s="10">
        <v>0</v>
      </c>
      <c r="M64" s="10">
        <v>121369843464</v>
      </c>
    </row>
    <row r="65" spans="1:13" ht="21.75" customHeight="1">
      <c r="A65" s="9" t="s">
        <v>157</v>
      </c>
      <c r="C65" s="10">
        <v>0</v>
      </c>
      <c r="E65" s="10">
        <v>0</v>
      </c>
      <c r="G65" s="10">
        <v>0</v>
      </c>
      <c r="I65" s="10">
        <v>25058653119</v>
      </c>
      <c r="K65" s="10">
        <v>0</v>
      </c>
      <c r="M65" s="10">
        <v>25058653119</v>
      </c>
    </row>
    <row r="66" spans="1:13" ht="21.75" customHeight="1">
      <c r="A66" s="9" t="s">
        <v>139</v>
      </c>
      <c r="C66" s="10">
        <v>0</v>
      </c>
      <c r="E66" s="10">
        <v>0</v>
      </c>
      <c r="G66" s="10">
        <v>0</v>
      </c>
      <c r="I66" s="10">
        <v>27945205472</v>
      </c>
      <c r="K66" s="10">
        <v>0</v>
      </c>
      <c r="M66" s="10">
        <v>27945205472</v>
      </c>
    </row>
    <row r="67" spans="1:13" ht="21.75" customHeight="1">
      <c r="A67" s="9" t="s">
        <v>139</v>
      </c>
      <c r="C67" s="10">
        <v>23185985134</v>
      </c>
      <c r="E67" s="10">
        <v>-86959388</v>
      </c>
      <c r="G67" s="10">
        <v>23272944522</v>
      </c>
      <c r="I67" s="10">
        <v>173032186839</v>
      </c>
      <c r="K67" s="10">
        <v>0</v>
      </c>
      <c r="M67" s="10">
        <v>173032186839</v>
      </c>
    </row>
    <row r="68" spans="1:13" ht="21.75" customHeight="1">
      <c r="A68" s="9" t="s">
        <v>157</v>
      </c>
      <c r="C68" s="10">
        <v>0</v>
      </c>
      <c r="E68" s="10">
        <v>0</v>
      </c>
      <c r="G68" s="10">
        <v>0</v>
      </c>
      <c r="I68" s="10">
        <v>11604438346</v>
      </c>
      <c r="K68" s="10">
        <v>0</v>
      </c>
      <c r="M68" s="10">
        <v>11604438346</v>
      </c>
    </row>
    <row r="69" spans="1:13" ht="21.75" customHeight="1">
      <c r="A69" s="9" t="s">
        <v>140</v>
      </c>
      <c r="C69" s="10">
        <v>4775342472</v>
      </c>
      <c r="E69" s="10">
        <v>-16235799</v>
      </c>
      <c r="G69" s="10">
        <v>4791578271</v>
      </c>
      <c r="I69" s="10">
        <v>25469350044</v>
      </c>
      <c r="K69" s="10">
        <v>0</v>
      </c>
      <c r="M69" s="10">
        <v>25469350044</v>
      </c>
    </row>
    <row r="70" spans="1:13" ht="21.75" customHeight="1">
      <c r="A70" s="9" t="s">
        <v>141</v>
      </c>
      <c r="C70" s="10">
        <v>5004674016</v>
      </c>
      <c r="E70" s="10">
        <v>-16177225</v>
      </c>
      <c r="G70" s="10">
        <v>5020851241</v>
      </c>
      <c r="I70" s="10">
        <v>26024772567</v>
      </c>
      <c r="K70" s="10">
        <v>5812767</v>
      </c>
      <c r="M70" s="10">
        <v>26018959800</v>
      </c>
    </row>
    <row r="71" spans="1:13" ht="21.75" customHeight="1">
      <c r="A71" s="9" t="s">
        <v>142</v>
      </c>
      <c r="C71" s="10">
        <v>78767124828</v>
      </c>
      <c r="E71" s="10">
        <v>61349591</v>
      </c>
      <c r="G71" s="10">
        <v>78705775237</v>
      </c>
      <c r="I71" s="10">
        <v>409246577617</v>
      </c>
      <c r="K71" s="10">
        <v>545539340</v>
      </c>
      <c r="M71" s="10">
        <v>408701038277</v>
      </c>
    </row>
    <row r="72" spans="1:13" ht="21.75" customHeight="1">
      <c r="A72" s="9" t="s">
        <v>144</v>
      </c>
      <c r="C72" s="10">
        <v>82419146288</v>
      </c>
      <c r="E72" s="10">
        <v>64194048</v>
      </c>
      <c r="G72" s="10">
        <v>82354952240</v>
      </c>
      <c r="I72" s="10">
        <v>428221212557</v>
      </c>
      <c r="K72" s="10">
        <v>570833162</v>
      </c>
      <c r="M72" s="10">
        <v>427650379395</v>
      </c>
    </row>
    <row r="73" spans="1:13" ht="21.75" customHeight="1">
      <c r="A73" s="9" t="s">
        <v>146</v>
      </c>
      <c r="C73" s="10">
        <v>157534247656</v>
      </c>
      <c r="E73" s="10">
        <v>122699167</v>
      </c>
      <c r="G73" s="10">
        <v>157411548489</v>
      </c>
      <c r="I73" s="10">
        <v>818493152234</v>
      </c>
      <c r="K73" s="10">
        <v>1091078679</v>
      </c>
      <c r="M73" s="10">
        <v>817402073555</v>
      </c>
    </row>
    <row r="74" spans="1:13" ht="21.75" customHeight="1">
      <c r="A74" s="9" t="s">
        <v>135</v>
      </c>
      <c r="C74" s="10">
        <v>33381077243</v>
      </c>
      <c r="E74" s="10">
        <v>0</v>
      </c>
      <c r="G74" s="10">
        <v>33381077243</v>
      </c>
      <c r="I74" s="10">
        <v>224624068954</v>
      </c>
      <c r="K74" s="10">
        <v>0</v>
      </c>
      <c r="M74" s="10">
        <v>224624068954</v>
      </c>
    </row>
    <row r="75" spans="1:13" ht="21.75" customHeight="1">
      <c r="A75" s="9" t="s">
        <v>135</v>
      </c>
      <c r="C75" s="10">
        <v>265250523283</v>
      </c>
      <c r="E75" s="10">
        <v>0</v>
      </c>
      <c r="G75" s="10">
        <v>265250523283</v>
      </c>
      <c r="I75" s="10">
        <v>1448941783540</v>
      </c>
      <c r="K75" s="10">
        <v>0</v>
      </c>
      <c r="M75" s="10">
        <v>1448941783540</v>
      </c>
    </row>
    <row r="76" spans="1:13" ht="21.75" customHeight="1">
      <c r="A76" s="9" t="s">
        <v>135</v>
      </c>
      <c r="C76" s="10">
        <v>143020954518</v>
      </c>
      <c r="E76" s="10">
        <v>2016175187</v>
      </c>
      <c r="G76" s="10">
        <v>141004779331</v>
      </c>
      <c r="I76" s="10">
        <v>776749403806</v>
      </c>
      <c r="K76" s="10">
        <v>8931964276</v>
      </c>
      <c r="M76" s="10">
        <v>767817439530</v>
      </c>
    </row>
    <row r="77" spans="1:13" ht="21.75" customHeight="1">
      <c r="A77" s="9" t="s">
        <v>135</v>
      </c>
      <c r="C77" s="10">
        <v>23104851118</v>
      </c>
      <c r="E77" s="10">
        <v>0</v>
      </c>
      <c r="G77" s="10">
        <v>23104851118</v>
      </c>
      <c r="I77" s="10">
        <v>125482866406</v>
      </c>
      <c r="K77" s="10">
        <v>0</v>
      </c>
      <c r="M77" s="10">
        <v>125482866406</v>
      </c>
    </row>
    <row r="78" spans="1:13" ht="21.75" customHeight="1">
      <c r="A78" s="9" t="s">
        <v>135</v>
      </c>
      <c r="C78" s="10">
        <v>37699235780</v>
      </c>
      <c r="E78" s="10">
        <v>0</v>
      </c>
      <c r="G78" s="10">
        <v>37699235780</v>
      </c>
      <c r="I78" s="10">
        <v>203556859212</v>
      </c>
      <c r="K78" s="10">
        <v>0</v>
      </c>
      <c r="M78" s="10">
        <v>203556859212</v>
      </c>
    </row>
    <row r="79" spans="1:13" ht="21.75" customHeight="1">
      <c r="A79" s="9" t="s">
        <v>135</v>
      </c>
      <c r="C79" s="10">
        <v>6089941320</v>
      </c>
      <c r="E79" s="10">
        <v>0</v>
      </c>
      <c r="G79" s="10">
        <v>6089941320</v>
      </c>
      <c r="I79" s="10">
        <v>32882611590</v>
      </c>
      <c r="K79" s="10">
        <v>0</v>
      </c>
      <c r="M79" s="10">
        <v>32882611590</v>
      </c>
    </row>
    <row r="80" spans="1:13" ht="21.75" customHeight="1">
      <c r="A80" s="9" t="s">
        <v>135</v>
      </c>
      <c r="C80" s="10">
        <v>72687195626</v>
      </c>
      <c r="E80" s="10">
        <v>0</v>
      </c>
      <c r="G80" s="10">
        <v>72687195626</v>
      </c>
      <c r="I80" s="10">
        <v>390182910892</v>
      </c>
      <c r="K80" s="10">
        <v>0</v>
      </c>
      <c r="M80" s="10">
        <v>390182910892</v>
      </c>
    </row>
    <row r="81" spans="1:13" ht="21.75" customHeight="1">
      <c r="A81" s="9" t="s">
        <v>135</v>
      </c>
      <c r="C81" s="10">
        <v>11741866001</v>
      </c>
      <c r="E81" s="10">
        <v>0</v>
      </c>
      <c r="G81" s="10">
        <v>11741866001</v>
      </c>
      <c r="I81" s="10">
        <v>63030020835</v>
      </c>
      <c r="K81" s="10">
        <v>0</v>
      </c>
      <c r="M81" s="10">
        <v>63030020835</v>
      </c>
    </row>
    <row r="82" spans="1:13" ht="21.75" customHeight="1">
      <c r="A82" s="9" t="s">
        <v>157</v>
      </c>
      <c r="C82" s="10">
        <v>0</v>
      </c>
      <c r="E82" s="10">
        <v>0</v>
      </c>
      <c r="G82" s="10">
        <v>0</v>
      </c>
      <c r="I82" s="10">
        <v>107692479970</v>
      </c>
      <c r="K82" s="10">
        <v>0</v>
      </c>
      <c r="M82" s="10">
        <v>107692479970</v>
      </c>
    </row>
    <row r="83" spans="1:13" ht="21.75" customHeight="1">
      <c r="A83" s="9" t="s">
        <v>157</v>
      </c>
      <c r="C83" s="10">
        <v>0</v>
      </c>
      <c r="E83" s="10">
        <v>0</v>
      </c>
      <c r="G83" s="10">
        <v>0</v>
      </c>
      <c r="I83" s="10">
        <v>12879653685</v>
      </c>
      <c r="K83" s="10">
        <v>0</v>
      </c>
      <c r="M83" s="10">
        <v>12879653685</v>
      </c>
    </row>
    <row r="84" spans="1:13" ht="21.75" customHeight="1">
      <c r="A84" s="9" t="s">
        <v>157</v>
      </c>
      <c r="C84" s="10">
        <v>0</v>
      </c>
      <c r="E84" s="10">
        <v>0</v>
      </c>
      <c r="G84" s="10">
        <v>0</v>
      </c>
      <c r="I84" s="10">
        <v>110790231885</v>
      </c>
      <c r="K84" s="10">
        <v>0</v>
      </c>
      <c r="M84" s="10">
        <v>110790231885</v>
      </c>
    </row>
    <row r="85" spans="1:13" ht="21.75" customHeight="1">
      <c r="A85" s="9" t="s">
        <v>157</v>
      </c>
      <c r="C85" s="10">
        <v>0</v>
      </c>
      <c r="E85" s="10">
        <v>0</v>
      </c>
      <c r="G85" s="10">
        <v>0</v>
      </c>
      <c r="I85" s="10">
        <v>5923925239</v>
      </c>
      <c r="K85" s="10">
        <v>0</v>
      </c>
      <c r="M85" s="10">
        <v>5923925239</v>
      </c>
    </row>
    <row r="86" spans="1:13" ht="21.75" customHeight="1">
      <c r="A86" s="9" t="s">
        <v>157</v>
      </c>
      <c r="C86" s="10">
        <v>0</v>
      </c>
      <c r="E86" s="10">
        <v>0</v>
      </c>
      <c r="G86" s="10">
        <v>0</v>
      </c>
      <c r="I86" s="10">
        <v>21303747934</v>
      </c>
      <c r="K86" s="10">
        <v>0</v>
      </c>
      <c r="M86" s="10">
        <v>21303747934</v>
      </c>
    </row>
    <row r="87" spans="1:13" ht="21.75" customHeight="1">
      <c r="A87" s="9" t="s">
        <v>157</v>
      </c>
      <c r="C87" s="10">
        <v>0</v>
      </c>
      <c r="E87" s="10">
        <v>0</v>
      </c>
      <c r="G87" s="10">
        <v>0</v>
      </c>
      <c r="I87" s="10">
        <v>59546465726</v>
      </c>
      <c r="K87" s="10">
        <v>0</v>
      </c>
      <c r="M87" s="10">
        <v>59546465726</v>
      </c>
    </row>
    <row r="88" spans="1:13" ht="21.75" customHeight="1">
      <c r="A88" s="9" t="s">
        <v>157</v>
      </c>
      <c r="C88" s="10">
        <v>0</v>
      </c>
      <c r="E88" s="10">
        <v>0</v>
      </c>
      <c r="G88" s="10">
        <v>0</v>
      </c>
      <c r="I88" s="10">
        <v>188563709570</v>
      </c>
      <c r="K88" s="10">
        <v>0</v>
      </c>
      <c r="M88" s="10">
        <v>188563709570</v>
      </c>
    </row>
    <row r="89" spans="1:13" ht="21.75" customHeight="1">
      <c r="A89" s="9" t="s">
        <v>157</v>
      </c>
      <c r="C89" s="10">
        <v>0</v>
      </c>
      <c r="E89" s="10">
        <v>0</v>
      </c>
      <c r="G89" s="10">
        <v>0</v>
      </c>
      <c r="I89" s="10">
        <v>15603763628</v>
      </c>
      <c r="K89" s="10">
        <v>0</v>
      </c>
      <c r="M89" s="10">
        <v>15603763628</v>
      </c>
    </row>
    <row r="90" spans="1:13" ht="21.75" customHeight="1">
      <c r="A90" s="9" t="s">
        <v>157</v>
      </c>
      <c r="C90" s="10">
        <v>0</v>
      </c>
      <c r="E90" s="10">
        <v>0</v>
      </c>
      <c r="G90" s="10">
        <v>0</v>
      </c>
      <c r="I90" s="10">
        <v>38082139177</v>
      </c>
      <c r="K90" s="10">
        <v>0</v>
      </c>
      <c r="M90" s="10">
        <v>38082139177</v>
      </c>
    </row>
    <row r="91" spans="1:13" ht="21.75" customHeight="1">
      <c r="A91" s="9" t="s">
        <v>128</v>
      </c>
      <c r="C91" s="10">
        <v>34669560300</v>
      </c>
      <c r="E91" s="10">
        <v>-90826911</v>
      </c>
      <c r="G91" s="10">
        <v>34760387211</v>
      </c>
      <c r="I91" s="10">
        <v>136066938354</v>
      </c>
      <c r="K91" s="10">
        <v>0</v>
      </c>
      <c r="M91" s="10">
        <v>136066938354</v>
      </c>
    </row>
    <row r="92" spans="1:13" ht="21.75" customHeight="1">
      <c r="A92" s="9" t="s">
        <v>157</v>
      </c>
      <c r="C92" s="10">
        <v>0</v>
      </c>
      <c r="E92" s="10">
        <v>0</v>
      </c>
      <c r="G92" s="10">
        <v>0</v>
      </c>
      <c r="I92" s="10">
        <v>45967793968</v>
      </c>
      <c r="K92" s="10">
        <v>0</v>
      </c>
      <c r="M92" s="10">
        <v>45967793968</v>
      </c>
    </row>
    <row r="93" spans="1:13" ht="21.75" customHeight="1">
      <c r="A93" s="9" t="s">
        <v>157</v>
      </c>
      <c r="C93" s="10">
        <v>0</v>
      </c>
      <c r="E93" s="10">
        <v>0</v>
      </c>
      <c r="G93" s="10">
        <v>0</v>
      </c>
      <c r="I93" s="10">
        <v>28558304720</v>
      </c>
      <c r="K93" s="10">
        <v>0</v>
      </c>
      <c r="M93" s="10">
        <v>28558304720</v>
      </c>
    </row>
    <row r="94" spans="1:13" ht="21.75" customHeight="1">
      <c r="A94" s="9" t="s">
        <v>163</v>
      </c>
      <c r="C94" s="10">
        <v>0</v>
      </c>
      <c r="E94" s="10">
        <v>0</v>
      </c>
      <c r="G94" s="10">
        <v>0</v>
      </c>
      <c r="I94" s="10">
        <v>60258904106</v>
      </c>
      <c r="K94" s="10">
        <v>0</v>
      </c>
      <c r="M94" s="10">
        <v>60258904106</v>
      </c>
    </row>
    <row r="95" spans="1:13" ht="21.75" customHeight="1">
      <c r="A95" s="9" t="s">
        <v>142</v>
      </c>
      <c r="C95" s="10">
        <v>0</v>
      </c>
      <c r="E95" s="10">
        <v>0</v>
      </c>
      <c r="G95" s="10">
        <v>0</v>
      </c>
      <c r="I95" s="10">
        <v>130764986284</v>
      </c>
      <c r="K95" s="10">
        <v>0</v>
      </c>
      <c r="M95" s="10">
        <v>130764986284</v>
      </c>
    </row>
    <row r="96" spans="1:13" ht="21.75" customHeight="1">
      <c r="A96" s="9" t="s">
        <v>146</v>
      </c>
      <c r="C96" s="10">
        <v>203424789</v>
      </c>
      <c r="E96" s="10">
        <v>0</v>
      </c>
      <c r="G96" s="10">
        <v>203424789</v>
      </c>
      <c r="I96" s="10">
        <v>111684657636</v>
      </c>
      <c r="K96" s="10">
        <v>0</v>
      </c>
      <c r="M96" s="10">
        <v>111684657636</v>
      </c>
    </row>
    <row r="97" spans="1:13" ht="21.75" customHeight="1">
      <c r="A97" s="9" t="s">
        <v>157</v>
      </c>
      <c r="C97" s="10">
        <v>0</v>
      </c>
      <c r="E97" s="10">
        <v>0</v>
      </c>
      <c r="G97" s="10">
        <v>0</v>
      </c>
      <c r="I97" s="10">
        <v>36526587933</v>
      </c>
      <c r="K97" s="10">
        <v>0</v>
      </c>
      <c r="M97" s="10">
        <v>36526587933</v>
      </c>
    </row>
    <row r="98" spans="1:13" ht="21.75" customHeight="1">
      <c r="A98" s="9" t="s">
        <v>156</v>
      </c>
      <c r="C98" s="10">
        <v>10383561677</v>
      </c>
      <c r="E98" s="10">
        <v>-146437941</v>
      </c>
      <c r="G98" s="10">
        <v>10529999618</v>
      </c>
      <c r="I98" s="10">
        <v>83739726007</v>
      </c>
      <c r="K98" s="10">
        <v>0</v>
      </c>
      <c r="M98" s="10">
        <v>83739726007</v>
      </c>
    </row>
    <row r="99" spans="1:13" ht="21.75" customHeight="1">
      <c r="A99" s="9" t="s">
        <v>157</v>
      </c>
      <c r="C99" s="10">
        <v>139315068465</v>
      </c>
      <c r="E99" s="10">
        <v>-170192713</v>
      </c>
      <c r="G99" s="10">
        <v>139485261178</v>
      </c>
      <c r="I99" s="10">
        <v>605504272148</v>
      </c>
      <c r="K99" s="10">
        <v>872319653</v>
      </c>
      <c r="M99" s="10">
        <v>604631952495</v>
      </c>
    </row>
    <row r="100" spans="1:13" ht="21.75" customHeight="1">
      <c r="A100" s="9" t="s">
        <v>157</v>
      </c>
      <c r="C100" s="10">
        <v>20478893151</v>
      </c>
      <c r="E100" s="10">
        <v>-366413486</v>
      </c>
      <c r="G100" s="10">
        <v>20845306637</v>
      </c>
      <c r="I100" s="10">
        <v>220380065731</v>
      </c>
      <c r="K100" s="10">
        <v>0</v>
      </c>
      <c r="M100" s="10">
        <v>220380065731</v>
      </c>
    </row>
    <row r="101" spans="1:13" ht="21.75" customHeight="1">
      <c r="A101" s="9" t="s">
        <v>157</v>
      </c>
      <c r="C101" s="10">
        <v>59663244927</v>
      </c>
      <c r="E101" s="10">
        <v>-675918162</v>
      </c>
      <c r="G101" s="10">
        <v>60339163089</v>
      </c>
      <c r="I101" s="10">
        <v>309378277251</v>
      </c>
      <c r="K101" s="10">
        <v>0</v>
      </c>
      <c r="M101" s="10">
        <v>309378277251</v>
      </c>
    </row>
    <row r="102" spans="1:13" ht="21.75" customHeight="1">
      <c r="A102" s="9" t="s">
        <v>263</v>
      </c>
      <c r="C102" s="10">
        <v>25813397945</v>
      </c>
      <c r="E102" s="10">
        <v>0</v>
      </c>
      <c r="G102" s="10">
        <v>25813397945</v>
      </c>
      <c r="I102" s="10">
        <v>168502397669</v>
      </c>
      <c r="K102" s="10">
        <v>0</v>
      </c>
      <c r="M102" s="10">
        <v>168502397669</v>
      </c>
    </row>
    <row r="103" spans="1:13" ht="21.75" customHeight="1">
      <c r="A103" s="9" t="s">
        <v>263</v>
      </c>
      <c r="C103" s="10">
        <v>219178088</v>
      </c>
      <c r="E103" s="10">
        <v>-22773288</v>
      </c>
      <c r="G103" s="10">
        <v>241951376</v>
      </c>
      <c r="I103" s="10">
        <v>112328767064</v>
      </c>
      <c r="K103" s="10">
        <v>0</v>
      </c>
      <c r="M103" s="10">
        <v>112328767064</v>
      </c>
    </row>
    <row r="104" spans="1:13" ht="21.75" customHeight="1">
      <c r="A104" s="9" t="s">
        <v>157</v>
      </c>
      <c r="C104" s="10">
        <v>2669596726</v>
      </c>
      <c r="E104" s="10">
        <v>-11113239</v>
      </c>
      <c r="G104" s="10">
        <v>2680709965</v>
      </c>
      <c r="I104" s="10">
        <v>180400779707</v>
      </c>
      <c r="K104" s="10">
        <v>0</v>
      </c>
      <c r="M104" s="10">
        <v>180400779707</v>
      </c>
    </row>
    <row r="105" spans="1:13" ht="21.75" customHeight="1">
      <c r="A105" s="9" t="s">
        <v>263</v>
      </c>
      <c r="C105" s="10">
        <v>67786900634</v>
      </c>
      <c r="E105" s="10">
        <v>0</v>
      </c>
      <c r="G105" s="10">
        <v>67786900634</v>
      </c>
      <c r="I105" s="10">
        <v>198829363390</v>
      </c>
      <c r="K105" s="10">
        <v>0</v>
      </c>
      <c r="M105" s="10">
        <v>198829363390</v>
      </c>
    </row>
    <row r="106" spans="1:13" ht="21.75" customHeight="1">
      <c r="A106" s="9" t="s">
        <v>157</v>
      </c>
      <c r="C106" s="10">
        <v>60625019204</v>
      </c>
      <c r="E106" s="10">
        <v>-604709479</v>
      </c>
      <c r="G106" s="10">
        <v>61229728683</v>
      </c>
      <c r="I106" s="10">
        <v>243143769854</v>
      </c>
      <c r="K106" s="10">
        <v>0</v>
      </c>
      <c r="M106" s="10">
        <v>243143769854</v>
      </c>
    </row>
    <row r="107" spans="1:13" ht="21.75" customHeight="1">
      <c r="A107" s="9" t="s">
        <v>158</v>
      </c>
      <c r="C107" s="10">
        <v>2410958977</v>
      </c>
      <c r="E107" s="10">
        <v>-358079190</v>
      </c>
      <c r="G107" s="10">
        <v>2769038167</v>
      </c>
      <c r="I107" s="10">
        <v>131506849313</v>
      </c>
      <c r="K107" s="10">
        <v>0</v>
      </c>
      <c r="M107" s="10">
        <v>131506849313</v>
      </c>
    </row>
    <row r="108" spans="1:13" ht="21.75" customHeight="1">
      <c r="A108" s="9" t="s">
        <v>159</v>
      </c>
      <c r="C108" s="10">
        <v>14495891508</v>
      </c>
      <c r="E108" s="10">
        <v>254486</v>
      </c>
      <c r="G108" s="10">
        <v>14495637022</v>
      </c>
      <c r="I108" s="10">
        <v>48400001058</v>
      </c>
      <c r="K108" s="10">
        <v>106880087</v>
      </c>
      <c r="M108" s="10">
        <v>48293120971</v>
      </c>
    </row>
    <row r="109" spans="1:13" ht="21.75" customHeight="1">
      <c r="A109" s="9" t="s">
        <v>144</v>
      </c>
      <c r="C109" s="10">
        <v>949316812</v>
      </c>
      <c r="E109" s="10">
        <v>0</v>
      </c>
      <c r="G109" s="10">
        <v>949316812</v>
      </c>
      <c r="I109" s="10">
        <v>29428768834</v>
      </c>
      <c r="K109" s="10">
        <v>0</v>
      </c>
      <c r="M109" s="10">
        <v>29428768834</v>
      </c>
    </row>
    <row r="110" spans="1:13" ht="21.75" customHeight="1">
      <c r="A110" s="9" t="s">
        <v>161</v>
      </c>
      <c r="C110" s="10">
        <v>14485691288</v>
      </c>
      <c r="E110" s="10">
        <v>-108420009</v>
      </c>
      <c r="G110" s="10">
        <v>14594111297</v>
      </c>
      <c r="I110" s="10">
        <v>62026033717</v>
      </c>
      <c r="K110" s="10">
        <v>0</v>
      </c>
      <c r="M110" s="10">
        <v>62026033717</v>
      </c>
    </row>
    <row r="111" spans="1:13" ht="21.75" customHeight="1">
      <c r="A111" s="9" t="s">
        <v>157</v>
      </c>
      <c r="C111" s="10">
        <v>0</v>
      </c>
      <c r="E111" s="10">
        <v>0</v>
      </c>
      <c r="G111" s="10">
        <v>0</v>
      </c>
      <c r="I111" s="10">
        <v>8229205448</v>
      </c>
      <c r="K111" s="10">
        <v>0</v>
      </c>
      <c r="M111" s="10">
        <v>8229205448</v>
      </c>
    </row>
    <row r="112" spans="1:13" ht="21.75" customHeight="1">
      <c r="A112" s="9" t="s">
        <v>157</v>
      </c>
      <c r="C112" s="10">
        <v>0</v>
      </c>
      <c r="E112" s="10">
        <v>0</v>
      </c>
      <c r="G112" s="10">
        <v>0</v>
      </c>
      <c r="I112" s="10">
        <v>24267476704</v>
      </c>
      <c r="K112" s="10">
        <v>0</v>
      </c>
      <c r="M112" s="10">
        <v>24267476704</v>
      </c>
    </row>
    <row r="113" spans="1:13" ht="21.75" customHeight="1">
      <c r="A113" s="9" t="s">
        <v>159</v>
      </c>
      <c r="C113" s="10">
        <v>30445205087</v>
      </c>
      <c r="E113" s="10">
        <v>-146512865</v>
      </c>
      <c r="G113" s="10">
        <v>30591717952</v>
      </c>
      <c r="I113" s="10">
        <v>184202761467</v>
      </c>
      <c r="K113" s="10">
        <v>97814047</v>
      </c>
      <c r="M113" s="10">
        <v>184104947420</v>
      </c>
    </row>
    <row r="114" spans="1:13" ht="21.75" customHeight="1">
      <c r="A114" s="9" t="s">
        <v>144</v>
      </c>
      <c r="C114" s="10">
        <v>0</v>
      </c>
      <c r="E114" s="10">
        <v>0</v>
      </c>
      <c r="G114" s="10">
        <v>0</v>
      </c>
      <c r="I114" s="10">
        <v>14465753408</v>
      </c>
      <c r="K114" s="10">
        <v>0</v>
      </c>
      <c r="M114" s="10">
        <v>14465753408</v>
      </c>
    </row>
    <row r="115" spans="1:13" ht="21.75" customHeight="1">
      <c r="A115" s="9" t="s">
        <v>163</v>
      </c>
      <c r="C115" s="10">
        <v>2115548206</v>
      </c>
      <c r="E115" s="10">
        <v>0</v>
      </c>
      <c r="G115" s="10">
        <v>2115548206</v>
      </c>
      <c r="I115" s="10">
        <v>65581952863</v>
      </c>
      <c r="K115" s="10">
        <v>0</v>
      </c>
      <c r="M115" s="10">
        <v>65581952863</v>
      </c>
    </row>
    <row r="116" spans="1:13" ht="21.75" customHeight="1">
      <c r="A116" s="9" t="s">
        <v>157</v>
      </c>
      <c r="C116" s="10">
        <v>15659479487</v>
      </c>
      <c r="E116" s="10">
        <v>-52272300</v>
      </c>
      <c r="G116" s="10">
        <v>15711751787</v>
      </c>
      <c r="I116" s="10">
        <v>70865315065</v>
      </c>
      <c r="K116" s="10">
        <v>0</v>
      </c>
      <c r="M116" s="10">
        <v>70865315065</v>
      </c>
    </row>
    <row r="117" spans="1:13" ht="21.75" customHeight="1">
      <c r="A117" s="9" t="s">
        <v>142</v>
      </c>
      <c r="C117" s="10">
        <v>813699692</v>
      </c>
      <c r="E117" s="10">
        <v>0</v>
      </c>
      <c r="G117" s="10">
        <v>813699692</v>
      </c>
      <c r="I117" s="10">
        <v>25224658568</v>
      </c>
      <c r="K117" s="10">
        <v>0</v>
      </c>
      <c r="M117" s="10">
        <v>25224658568</v>
      </c>
    </row>
    <row r="118" spans="1:13" ht="21.75" customHeight="1">
      <c r="A118" s="9" t="s">
        <v>161</v>
      </c>
      <c r="C118" s="10">
        <v>14947946302</v>
      </c>
      <c r="E118" s="10">
        <v>-1631877</v>
      </c>
      <c r="G118" s="10">
        <v>14949578179</v>
      </c>
      <c r="I118" s="10">
        <v>42523288736</v>
      </c>
      <c r="K118" s="10">
        <v>24478163</v>
      </c>
      <c r="M118" s="10">
        <v>42498810573</v>
      </c>
    </row>
    <row r="119" spans="1:13" ht="21.75" customHeight="1">
      <c r="A119" s="9" t="s">
        <v>157</v>
      </c>
      <c r="C119" s="10">
        <v>24721155022</v>
      </c>
      <c r="E119" s="10">
        <v>-193139674</v>
      </c>
      <c r="G119" s="10">
        <v>24914294696</v>
      </c>
      <c r="I119" s="10">
        <v>103199567044</v>
      </c>
      <c r="K119" s="10">
        <v>0</v>
      </c>
      <c r="M119" s="10">
        <v>103199567044</v>
      </c>
    </row>
    <row r="120" spans="1:13" ht="21.75" customHeight="1">
      <c r="A120" s="9" t="s">
        <v>163</v>
      </c>
      <c r="C120" s="10">
        <v>171781219</v>
      </c>
      <c r="E120" s="10">
        <v>0</v>
      </c>
      <c r="G120" s="10">
        <v>171781219</v>
      </c>
      <c r="I120" s="10">
        <v>13733425019</v>
      </c>
      <c r="K120" s="10">
        <v>0</v>
      </c>
      <c r="M120" s="10">
        <v>13733425019</v>
      </c>
    </row>
    <row r="121" spans="1:13" ht="21.75" customHeight="1">
      <c r="A121" s="9" t="s">
        <v>161</v>
      </c>
      <c r="C121" s="10">
        <v>21611150398</v>
      </c>
      <c r="E121" s="10">
        <v>-164463726</v>
      </c>
      <c r="G121" s="10">
        <v>21775614124</v>
      </c>
      <c r="I121" s="10">
        <v>88437669274</v>
      </c>
      <c r="K121" s="10">
        <v>0</v>
      </c>
      <c r="M121" s="10">
        <v>88437669274</v>
      </c>
    </row>
    <row r="122" spans="1:13" ht="21.75" customHeight="1">
      <c r="A122" s="9" t="s">
        <v>157</v>
      </c>
      <c r="C122" s="10">
        <v>59369863010</v>
      </c>
      <c r="E122" s="10">
        <v>-388326642</v>
      </c>
      <c r="G122" s="10">
        <v>59758189652</v>
      </c>
      <c r="I122" s="10">
        <v>144356164376</v>
      </c>
      <c r="K122" s="10">
        <v>0</v>
      </c>
      <c r="M122" s="10">
        <v>144356164376</v>
      </c>
    </row>
    <row r="123" spans="1:13" ht="21.75" customHeight="1">
      <c r="A123" s="9" t="s">
        <v>163</v>
      </c>
      <c r="C123" s="10">
        <v>690246938</v>
      </c>
      <c r="E123" s="10">
        <v>0</v>
      </c>
      <c r="G123" s="10">
        <v>690246938</v>
      </c>
      <c r="I123" s="10">
        <v>21915332471</v>
      </c>
      <c r="K123" s="10">
        <v>0</v>
      </c>
      <c r="M123" s="10">
        <v>21915332471</v>
      </c>
    </row>
    <row r="124" spans="1:13" ht="21.75" customHeight="1">
      <c r="A124" s="9" t="s">
        <v>144</v>
      </c>
      <c r="C124" s="10">
        <v>525966220</v>
      </c>
      <c r="E124" s="10">
        <v>0</v>
      </c>
      <c r="G124" s="10">
        <v>525966220</v>
      </c>
      <c r="I124" s="10">
        <v>16709527860</v>
      </c>
      <c r="K124" s="10">
        <v>0</v>
      </c>
      <c r="M124" s="10">
        <v>16709527860</v>
      </c>
    </row>
    <row r="125" spans="1:13" ht="21.75" customHeight="1">
      <c r="A125" s="9" t="s">
        <v>157</v>
      </c>
      <c r="C125" s="10">
        <v>504173597</v>
      </c>
      <c r="E125" s="10">
        <v>0</v>
      </c>
      <c r="G125" s="10">
        <v>504173597</v>
      </c>
      <c r="I125" s="10">
        <v>17141902025</v>
      </c>
      <c r="K125" s="10">
        <v>0</v>
      </c>
      <c r="M125" s="10">
        <v>17141902025</v>
      </c>
    </row>
    <row r="126" spans="1:13" ht="21.75" customHeight="1">
      <c r="A126" s="9" t="s">
        <v>157</v>
      </c>
      <c r="C126" s="10">
        <v>851252610</v>
      </c>
      <c r="E126" s="10">
        <v>0</v>
      </c>
      <c r="G126" s="10">
        <v>851252610</v>
      </c>
      <c r="I126" s="10">
        <v>16751610955</v>
      </c>
      <c r="K126" s="10">
        <v>0</v>
      </c>
      <c r="M126" s="10">
        <v>16751610955</v>
      </c>
    </row>
    <row r="127" spans="1:13" ht="21.75" customHeight="1">
      <c r="A127" s="9" t="s">
        <v>146</v>
      </c>
      <c r="C127" s="10">
        <v>7206608380</v>
      </c>
      <c r="E127" s="10">
        <v>-44375928</v>
      </c>
      <c r="G127" s="10">
        <v>7250984308</v>
      </c>
      <c r="I127" s="10">
        <v>48352418764</v>
      </c>
      <c r="K127" s="10">
        <v>0</v>
      </c>
      <c r="M127" s="10">
        <v>48352418764</v>
      </c>
    </row>
    <row r="128" spans="1:13" ht="21.75" customHeight="1">
      <c r="A128" s="9" t="s">
        <v>146</v>
      </c>
      <c r="C128" s="10">
        <v>9146252342</v>
      </c>
      <c r="E128" s="10">
        <v>-70742189</v>
      </c>
      <c r="G128" s="10">
        <v>9216994531</v>
      </c>
      <c r="I128" s="10">
        <v>25384666313</v>
      </c>
      <c r="K128" s="10">
        <v>0</v>
      </c>
      <c r="M128" s="10">
        <v>25384666313</v>
      </c>
    </row>
    <row r="129" spans="1:13" ht="21.75" customHeight="1">
      <c r="A129" s="9" t="s">
        <v>146</v>
      </c>
      <c r="C129" s="10">
        <v>32065754489</v>
      </c>
      <c r="E129" s="10">
        <v>-215442658</v>
      </c>
      <c r="G129" s="10">
        <v>32281197147</v>
      </c>
      <c r="I129" s="10">
        <v>97161644897</v>
      </c>
      <c r="K129" s="10">
        <v>0</v>
      </c>
      <c r="M129" s="10">
        <v>97161644897</v>
      </c>
    </row>
    <row r="130" spans="1:13" ht="21.75" customHeight="1">
      <c r="A130" s="9" t="s">
        <v>142</v>
      </c>
      <c r="C130" s="10">
        <v>23506849945</v>
      </c>
      <c r="E130" s="10">
        <v>-107721329</v>
      </c>
      <c r="G130" s="10">
        <v>23614571274</v>
      </c>
      <c r="I130" s="10">
        <v>56054795149</v>
      </c>
      <c r="K130" s="10">
        <v>0</v>
      </c>
      <c r="M130" s="10">
        <v>56054795149</v>
      </c>
    </row>
    <row r="131" spans="1:13" ht="21.75" customHeight="1">
      <c r="A131" s="9" t="s">
        <v>163</v>
      </c>
      <c r="C131" s="10">
        <v>432390851</v>
      </c>
      <c r="E131" s="10">
        <v>-42931366</v>
      </c>
      <c r="G131" s="10">
        <v>475322217</v>
      </c>
      <c r="I131" s="10">
        <v>13404081455</v>
      </c>
      <c r="K131" s="10">
        <v>0</v>
      </c>
      <c r="M131" s="10">
        <v>13404081455</v>
      </c>
    </row>
    <row r="132" spans="1:13" ht="21.75" customHeight="1">
      <c r="A132" s="9" t="s">
        <v>157</v>
      </c>
      <c r="C132" s="10">
        <v>105743158428</v>
      </c>
      <c r="E132" s="10">
        <v>144487911</v>
      </c>
      <c r="G132" s="10">
        <v>105598670517</v>
      </c>
      <c r="I132" s="10">
        <v>214885532100</v>
      </c>
      <c r="K132" s="10">
        <v>505707690</v>
      </c>
      <c r="M132" s="10">
        <v>214379824410</v>
      </c>
    </row>
    <row r="133" spans="1:13" ht="21.75" customHeight="1">
      <c r="A133" s="9" t="s">
        <v>146</v>
      </c>
      <c r="C133" s="10">
        <v>19739726356</v>
      </c>
      <c r="E133" s="10">
        <v>-89290002</v>
      </c>
      <c r="G133" s="10">
        <v>19829016358</v>
      </c>
      <c r="I133" s="10">
        <v>51383561971</v>
      </c>
      <c r="K133" s="10">
        <v>0</v>
      </c>
      <c r="M133" s="10">
        <v>51383561971</v>
      </c>
    </row>
    <row r="134" spans="1:13" ht="21.75" customHeight="1">
      <c r="A134" s="9" t="s">
        <v>142</v>
      </c>
      <c r="C134" s="10">
        <v>28521645420</v>
      </c>
      <c r="E134" s="10">
        <v>-89290002</v>
      </c>
      <c r="G134" s="10">
        <v>28610935422</v>
      </c>
      <c r="I134" s="10">
        <v>60165481035</v>
      </c>
      <c r="K134" s="10">
        <v>0</v>
      </c>
      <c r="M134" s="10">
        <v>60165481035</v>
      </c>
    </row>
    <row r="135" spans="1:13" ht="21.75" customHeight="1">
      <c r="A135" s="9" t="s">
        <v>163</v>
      </c>
      <c r="C135" s="10">
        <v>25454939004</v>
      </c>
      <c r="E135" s="10">
        <v>-112653624</v>
      </c>
      <c r="G135" s="10">
        <v>25567592628</v>
      </c>
      <c r="I135" s="10">
        <v>65378700644</v>
      </c>
      <c r="K135" s="10">
        <v>0</v>
      </c>
      <c r="M135" s="10">
        <v>65378700644</v>
      </c>
    </row>
    <row r="136" spans="1:13" ht="21.75" customHeight="1">
      <c r="A136" s="9" t="s">
        <v>157</v>
      </c>
      <c r="C136" s="10">
        <v>92355589047</v>
      </c>
      <c r="E136" s="10">
        <v>-20536701</v>
      </c>
      <c r="G136" s="10">
        <v>92376125748</v>
      </c>
      <c r="I136" s="10">
        <v>195432219172</v>
      </c>
      <c r="K136" s="10">
        <v>270316552</v>
      </c>
      <c r="M136" s="10">
        <v>195161902620</v>
      </c>
    </row>
    <row r="137" spans="1:13" ht="21.75" customHeight="1">
      <c r="A137" s="9" t="s">
        <v>142</v>
      </c>
      <c r="C137" s="10">
        <v>29895890573</v>
      </c>
      <c r="E137" s="10">
        <v>-23099364</v>
      </c>
      <c r="G137" s="10">
        <v>29918989937</v>
      </c>
      <c r="I137" s="10">
        <v>60635616599</v>
      </c>
      <c r="K137" s="10">
        <v>69298092</v>
      </c>
      <c r="M137" s="10">
        <v>60566318507</v>
      </c>
    </row>
    <row r="138" spans="1:13" ht="21.75" customHeight="1">
      <c r="A138" s="9" t="s">
        <v>146</v>
      </c>
      <c r="C138" s="10">
        <v>19709590109</v>
      </c>
      <c r="E138" s="10">
        <v>-92397456</v>
      </c>
      <c r="G138" s="10">
        <v>19801987565</v>
      </c>
      <c r="I138" s="10">
        <v>50449316135</v>
      </c>
      <c r="K138" s="10">
        <v>0</v>
      </c>
      <c r="M138" s="10">
        <v>50449316135</v>
      </c>
    </row>
    <row r="139" spans="1:13" ht="21.75" customHeight="1">
      <c r="A139" s="9" t="s">
        <v>163</v>
      </c>
      <c r="C139" s="10">
        <v>16610457616</v>
      </c>
      <c r="E139" s="10">
        <v>-12834237</v>
      </c>
      <c r="G139" s="10">
        <v>16623291853</v>
      </c>
      <c r="I139" s="10">
        <v>33689756768</v>
      </c>
      <c r="K139" s="10">
        <v>38502713</v>
      </c>
      <c r="M139" s="10">
        <v>33651254055</v>
      </c>
    </row>
    <row r="140" spans="1:13" ht="21.75" customHeight="1">
      <c r="A140" s="9" t="s">
        <v>157</v>
      </c>
      <c r="C140" s="10">
        <v>76642616449</v>
      </c>
      <c r="E140" s="10">
        <v>-59557091</v>
      </c>
      <c r="G140" s="10">
        <v>76702173540</v>
      </c>
      <c r="I140" s="10">
        <v>155898852051</v>
      </c>
      <c r="K140" s="10">
        <v>178671270</v>
      </c>
      <c r="M140" s="10">
        <v>155720180781</v>
      </c>
    </row>
    <row r="141" spans="1:13" ht="21.75" customHeight="1">
      <c r="A141" s="9" t="s">
        <v>161</v>
      </c>
      <c r="C141" s="10">
        <v>37730314366</v>
      </c>
      <c r="E141" s="10">
        <v>-30251462</v>
      </c>
      <c r="G141" s="10">
        <v>37760565828</v>
      </c>
      <c r="I141" s="10">
        <v>74315045593</v>
      </c>
      <c r="K141" s="10">
        <v>86850905</v>
      </c>
      <c r="M141" s="10">
        <v>74228194688</v>
      </c>
    </row>
    <row r="142" spans="1:13" ht="21.75" customHeight="1">
      <c r="A142" s="9" t="s">
        <v>157</v>
      </c>
      <c r="C142" s="10">
        <v>76898684930</v>
      </c>
      <c r="E142" s="10">
        <v>0</v>
      </c>
      <c r="G142" s="10">
        <v>76898684930</v>
      </c>
      <c r="I142" s="10">
        <v>146720356145</v>
      </c>
      <c r="K142" s="10">
        <v>188867058</v>
      </c>
      <c r="M142" s="10">
        <v>146531489087</v>
      </c>
    </row>
    <row r="143" spans="1:13" ht="21.75" customHeight="1">
      <c r="A143" s="9" t="s">
        <v>157</v>
      </c>
      <c r="C143" s="10">
        <v>2761643834</v>
      </c>
      <c r="E143" s="10">
        <v>732362</v>
      </c>
      <c r="G143" s="10">
        <v>2760911472</v>
      </c>
      <c r="I143" s="10">
        <v>4877260272</v>
      </c>
      <c r="K143" s="10">
        <v>10253069</v>
      </c>
      <c r="M143" s="10">
        <v>4867007203</v>
      </c>
    </row>
    <row r="144" spans="1:13" ht="21.75" customHeight="1">
      <c r="A144" s="9" t="s">
        <v>157</v>
      </c>
      <c r="C144" s="10">
        <v>4366602736</v>
      </c>
      <c r="E144" s="10">
        <v>-4217623</v>
      </c>
      <c r="G144" s="10">
        <v>4370820359</v>
      </c>
      <c r="I144" s="10">
        <v>7409835610</v>
      </c>
      <c r="K144" s="10">
        <v>23050008</v>
      </c>
      <c r="M144" s="10">
        <v>7386785602</v>
      </c>
    </row>
    <row r="145" spans="1:13" ht="21.75" customHeight="1">
      <c r="A145" s="9" t="s">
        <v>157</v>
      </c>
      <c r="C145" s="10">
        <v>665424655</v>
      </c>
      <c r="E145" s="10">
        <v>160287</v>
      </c>
      <c r="G145" s="10">
        <v>665264368</v>
      </c>
      <c r="I145" s="10">
        <v>1081315055</v>
      </c>
      <c r="K145" s="10">
        <v>4623985</v>
      </c>
      <c r="M145" s="10">
        <v>1076691070</v>
      </c>
    </row>
    <row r="146" spans="1:13" ht="21.75" customHeight="1">
      <c r="A146" s="9" t="s">
        <v>157</v>
      </c>
      <c r="C146" s="10">
        <v>3235482740</v>
      </c>
      <c r="E146" s="10">
        <v>0</v>
      </c>
      <c r="G146" s="10">
        <v>3235482740</v>
      </c>
      <c r="I146" s="10">
        <v>5097225188</v>
      </c>
      <c r="K146" s="10">
        <v>23270521</v>
      </c>
      <c r="M146" s="10">
        <v>5073954667</v>
      </c>
    </row>
    <row r="147" spans="1:13" ht="21.75" customHeight="1">
      <c r="A147" s="9" t="s">
        <v>157</v>
      </c>
      <c r="C147" s="10">
        <v>23566419122</v>
      </c>
      <c r="E147" s="10">
        <v>0</v>
      </c>
      <c r="G147" s="10">
        <v>23566419122</v>
      </c>
      <c r="I147" s="10">
        <v>36373511174</v>
      </c>
      <c r="K147" s="10">
        <v>171361280</v>
      </c>
      <c r="M147" s="10">
        <v>36202149894</v>
      </c>
    </row>
    <row r="148" spans="1:13" ht="21.75" customHeight="1">
      <c r="A148" s="9" t="s">
        <v>157</v>
      </c>
      <c r="C148" s="10">
        <v>7353369862</v>
      </c>
      <c r="E148" s="10">
        <v>0</v>
      </c>
      <c r="G148" s="10">
        <v>7353369862</v>
      </c>
      <c r="I148" s="10">
        <v>10879397257</v>
      </c>
      <c r="K148" s="10">
        <v>53374204</v>
      </c>
      <c r="M148" s="10">
        <v>10826023053</v>
      </c>
    </row>
    <row r="149" spans="1:13" ht="21.75" customHeight="1">
      <c r="A149" s="9" t="s">
        <v>146</v>
      </c>
      <c r="C149" s="10">
        <v>7078901977</v>
      </c>
      <c r="E149" s="10">
        <v>-45382674</v>
      </c>
      <c r="G149" s="10">
        <v>7124284651</v>
      </c>
      <c r="I149" s="10">
        <v>9657109729</v>
      </c>
      <c r="K149" s="10">
        <v>0</v>
      </c>
      <c r="M149" s="10">
        <v>9657109729</v>
      </c>
    </row>
    <row r="150" spans="1:13" ht="21.75" customHeight="1">
      <c r="A150" s="9" t="s">
        <v>157</v>
      </c>
      <c r="C150" s="10">
        <v>2659813697</v>
      </c>
      <c r="E150" s="10">
        <v>238303</v>
      </c>
      <c r="G150" s="10">
        <v>2659575394</v>
      </c>
      <c r="I150" s="10">
        <v>3329402737</v>
      </c>
      <c r="K150" s="10">
        <v>14247945</v>
      </c>
      <c r="M150" s="10">
        <v>3315154792</v>
      </c>
    </row>
    <row r="151" spans="1:13" ht="21.75" customHeight="1">
      <c r="A151" s="9" t="s">
        <v>163</v>
      </c>
      <c r="C151" s="10">
        <v>15553771259</v>
      </c>
      <c r="E151" s="10">
        <v>0</v>
      </c>
      <c r="G151" s="10">
        <v>15553771259</v>
      </c>
      <c r="I151" s="10">
        <v>19447830435</v>
      </c>
      <c r="K151" s="10">
        <v>81474414</v>
      </c>
      <c r="M151" s="10">
        <v>19366356021</v>
      </c>
    </row>
    <row r="152" spans="1:13" ht="21.75" customHeight="1">
      <c r="A152" s="9" t="s">
        <v>146</v>
      </c>
      <c r="C152" s="10">
        <v>84902055128</v>
      </c>
      <c r="E152" s="10">
        <v>-78056179</v>
      </c>
      <c r="G152" s="10">
        <v>84980111307</v>
      </c>
      <c r="I152" s="10">
        <v>106271918136</v>
      </c>
      <c r="K152" s="10">
        <v>369060053</v>
      </c>
      <c r="M152" s="10">
        <v>105902858083</v>
      </c>
    </row>
    <row r="153" spans="1:13" ht="21.75" customHeight="1">
      <c r="A153" s="9" t="s">
        <v>157</v>
      </c>
      <c r="C153" s="10">
        <v>5100712329</v>
      </c>
      <c r="E153" s="10">
        <v>0</v>
      </c>
      <c r="G153" s="10">
        <v>5100712329</v>
      </c>
      <c r="I153" s="10">
        <v>5100712329</v>
      </c>
      <c r="K153" s="10">
        <v>0</v>
      </c>
      <c r="M153" s="10">
        <v>5100712329</v>
      </c>
    </row>
    <row r="154" spans="1:13" ht="21.75" customHeight="1">
      <c r="A154" s="9" t="s">
        <v>177</v>
      </c>
      <c r="C154" s="10">
        <v>85187857512</v>
      </c>
      <c r="E154" s="10">
        <v>223467983</v>
      </c>
      <c r="G154" s="10">
        <v>84964389529</v>
      </c>
      <c r="I154" s="10">
        <v>85187857512</v>
      </c>
      <c r="K154" s="10">
        <v>223467983</v>
      </c>
      <c r="M154" s="10">
        <v>84964389529</v>
      </c>
    </row>
    <row r="155" spans="1:13" ht="21.75" customHeight="1">
      <c r="A155" s="9" t="s">
        <v>177</v>
      </c>
      <c r="C155" s="10">
        <v>103101369840</v>
      </c>
      <c r="E155" s="10">
        <v>360297459</v>
      </c>
      <c r="G155" s="10">
        <v>102741072381</v>
      </c>
      <c r="I155" s="10">
        <v>103101369840</v>
      </c>
      <c r="K155" s="10">
        <v>360297459</v>
      </c>
      <c r="M155" s="10">
        <v>102741072381</v>
      </c>
    </row>
    <row r="156" spans="1:13" ht="21.75" customHeight="1">
      <c r="A156" s="9" t="s">
        <v>177</v>
      </c>
      <c r="C156" s="10">
        <v>26864613692</v>
      </c>
      <c r="E156" s="10">
        <v>163862146</v>
      </c>
      <c r="G156" s="10">
        <v>26700751546</v>
      </c>
      <c r="I156" s="10">
        <v>26864613692</v>
      </c>
      <c r="K156" s="10">
        <v>163862146</v>
      </c>
      <c r="M156" s="10">
        <v>26700751546</v>
      </c>
    </row>
    <row r="157" spans="1:13" ht="21.75" customHeight="1">
      <c r="A157" s="9" t="s">
        <v>181</v>
      </c>
      <c r="C157" s="10">
        <v>22700712321</v>
      </c>
      <c r="E157" s="10">
        <v>216830857</v>
      </c>
      <c r="G157" s="10">
        <v>22483881464</v>
      </c>
      <c r="I157" s="10">
        <v>22700712321</v>
      </c>
      <c r="K157" s="10">
        <v>216830857</v>
      </c>
      <c r="M157" s="10">
        <v>22483881464</v>
      </c>
    </row>
    <row r="158" spans="1:13" ht="21.75" customHeight="1">
      <c r="A158" s="9" t="s">
        <v>157</v>
      </c>
      <c r="C158" s="10">
        <v>34316275068</v>
      </c>
      <c r="E158" s="10">
        <v>428930228</v>
      </c>
      <c r="G158" s="10">
        <v>33887344840</v>
      </c>
      <c r="I158" s="10">
        <v>34316275068</v>
      </c>
      <c r="K158" s="10">
        <v>428930228</v>
      </c>
      <c r="M158" s="10">
        <v>33887344840</v>
      </c>
    </row>
    <row r="159" spans="1:13" ht="21.75" customHeight="1">
      <c r="A159" s="9" t="s">
        <v>144</v>
      </c>
      <c r="C159" s="10">
        <v>4610958892</v>
      </c>
      <c r="E159" s="10">
        <v>61695490</v>
      </c>
      <c r="G159" s="10">
        <v>4549263402</v>
      </c>
      <c r="I159" s="10">
        <v>4610958892</v>
      </c>
      <c r="K159" s="10">
        <v>61695490</v>
      </c>
      <c r="M159" s="10">
        <v>4549263402</v>
      </c>
    </row>
    <row r="160" spans="1:13" ht="21.75" customHeight="1">
      <c r="A160" s="9" t="s">
        <v>163</v>
      </c>
      <c r="C160" s="10">
        <v>25315947273</v>
      </c>
      <c r="E160" s="10">
        <v>338732096</v>
      </c>
      <c r="G160" s="10">
        <v>24977215177</v>
      </c>
      <c r="I160" s="10">
        <v>25315947273</v>
      </c>
      <c r="K160" s="10">
        <v>338732096</v>
      </c>
      <c r="M160" s="10">
        <v>24977215177</v>
      </c>
    </row>
    <row r="161" spans="1:13" ht="21.75" customHeight="1">
      <c r="A161" s="9" t="s">
        <v>184</v>
      </c>
      <c r="C161" s="10">
        <v>652054794</v>
      </c>
      <c r="E161" s="10">
        <v>436338</v>
      </c>
      <c r="G161" s="10">
        <v>651618456</v>
      </c>
      <c r="I161" s="10">
        <v>652054794</v>
      </c>
      <c r="K161" s="10">
        <v>436338</v>
      </c>
      <c r="M161" s="10">
        <v>651618456</v>
      </c>
    </row>
    <row r="162" spans="1:13" ht="21.75" customHeight="1">
      <c r="A162" s="9" t="s">
        <v>157</v>
      </c>
      <c r="C162" s="10">
        <v>1637260272</v>
      </c>
      <c r="E162" s="10">
        <v>40662929</v>
      </c>
      <c r="G162" s="10">
        <v>1596597343</v>
      </c>
      <c r="I162" s="10">
        <v>1637260272</v>
      </c>
      <c r="K162" s="10">
        <v>40662929</v>
      </c>
      <c r="M162" s="10">
        <v>1596597343</v>
      </c>
    </row>
    <row r="163" spans="1:13" ht="21.75" customHeight="1">
      <c r="A163" s="9" t="s">
        <v>126</v>
      </c>
      <c r="C163" s="10">
        <v>15241073972</v>
      </c>
      <c r="E163" s="10">
        <v>378526684</v>
      </c>
      <c r="G163" s="10">
        <v>14862547288</v>
      </c>
      <c r="I163" s="10">
        <v>15241073972</v>
      </c>
      <c r="K163" s="10">
        <v>378526684</v>
      </c>
      <c r="M163" s="10">
        <v>14862547288</v>
      </c>
    </row>
    <row r="164" spans="1:13" ht="21.75" customHeight="1">
      <c r="A164" s="9" t="s">
        <v>184</v>
      </c>
      <c r="C164" s="10">
        <v>197917806</v>
      </c>
      <c r="E164" s="10">
        <v>4307174</v>
      </c>
      <c r="G164" s="10">
        <v>193610632</v>
      </c>
      <c r="I164" s="10">
        <v>197917806</v>
      </c>
      <c r="K164" s="10">
        <v>4307174</v>
      </c>
      <c r="M164" s="10">
        <v>193610632</v>
      </c>
    </row>
    <row r="165" spans="1:13" ht="21.75" customHeight="1">
      <c r="A165" s="9" t="s">
        <v>187</v>
      </c>
      <c r="C165" s="10">
        <v>4674082190</v>
      </c>
      <c r="E165" s="10">
        <v>117959879</v>
      </c>
      <c r="G165" s="10">
        <v>4556122311</v>
      </c>
      <c r="I165" s="10">
        <v>4674082190</v>
      </c>
      <c r="K165" s="10">
        <v>117959879</v>
      </c>
      <c r="M165" s="10">
        <v>4556122311</v>
      </c>
    </row>
    <row r="166" spans="1:13" ht="21.75" customHeight="1">
      <c r="A166" s="12" t="s">
        <v>128</v>
      </c>
      <c r="C166" s="13">
        <v>251002739</v>
      </c>
      <c r="E166" s="13">
        <v>0</v>
      </c>
      <c r="G166" s="13">
        <v>251002739</v>
      </c>
      <c r="I166" s="13">
        <v>251002739</v>
      </c>
      <c r="K166" s="13">
        <v>0</v>
      </c>
      <c r="M166" s="13">
        <v>251002739</v>
      </c>
    </row>
    <row r="167" spans="1:13" ht="21.75" customHeight="1" thickBot="1">
      <c r="A167" s="15" t="s">
        <v>26</v>
      </c>
      <c r="C167" s="16">
        <f>SUM(C8:C166)</f>
        <v>2845072694281</v>
      </c>
      <c r="D167" s="16">
        <f t="shared" ref="D167:M167" si="0">SUM(D8:D166)</f>
        <v>0</v>
      </c>
      <c r="E167" s="16">
        <f t="shared" si="0"/>
        <v>-314863517</v>
      </c>
      <c r="F167" s="16">
        <f t="shared" si="0"/>
        <v>0</v>
      </c>
      <c r="G167" s="16">
        <f t="shared" si="0"/>
        <v>2845387557798</v>
      </c>
      <c r="H167" s="16">
        <f t="shared" si="0"/>
        <v>0</v>
      </c>
      <c r="I167" s="16">
        <f t="shared" si="0"/>
        <v>14941970122809</v>
      </c>
      <c r="J167" s="16">
        <f t="shared" si="0"/>
        <v>0</v>
      </c>
      <c r="K167" s="16">
        <f t="shared" si="0"/>
        <v>16871275005</v>
      </c>
      <c r="L167" s="16">
        <f t="shared" si="0"/>
        <v>0</v>
      </c>
      <c r="M167" s="16">
        <f t="shared" si="0"/>
        <v>14925098847804</v>
      </c>
    </row>
    <row r="168" spans="1:13" ht="13.5" thickTop="1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36"/>
  <sheetViews>
    <sheetView rightToLeft="1" view="pageBreakPreview" zoomScale="60" zoomScaleNormal="55" workbookViewId="0">
      <selection activeCell="A6" sqref="A6:A7"/>
    </sheetView>
  </sheetViews>
  <sheetFormatPr defaultRowHeight="12.75"/>
  <cols>
    <col min="1" max="1" width="40.28515625" customWidth="1"/>
    <col min="2" max="2" width="1.28515625" customWidth="1"/>
    <col min="3" max="3" width="14.42578125" bestFit="1" customWidth="1"/>
    <col min="4" max="4" width="1.28515625" customWidth="1"/>
    <col min="5" max="5" width="19" bestFit="1" customWidth="1"/>
    <col min="6" max="6" width="1.28515625" customWidth="1"/>
    <col min="7" max="7" width="20.42578125" bestFit="1" customWidth="1"/>
    <col min="8" max="8" width="1.28515625" customWidth="1"/>
    <col min="9" max="9" width="22.42578125" bestFit="1" customWidth="1"/>
    <col min="10" max="10" width="1.28515625" customWidth="1"/>
    <col min="11" max="11" width="13.140625" bestFit="1" customWidth="1"/>
    <col min="12" max="12" width="1.28515625" customWidth="1"/>
    <col min="13" max="13" width="20.85546875" bestFit="1" customWidth="1"/>
    <col min="14" max="14" width="1.28515625" customWidth="1"/>
    <col min="15" max="15" width="20" bestFit="1" customWidth="1"/>
    <col min="16" max="16" width="1.28515625" customWidth="1"/>
    <col min="17" max="17" width="22.28515625" bestFit="1" customWidth="1"/>
    <col min="18" max="18" width="7" customWidth="1"/>
  </cols>
  <sheetData>
    <row r="1" spans="1:19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9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</row>
    <row r="3" spans="1:19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</row>
    <row r="4" spans="1:19" ht="14.45" customHeight="1"/>
    <row r="5" spans="1:19" ht="24">
      <c r="A5" s="241" t="s">
        <v>288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</row>
    <row r="6" spans="1:19" s="27" customFormat="1" ht="25.5" customHeight="1">
      <c r="A6" s="242" t="s">
        <v>193</v>
      </c>
      <c r="C6" s="242" t="s">
        <v>209</v>
      </c>
      <c r="D6" s="242"/>
      <c r="E6" s="242"/>
      <c r="F6" s="242"/>
      <c r="G6" s="242"/>
      <c r="H6" s="242"/>
      <c r="I6" s="242"/>
      <c r="J6" s="30"/>
      <c r="K6" s="242" t="s">
        <v>210</v>
      </c>
      <c r="L6" s="242"/>
      <c r="M6" s="242"/>
      <c r="N6" s="242"/>
      <c r="O6" s="242"/>
      <c r="P6" s="242"/>
      <c r="Q6" s="242"/>
    </row>
    <row r="7" spans="1:19" s="27" customFormat="1" ht="29.1" customHeight="1">
      <c r="A7" s="242"/>
      <c r="C7" s="19" t="s">
        <v>13</v>
      </c>
      <c r="D7" s="31"/>
      <c r="E7" s="189" t="s">
        <v>289</v>
      </c>
      <c r="F7" s="196"/>
      <c r="G7" s="189" t="s">
        <v>290</v>
      </c>
      <c r="H7" s="196"/>
      <c r="I7" s="189" t="s">
        <v>291</v>
      </c>
      <c r="J7" s="190"/>
      <c r="K7" s="189" t="s">
        <v>13</v>
      </c>
      <c r="L7" s="196"/>
      <c r="M7" s="189" t="s">
        <v>289</v>
      </c>
      <c r="N7" s="196"/>
      <c r="O7" s="189" t="s">
        <v>290</v>
      </c>
      <c r="P7" s="196"/>
      <c r="Q7" s="189" t="s">
        <v>291</v>
      </c>
      <c r="R7" s="195"/>
      <c r="S7" s="195"/>
    </row>
    <row r="8" spans="1:19" s="27" customFormat="1" ht="21.75" customHeight="1">
      <c r="A8" s="46" t="s">
        <v>58</v>
      </c>
      <c r="C8" s="32">
        <v>100715337</v>
      </c>
      <c r="D8" s="30"/>
      <c r="E8" s="181">
        <v>4202291372231</v>
      </c>
      <c r="F8" s="190"/>
      <c r="G8" s="181">
        <v>3383998189097</v>
      </c>
      <c r="H8" s="190"/>
      <c r="I8" s="181">
        <f>E8-G8</f>
        <v>818293183134</v>
      </c>
      <c r="J8" s="190"/>
      <c r="K8" s="181">
        <v>162440485</v>
      </c>
      <c r="L8" s="190"/>
      <c r="M8" s="181">
        <v>6203158310696</v>
      </c>
      <c r="N8" s="190"/>
      <c r="O8" s="181">
        <v>5439672928888</v>
      </c>
      <c r="P8" s="190"/>
      <c r="Q8" s="181">
        <f>M8-O8</f>
        <v>763485381808</v>
      </c>
      <c r="R8" s="195"/>
      <c r="S8" s="195"/>
    </row>
    <row r="9" spans="1:19" s="27" customFormat="1" ht="21.75" customHeight="1">
      <c r="A9" s="47" t="s">
        <v>50</v>
      </c>
      <c r="C9" s="33">
        <v>149985001</v>
      </c>
      <c r="D9" s="30"/>
      <c r="E9" s="176">
        <v>3002623227669</v>
      </c>
      <c r="F9" s="190"/>
      <c r="G9" s="176">
        <v>2764961924214</v>
      </c>
      <c r="H9" s="190"/>
      <c r="I9" s="176">
        <f>E9-G9</f>
        <v>237661303455</v>
      </c>
      <c r="J9" s="190"/>
      <c r="K9" s="176">
        <v>259959707</v>
      </c>
      <c r="L9" s="190"/>
      <c r="M9" s="176">
        <v>5002513256279</v>
      </c>
      <c r="N9" s="190"/>
      <c r="O9" s="176">
        <v>4637660706600</v>
      </c>
      <c r="P9" s="190"/>
      <c r="Q9" s="176">
        <f>M9-O9</f>
        <v>364852549679</v>
      </c>
      <c r="R9" s="195"/>
      <c r="S9" s="195"/>
    </row>
    <row r="10" spans="1:19" s="27" customFormat="1" ht="21.75" customHeight="1">
      <c r="A10" s="47" t="s">
        <v>54</v>
      </c>
      <c r="C10" s="33">
        <v>10000000</v>
      </c>
      <c r="D10" s="30"/>
      <c r="E10" s="176">
        <v>128201607887</v>
      </c>
      <c r="F10" s="190"/>
      <c r="G10" s="176">
        <v>112304366815</v>
      </c>
      <c r="H10" s="190"/>
      <c r="I10" s="176">
        <f t="shared" ref="I10:I25" si="0">E10-G10</f>
        <v>15897241072</v>
      </c>
      <c r="J10" s="190"/>
      <c r="K10" s="176">
        <v>32882250</v>
      </c>
      <c r="L10" s="190"/>
      <c r="M10" s="176">
        <v>357650579618</v>
      </c>
      <c r="N10" s="190"/>
      <c r="O10" s="176">
        <v>336816361414</v>
      </c>
      <c r="P10" s="190"/>
      <c r="Q10" s="176">
        <v>20834218204</v>
      </c>
      <c r="R10" s="195"/>
      <c r="S10" s="195"/>
    </row>
    <row r="11" spans="1:19" s="27" customFormat="1" ht="21.75" customHeight="1">
      <c r="A11" s="47" t="s">
        <v>53</v>
      </c>
      <c r="C11" s="33">
        <v>20000000</v>
      </c>
      <c r="D11" s="30"/>
      <c r="E11" s="176">
        <v>217678794186</v>
      </c>
      <c r="F11" s="190"/>
      <c r="G11" s="176">
        <v>200240000000</v>
      </c>
      <c r="H11" s="190"/>
      <c r="I11" s="176">
        <f t="shared" si="0"/>
        <v>17438794186</v>
      </c>
      <c r="J11" s="190"/>
      <c r="K11" s="176">
        <v>20000000</v>
      </c>
      <c r="L11" s="190"/>
      <c r="M11" s="176">
        <v>217678794186</v>
      </c>
      <c r="N11" s="190"/>
      <c r="O11" s="176">
        <v>200240000000</v>
      </c>
      <c r="P11" s="190"/>
      <c r="Q11" s="176">
        <v>17438794186</v>
      </c>
      <c r="R11" s="195"/>
      <c r="S11" s="195"/>
    </row>
    <row r="12" spans="1:19" s="27" customFormat="1" ht="21.75" customHeight="1">
      <c r="A12" s="47" t="s">
        <v>20</v>
      </c>
      <c r="C12" s="33">
        <v>46734</v>
      </c>
      <c r="D12" s="30"/>
      <c r="E12" s="176">
        <v>219683190092</v>
      </c>
      <c r="F12" s="190"/>
      <c r="G12" s="176">
        <v>216808470474</v>
      </c>
      <c r="H12" s="190"/>
      <c r="I12" s="176">
        <f t="shared" si="0"/>
        <v>2874719618</v>
      </c>
      <c r="J12" s="190"/>
      <c r="K12" s="176">
        <v>46734</v>
      </c>
      <c r="L12" s="190"/>
      <c r="M12" s="176">
        <v>219683190092</v>
      </c>
      <c r="N12" s="190"/>
      <c r="O12" s="176">
        <v>216808470474</v>
      </c>
      <c r="P12" s="190"/>
      <c r="Q12" s="176">
        <v>2874719618</v>
      </c>
      <c r="R12" s="195"/>
      <c r="S12" s="195"/>
    </row>
    <row r="13" spans="1:19" s="27" customFormat="1" ht="21.75" customHeight="1">
      <c r="A13" s="47" t="s">
        <v>57</v>
      </c>
      <c r="C13" s="33">
        <v>7000000</v>
      </c>
      <c r="D13" s="30"/>
      <c r="E13" s="176">
        <v>262217509400</v>
      </c>
      <c r="F13" s="190"/>
      <c r="G13" s="176">
        <v>183243991154</v>
      </c>
      <c r="H13" s="190"/>
      <c r="I13" s="176">
        <f t="shared" si="0"/>
        <v>78973518246</v>
      </c>
      <c r="J13" s="190"/>
      <c r="K13" s="176">
        <v>7000000</v>
      </c>
      <c r="L13" s="190"/>
      <c r="M13" s="176">
        <v>262217509400</v>
      </c>
      <c r="N13" s="190"/>
      <c r="O13" s="176">
        <v>183243991154</v>
      </c>
      <c r="P13" s="190"/>
      <c r="Q13" s="176">
        <v>78973518246</v>
      </c>
      <c r="R13" s="195"/>
      <c r="S13" s="195"/>
    </row>
    <row r="14" spans="1:19" s="27" customFormat="1" ht="21.75" customHeight="1">
      <c r="A14" s="47" t="s">
        <v>19</v>
      </c>
      <c r="C14" s="33">
        <v>6274</v>
      </c>
      <c r="D14" s="30"/>
      <c r="E14" s="176">
        <v>188197289155</v>
      </c>
      <c r="F14" s="190"/>
      <c r="G14" s="176">
        <v>157555767486</v>
      </c>
      <c r="H14" s="190"/>
      <c r="I14" s="176">
        <f t="shared" si="0"/>
        <v>30641521669</v>
      </c>
      <c r="J14" s="190"/>
      <c r="K14" s="176">
        <v>6274</v>
      </c>
      <c r="L14" s="190"/>
      <c r="M14" s="176">
        <v>188197289155</v>
      </c>
      <c r="N14" s="190"/>
      <c r="O14" s="176">
        <v>157555767486</v>
      </c>
      <c r="P14" s="190"/>
      <c r="Q14" s="176">
        <v>30641521669</v>
      </c>
      <c r="R14" s="195"/>
      <c r="S14" s="195"/>
    </row>
    <row r="15" spans="1:19" s="27" customFormat="1" ht="21.75" customHeight="1">
      <c r="A15" s="47" t="s">
        <v>220</v>
      </c>
      <c r="C15" s="33">
        <v>0</v>
      </c>
      <c r="D15" s="30"/>
      <c r="E15" s="176">
        <v>0</v>
      </c>
      <c r="F15" s="190"/>
      <c r="G15" s="176">
        <v>0</v>
      </c>
      <c r="H15" s="190"/>
      <c r="I15" s="176">
        <f t="shared" si="0"/>
        <v>0</v>
      </c>
      <c r="J15" s="190"/>
      <c r="K15" s="176">
        <v>10850331</v>
      </c>
      <c r="L15" s="190"/>
      <c r="M15" s="176">
        <v>365975979729</v>
      </c>
      <c r="N15" s="190"/>
      <c r="O15" s="176">
        <v>358584933225</v>
      </c>
      <c r="P15" s="190"/>
      <c r="Q15" s="176">
        <v>7391046504</v>
      </c>
      <c r="R15" s="195"/>
      <c r="S15" s="195"/>
    </row>
    <row r="16" spans="1:19" s="27" customFormat="1" ht="21.75" customHeight="1">
      <c r="A16" s="47" t="s">
        <v>221</v>
      </c>
      <c r="C16" s="33">
        <v>0</v>
      </c>
      <c r="D16" s="30"/>
      <c r="E16" s="176">
        <v>0</v>
      </c>
      <c r="F16" s="190"/>
      <c r="G16" s="176">
        <v>0</v>
      </c>
      <c r="H16" s="190"/>
      <c r="I16" s="176">
        <f t="shared" si="0"/>
        <v>0</v>
      </c>
      <c r="J16" s="190"/>
      <c r="K16" s="176">
        <v>200000</v>
      </c>
      <c r="L16" s="190"/>
      <c r="M16" s="176">
        <v>102589747777</v>
      </c>
      <c r="N16" s="190"/>
      <c r="O16" s="176">
        <v>97824469600</v>
      </c>
      <c r="P16" s="190"/>
      <c r="Q16" s="176">
        <v>4765278177</v>
      </c>
      <c r="R16" s="195"/>
      <c r="S16" s="195"/>
    </row>
    <row r="17" spans="1:19" s="27" customFormat="1" ht="21.75" customHeight="1">
      <c r="A17" s="47" t="s">
        <v>22</v>
      </c>
      <c r="C17" s="33">
        <v>0</v>
      </c>
      <c r="D17" s="30"/>
      <c r="E17" s="176">
        <v>0</v>
      </c>
      <c r="F17" s="190"/>
      <c r="G17" s="176">
        <v>0</v>
      </c>
      <c r="H17" s="190"/>
      <c r="I17" s="176">
        <f t="shared" si="0"/>
        <v>0</v>
      </c>
      <c r="J17" s="190"/>
      <c r="K17" s="176">
        <v>8333333</v>
      </c>
      <c r="L17" s="190"/>
      <c r="M17" s="176">
        <v>48042404274</v>
      </c>
      <c r="N17" s="190"/>
      <c r="O17" s="176">
        <v>48538538758</v>
      </c>
      <c r="P17" s="190"/>
      <c r="Q17" s="176">
        <v>-496134484</v>
      </c>
      <c r="R17" s="195"/>
      <c r="S17" s="195"/>
    </row>
    <row r="18" spans="1:19" s="27" customFormat="1" ht="21.75" customHeight="1">
      <c r="A18" s="47" t="s">
        <v>222</v>
      </c>
      <c r="C18" s="33">
        <v>0</v>
      </c>
      <c r="D18" s="30"/>
      <c r="E18" s="176">
        <v>0</v>
      </c>
      <c r="F18" s="190"/>
      <c r="G18" s="176">
        <v>0</v>
      </c>
      <c r="H18" s="190"/>
      <c r="I18" s="176">
        <f t="shared" si="0"/>
        <v>0</v>
      </c>
      <c r="J18" s="190"/>
      <c r="K18" s="176">
        <v>1562699</v>
      </c>
      <c r="L18" s="190"/>
      <c r="M18" s="176">
        <v>17154830053</v>
      </c>
      <c r="N18" s="190"/>
      <c r="O18" s="176">
        <v>17212516906</v>
      </c>
      <c r="P18" s="190"/>
      <c r="Q18" s="176">
        <v>-57686853</v>
      </c>
      <c r="R18" s="195"/>
      <c r="S18" s="195"/>
    </row>
    <row r="19" spans="1:19" s="27" customFormat="1" ht="21.75" customHeight="1">
      <c r="A19" s="47" t="s">
        <v>215</v>
      </c>
      <c r="C19" s="33">
        <v>0</v>
      </c>
      <c r="D19" s="30"/>
      <c r="E19" s="176">
        <v>0</v>
      </c>
      <c r="F19" s="190"/>
      <c r="G19" s="176">
        <v>0</v>
      </c>
      <c r="H19" s="190"/>
      <c r="I19" s="176">
        <f t="shared" si="0"/>
        <v>0</v>
      </c>
      <c r="J19" s="190"/>
      <c r="K19" s="176">
        <v>160000000</v>
      </c>
      <c r="L19" s="190"/>
      <c r="M19" s="176">
        <v>198632610381</v>
      </c>
      <c r="N19" s="190"/>
      <c r="O19" s="176">
        <v>184324075200</v>
      </c>
      <c r="P19" s="190"/>
      <c r="Q19" s="176">
        <v>14308535181</v>
      </c>
      <c r="R19" s="195"/>
      <c r="S19" s="195"/>
    </row>
    <row r="20" spans="1:19" s="27" customFormat="1" ht="21.75" customHeight="1">
      <c r="A20" s="47" t="s">
        <v>216</v>
      </c>
      <c r="C20" s="33">
        <v>0</v>
      </c>
      <c r="D20" s="30"/>
      <c r="E20" s="176">
        <v>0</v>
      </c>
      <c r="F20" s="190"/>
      <c r="G20" s="176">
        <v>0</v>
      </c>
      <c r="H20" s="190"/>
      <c r="I20" s="176">
        <f t="shared" si="0"/>
        <v>0</v>
      </c>
      <c r="J20" s="190"/>
      <c r="K20" s="176">
        <v>4000000</v>
      </c>
      <c r="L20" s="190"/>
      <c r="M20" s="176">
        <v>25600566176</v>
      </c>
      <c r="N20" s="190"/>
      <c r="O20" s="176">
        <v>24647986800</v>
      </c>
      <c r="P20" s="190"/>
      <c r="Q20" s="176">
        <v>952579376</v>
      </c>
      <c r="R20" s="195"/>
      <c r="S20" s="195"/>
    </row>
    <row r="21" spans="1:19" s="27" customFormat="1" ht="21.75" customHeight="1">
      <c r="A21" s="47" t="s">
        <v>91</v>
      </c>
      <c r="C21" s="33">
        <v>1211000</v>
      </c>
      <c r="D21" s="30"/>
      <c r="E21" s="176">
        <v>1003868830897</v>
      </c>
      <c r="F21" s="190"/>
      <c r="G21" s="176">
        <v>977950617736</v>
      </c>
      <c r="H21" s="190"/>
      <c r="I21" s="176">
        <f t="shared" si="0"/>
        <v>25918213161</v>
      </c>
      <c r="J21" s="190"/>
      <c r="K21" s="176">
        <v>4856200</v>
      </c>
      <c r="L21" s="190"/>
      <c r="M21" s="176">
        <v>4003628341397</v>
      </c>
      <c r="N21" s="190"/>
      <c r="O21" s="176">
        <v>3891556547636</v>
      </c>
      <c r="P21" s="190"/>
      <c r="Q21" s="176">
        <v>112071793761</v>
      </c>
      <c r="R21" s="195"/>
      <c r="S21" s="195"/>
    </row>
    <row r="22" spans="1:19" s="27" customFormat="1" ht="21.75" customHeight="1">
      <c r="A22" s="47" t="s">
        <v>68</v>
      </c>
      <c r="C22" s="33">
        <v>1</v>
      </c>
      <c r="D22" s="30"/>
      <c r="E22" s="176">
        <v>9299478</v>
      </c>
      <c r="F22" s="190"/>
      <c r="G22" s="176">
        <v>7955315</v>
      </c>
      <c r="H22" s="190"/>
      <c r="I22" s="176">
        <f t="shared" si="0"/>
        <v>1344163</v>
      </c>
      <c r="J22" s="190"/>
      <c r="K22" s="176">
        <v>11</v>
      </c>
      <c r="L22" s="190"/>
      <c r="M22" s="176">
        <v>98706248</v>
      </c>
      <c r="N22" s="190"/>
      <c r="O22" s="176">
        <v>87508462</v>
      </c>
      <c r="P22" s="190"/>
      <c r="Q22" s="176">
        <v>11197786</v>
      </c>
      <c r="R22" s="195"/>
      <c r="S22" s="195"/>
    </row>
    <row r="23" spans="1:19" s="27" customFormat="1" ht="21.75" customHeight="1">
      <c r="A23" s="47" t="s">
        <v>227</v>
      </c>
      <c r="C23" s="33">
        <v>0</v>
      </c>
      <c r="D23" s="30"/>
      <c r="E23" s="176">
        <v>0</v>
      </c>
      <c r="F23" s="190"/>
      <c r="G23" s="176">
        <v>0</v>
      </c>
      <c r="H23" s="190"/>
      <c r="I23" s="176">
        <f t="shared" si="0"/>
        <v>0</v>
      </c>
      <c r="J23" s="190"/>
      <c r="K23" s="176">
        <v>750000</v>
      </c>
      <c r="L23" s="190"/>
      <c r="M23" s="176">
        <v>750000000000</v>
      </c>
      <c r="N23" s="190"/>
      <c r="O23" s="176">
        <v>749592187500</v>
      </c>
      <c r="P23" s="190"/>
      <c r="Q23" s="176">
        <v>407812500</v>
      </c>
      <c r="R23" s="195"/>
      <c r="S23" s="195"/>
    </row>
    <row r="24" spans="1:19" s="27" customFormat="1" ht="21.75" customHeight="1">
      <c r="A24" s="47" t="s">
        <v>228</v>
      </c>
      <c r="C24" s="33">
        <v>0</v>
      </c>
      <c r="D24" s="30"/>
      <c r="E24" s="176">
        <v>0</v>
      </c>
      <c r="F24" s="190"/>
      <c r="G24" s="176">
        <v>0</v>
      </c>
      <c r="H24" s="190"/>
      <c r="I24" s="176">
        <f t="shared" si="0"/>
        <v>0</v>
      </c>
      <c r="J24" s="190"/>
      <c r="K24" s="176">
        <v>12300000</v>
      </c>
      <c r="L24" s="190"/>
      <c r="M24" s="176">
        <v>9923430703585</v>
      </c>
      <c r="N24" s="190"/>
      <c r="O24" s="176">
        <v>9690203085468</v>
      </c>
      <c r="P24" s="190"/>
      <c r="Q24" s="176">
        <v>233227618117</v>
      </c>
      <c r="R24" s="195"/>
      <c r="S24" s="195"/>
    </row>
    <row r="25" spans="1:19" s="27" customFormat="1" ht="21.75" customHeight="1">
      <c r="A25" s="48" t="s">
        <v>94</v>
      </c>
      <c r="C25" s="34">
        <v>0</v>
      </c>
      <c r="D25" s="30"/>
      <c r="E25" s="178">
        <v>0</v>
      </c>
      <c r="F25" s="190"/>
      <c r="G25" s="178">
        <v>0</v>
      </c>
      <c r="H25" s="190"/>
      <c r="I25" s="176">
        <f t="shared" si="0"/>
        <v>0</v>
      </c>
      <c r="J25" s="190"/>
      <c r="K25" s="178">
        <v>129</v>
      </c>
      <c r="L25" s="190"/>
      <c r="M25" s="178">
        <v>132784484</v>
      </c>
      <c r="N25" s="190"/>
      <c r="O25" s="178">
        <v>132784468</v>
      </c>
      <c r="P25" s="190"/>
      <c r="Q25" s="178">
        <v>16</v>
      </c>
      <c r="R25" s="195"/>
      <c r="S25" s="195"/>
    </row>
    <row r="26" spans="1:19" s="27" customFormat="1" ht="21.75" customHeight="1" thickBot="1">
      <c r="A26" s="15" t="s">
        <v>26</v>
      </c>
      <c r="C26" s="35">
        <f>SUM(C8:C25)</f>
        <v>288964347</v>
      </c>
      <c r="D26" s="30"/>
      <c r="E26" s="179">
        <f>SUM(E8:E25)</f>
        <v>9224771120995</v>
      </c>
      <c r="F26" s="190"/>
      <c r="G26" s="179">
        <f>SUM(G8:G25)</f>
        <v>7997071282291</v>
      </c>
      <c r="H26" s="190"/>
      <c r="I26" s="179">
        <f>SUM(I8:I25)</f>
        <v>1227699838704</v>
      </c>
      <c r="J26" s="190"/>
      <c r="K26" s="179">
        <f>SUM(K8:K25)</f>
        <v>685188153</v>
      </c>
      <c r="L26" s="190"/>
      <c r="M26" s="179">
        <f>SUM(M8:M25)</f>
        <v>27886385603530</v>
      </c>
      <c r="N26" s="190"/>
      <c r="O26" s="179">
        <f>SUM(O8:O25)</f>
        <v>26234702860039</v>
      </c>
      <c r="P26" s="190"/>
      <c r="Q26" s="179">
        <f>SUM(Q8:Q25)</f>
        <v>1651682743491</v>
      </c>
      <c r="R26" s="195"/>
      <c r="S26" s="195"/>
    </row>
    <row r="27" spans="1:19" s="27" customFormat="1" ht="15.75">
      <c r="C27" s="30"/>
      <c r="D27" s="3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5"/>
      <c r="S27" s="195"/>
    </row>
    <row r="28" spans="1:19" s="27" customFormat="1" ht="21"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</row>
    <row r="29" spans="1:19" s="27" customFormat="1" ht="21"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</row>
    <row r="30" spans="1:19" s="27" customFormat="1" ht="21"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</row>
    <row r="31" spans="1:19" s="27" customFormat="1" ht="21"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</row>
    <row r="32" spans="1:19" ht="21"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</row>
    <row r="33" spans="5:19" ht="21"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</row>
    <row r="34" spans="5:19" ht="21"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</row>
    <row r="35" spans="5:19" ht="21"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</row>
    <row r="36" spans="5:19" ht="21"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5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</row>
    <row r="2" spans="1:25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</row>
    <row r="3" spans="1:25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</row>
    <row r="4" spans="1:25" ht="7.35" customHeight="1"/>
    <row r="5" spans="1:25" ht="14.45" customHeight="1">
      <c r="A5" s="241" t="s">
        <v>292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</row>
    <row r="6" spans="1:25" ht="7.35" customHeight="1"/>
    <row r="7" spans="1:25" ht="14.45" customHeight="1">
      <c r="E7" s="242" t="s">
        <v>209</v>
      </c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Y7" s="3" t="s">
        <v>210</v>
      </c>
    </row>
    <row r="8" spans="1:25" ht="29.1" customHeight="1">
      <c r="A8" s="3" t="s">
        <v>293</v>
      </c>
      <c r="C8" s="3" t="s">
        <v>294</v>
      </c>
      <c r="E8" s="19" t="s">
        <v>31</v>
      </c>
      <c r="F8" s="4"/>
      <c r="G8" s="19" t="s">
        <v>13</v>
      </c>
      <c r="H8" s="4"/>
      <c r="I8" s="19" t="s">
        <v>30</v>
      </c>
      <c r="J8" s="4"/>
      <c r="K8" s="19" t="s">
        <v>295</v>
      </c>
      <c r="L8" s="4"/>
      <c r="M8" s="19" t="s">
        <v>296</v>
      </c>
      <c r="N8" s="4"/>
      <c r="O8" s="19" t="s">
        <v>297</v>
      </c>
      <c r="P8" s="4"/>
      <c r="Q8" s="19" t="s">
        <v>298</v>
      </c>
      <c r="R8" s="4"/>
      <c r="S8" s="19" t="s">
        <v>299</v>
      </c>
      <c r="T8" s="4"/>
      <c r="U8" s="19" t="s">
        <v>300</v>
      </c>
      <c r="V8" s="4"/>
      <c r="W8" s="19" t="s">
        <v>301</v>
      </c>
      <c r="Y8" s="19" t="s">
        <v>301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rightToLeft="1" view="pageBreakPreview" topLeftCell="A2" zoomScale="60" zoomScaleNormal="55" workbookViewId="0">
      <selection activeCell="A24" sqref="A24"/>
    </sheetView>
  </sheetViews>
  <sheetFormatPr defaultRowHeight="12.75"/>
  <cols>
    <col min="1" max="1" width="40.28515625" customWidth="1"/>
    <col min="2" max="2" width="1.28515625" customWidth="1"/>
    <col min="3" max="3" width="14.28515625" bestFit="1" customWidth="1"/>
    <col min="4" max="4" width="1.28515625" customWidth="1"/>
    <col min="5" max="5" width="22.5703125" bestFit="1" customWidth="1"/>
    <col min="6" max="6" width="1.28515625" customWidth="1"/>
    <col min="7" max="7" width="19.7109375" bestFit="1" customWidth="1"/>
    <col min="8" max="8" width="1.28515625" customWidth="1"/>
    <col min="9" max="9" width="26.42578125" bestFit="1" customWidth="1"/>
    <col min="10" max="10" width="1.28515625" customWidth="1"/>
    <col min="11" max="11" width="14.28515625" bestFit="1" customWidth="1"/>
    <col min="12" max="12" width="1.28515625" customWidth="1"/>
    <col min="13" max="13" width="22.5703125" bestFit="1" customWidth="1"/>
    <col min="14" max="14" width="1.28515625" customWidth="1"/>
    <col min="15" max="15" width="20.85546875" bestFit="1" customWidth="1"/>
    <col min="16" max="16" width="1.28515625" customWidth="1"/>
    <col min="17" max="17" width="26.42578125" customWidth="1"/>
    <col min="18" max="19" width="5.85546875" customWidth="1"/>
  </cols>
  <sheetData>
    <row r="1" spans="1:17" ht="29.1" customHeight="1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17" ht="21.75" customHeight="1">
      <c r="A2" s="237" t="s">
        <v>190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</row>
    <row r="3" spans="1:17" ht="21.75" customHeight="1">
      <c r="A3" s="237" t="s">
        <v>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</row>
    <row r="4" spans="1:17" ht="14.45" customHeight="1"/>
    <row r="5" spans="1:17" ht="24">
      <c r="A5" s="241" t="s">
        <v>302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</row>
    <row r="6" spans="1:17" s="27" customFormat="1" ht="21">
      <c r="A6" s="242" t="s">
        <v>193</v>
      </c>
      <c r="C6" s="242" t="s">
        <v>209</v>
      </c>
      <c r="D6" s="242"/>
      <c r="E6" s="242"/>
      <c r="F6" s="242"/>
      <c r="G6" s="242"/>
      <c r="H6" s="242"/>
      <c r="I6" s="242"/>
      <c r="J6" s="30"/>
      <c r="K6" s="242" t="s">
        <v>210</v>
      </c>
      <c r="L6" s="242"/>
      <c r="M6" s="242"/>
      <c r="N6" s="242"/>
      <c r="O6" s="242"/>
      <c r="P6" s="242"/>
      <c r="Q6" s="242"/>
    </row>
    <row r="7" spans="1:17" s="27" customFormat="1" ht="29.1" customHeight="1">
      <c r="A7" s="242"/>
      <c r="C7" s="19" t="s">
        <v>13</v>
      </c>
      <c r="D7" s="31"/>
      <c r="E7" s="19" t="s">
        <v>15</v>
      </c>
      <c r="F7" s="31"/>
      <c r="G7" s="19" t="s">
        <v>290</v>
      </c>
      <c r="H7" s="31"/>
      <c r="I7" s="19" t="s">
        <v>303</v>
      </c>
      <c r="J7" s="30"/>
      <c r="K7" s="19" t="s">
        <v>13</v>
      </c>
      <c r="L7" s="31"/>
      <c r="M7" s="19" t="s">
        <v>15</v>
      </c>
      <c r="N7" s="31"/>
      <c r="O7" s="19" t="s">
        <v>290</v>
      </c>
      <c r="P7" s="31"/>
      <c r="Q7" s="19" t="s">
        <v>303</v>
      </c>
    </row>
    <row r="8" spans="1:17" s="27" customFormat="1" ht="21.75" customHeight="1">
      <c r="A8" s="46" t="s">
        <v>21</v>
      </c>
      <c r="C8" s="32">
        <v>606007989</v>
      </c>
      <c r="D8" s="30"/>
      <c r="E8" s="32">
        <v>1139508122029</v>
      </c>
      <c r="F8" s="30"/>
      <c r="G8" s="32">
        <v>1119063121423</v>
      </c>
      <c r="H8" s="30"/>
      <c r="I8" s="32">
        <f>E8-G8</f>
        <v>20445000606</v>
      </c>
      <c r="J8" s="30"/>
      <c r="K8" s="32">
        <v>606007989</v>
      </c>
      <c r="L8" s="30"/>
      <c r="M8" s="32">
        <v>1139508122029</v>
      </c>
      <c r="N8" s="30"/>
      <c r="O8" s="32">
        <v>1150933269426</v>
      </c>
      <c r="P8" s="30"/>
      <c r="Q8" s="32">
        <f>M8-O8</f>
        <v>-11425147397</v>
      </c>
    </row>
    <row r="9" spans="1:17" s="27" customFormat="1" ht="21.75" customHeight="1">
      <c r="A9" s="47" t="s">
        <v>57</v>
      </c>
      <c r="C9" s="33">
        <v>1000</v>
      </c>
      <c r="D9" s="30"/>
      <c r="E9" s="33">
        <v>35059178</v>
      </c>
      <c r="F9" s="30"/>
      <c r="G9" s="33">
        <v>41739563763</v>
      </c>
      <c r="H9" s="30"/>
      <c r="I9" s="33">
        <f>E9-G9</f>
        <v>-41704504585</v>
      </c>
      <c r="J9" s="30"/>
      <c r="K9" s="33">
        <v>1000</v>
      </c>
      <c r="L9" s="30"/>
      <c r="M9" s="33">
        <v>35059178</v>
      </c>
      <c r="N9" s="30"/>
      <c r="O9" s="33">
        <v>26177714</v>
      </c>
      <c r="P9" s="30"/>
      <c r="Q9" s="33">
        <f>M9-O9</f>
        <v>8881464</v>
      </c>
    </row>
    <row r="10" spans="1:17" s="27" customFormat="1" ht="21.75" customHeight="1">
      <c r="A10" s="47" t="s">
        <v>22</v>
      </c>
      <c r="C10" s="33">
        <v>7500000</v>
      </c>
      <c r="D10" s="30"/>
      <c r="E10" s="33">
        <v>42047441250</v>
      </c>
      <c r="F10" s="30"/>
      <c r="G10" s="33">
        <v>39889254000</v>
      </c>
      <c r="H10" s="30"/>
      <c r="I10" s="152">
        <f t="shared" ref="I10:I34" si="0">E10-G10</f>
        <v>2158187250</v>
      </c>
      <c r="J10" s="30"/>
      <c r="K10" s="33">
        <v>7500000</v>
      </c>
      <c r="L10" s="30"/>
      <c r="M10" s="33">
        <v>42047441250</v>
      </c>
      <c r="N10" s="30"/>
      <c r="O10" s="33">
        <v>29123124633</v>
      </c>
      <c r="P10" s="30"/>
      <c r="Q10" s="33">
        <f>M10-O10</f>
        <v>12924316617</v>
      </c>
    </row>
    <row r="11" spans="1:17" s="27" customFormat="1" ht="21.75" customHeight="1">
      <c r="A11" s="47" t="s">
        <v>55</v>
      </c>
      <c r="C11" s="33">
        <v>10828676</v>
      </c>
      <c r="D11" s="30"/>
      <c r="E11" s="33">
        <v>951509587774</v>
      </c>
      <c r="F11" s="30"/>
      <c r="G11" s="33">
        <v>846727264542</v>
      </c>
      <c r="H11" s="30"/>
      <c r="I11" s="152">
        <f t="shared" si="0"/>
        <v>104782323232</v>
      </c>
      <c r="J11" s="30"/>
      <c r="K11" s="33">
        <v>10828676</v>
      </c>
      <c r="L11" s="30"/>
      <c r="M11" s="33">
        <v>951509587774</v>
      </c>
      <c r="N11" s="30"/>
      <c r="O11" s="33">
        <v>707886359986</v>
      </c>
      <c r="P11" s="30"/>
      <c r="Q11" s="152">
        <f t="shared" ref="Q11:Q34" si="1">M11-O11</f>
        <v>243623227788</v>
      </c>
    </row>
    <row r="12" spans="1:17" s="27" customFormat="1" ht="21.75" customHeight="1">
      <c r="A12" s="47" t="s">
        <v>49</v>
      </c>
      <c r="C12" s="33">
        <v>3340000</v>
      </c>
      <c r="D12" s="30"/>
      <c r="E12" s="33">
        <v>199939080000</v>
      </c>
      <c r="F12" s="30"/>
      <c r="G12" s="33">
        <v>169654974016</v>
      </c>
      <c r="H12" s="30"/>
      <c r="I12" s="152">
        <f t="shared" si="0"/>
        <v>30284105984</v>
      </c>
      <c r="J12" s="30"/>
      <c r="K12" s="33">
        <v>3340000</v>
      </c>
      <c r="L12" s="30"/>
      <c r="M12" s="33">
        <v>199939080000</v>
      </c>
      <c r="N12" s="30"/>
      <c r="O12" s="33">
        <v>102035577160</v>
      </c>
      <c r="P12" s="30"/>
      <c r="Q12" s="152">
        <f t="shared" si="1"/>
        <v>97903502840</v>
      </c>
    </row>
    <row r="13" spans="1:17" s="27" customFormat="1" ht="21.75" customHeight="1">
      <c r="A13" s="47" t="s">
        <v>50</v>
      </c>
      <c r="C13" s="33">
        <v>75865903</v>
      </c>
      <c r="D13" s="30"/>
      <c r="E13" s="33">
        <v>1520128133047</v>
      </c>
      <c r="F13" s="30"/>
      <c r="G13" s="33">
        <v>1637813993015</v>
      </c>
      <c r="H13" s="30"/>
      <c r="I13" s="152">
        <f t="shared" si="0"/>
        <v>-117685859968</v>
      </c>
      <c r="J13" s="30"/>
      <c r="K13" s="33">
        <v>75865903</v>
      </c>
      <c r="L13" s="30"/>
      <c r="M13" s="33">
        <v>1520128133047</v>
      </c>
      <c r="N13" s="30"/>
      <c r="O13" s="33">
        <v>1398582069823</v>
      </c>
      <c r="P13" s="30"/>
      <c r="Q13" s="152">
        <f t="shared" si="1"/>
        <v>121546063224</v>
      </c>
    </row>
    <row r="14" spans="1:17" s="27" customFormat="1" ht="21.75" customHeight="1">
      <c r="A14" s="47" t="s">
        <v>58</v>
      </c>
      <c r="C14" s="33">
        <v>351956</v>
      </c>
      <c r="D14" s="30"/>
      <c r="E14" s="33">
        <v>15362020627</v>
      </c>
      <c r="F14" s="30"/>
      <c r="G14" s="33">
        <v>502423282466</v>
      </c>
      <c r="H14" s="30"/>
      <c r="I14" s="152">
        <f t="shared" si="0"/>
        <v>-487061261839</v>
      </c>
      <c r="J14" s="30"/>
      <c r="K14" s="33">
        <v>351956</v>
      </c>
      <c r="L14" s="30"/>
      <c r="M14" s="33">
        <v>15362020627</v>
      </c>
      <c r="N14" s="30"/>
      <c r="O14" s="33">
        <v>11825592050</v>
      </c>
      <c r="P14" s="30"/>
      <c r="Q14" s="152">
        <f>M14-O14</f>
        <v>3536428577</v>
      </c>
    </row>
    <row r="15" spans="1:17" s="27" customFormat="1" ht="21.75" customHeight="1">
      <c r="A15" s="47" t="s">
        <v>56</v>
      </c>
      <c r="C15" s="33">
        <v>98460724</v>
      </c>
      <c r="D15" s="30"/>
      <c r="E15" s="33">
        <v>2915562206326</v>
      </c>
      <c r="F15" s="30"/>
      <c r="G15" s="33">
        <v>2556808506840</v>
      </c>
      <c r="H15" s="30"/>
      <c r="I15" s="152">
        <f t="shared" si="0"/>
        <v>358753699486</v>
      </c>
      <c r="J15" s="30"/>
      <c r="K15" s="33">
        <v>98460724</v>
      </c>
      <c r="L15" s="30"/>
      <c r="M15" s="33">
        <v>2915562206326</v>
      </c>
      <c r="N15" s="30"/>
      <c r="O15" s="33">
        <v>2224368239590</v>
      </c>
      <c r="P15" s="30"/>
      <c r="Q15" s="152">
        <f t="shared" si="1"/>
        <v>691193966736</v>
      </c>
    </row>
    <row r="16" spans="1:17" s="27" customFormat="1" ht="21.75" customHeight="1">
      <c r="A16" s="47" t="s">
        <v>20</v>
      </c>
      <c r="C16" s="33">
        <v>49714</v>
      </c>
      <c r="D16" s="30"/>
      <c r="E16" s="33">
        <v>248965325728</v>
      </c>
      <c r="F16" s="30"/>
      <c r="G16" s="33">
        <v>217134791530</v>
      </c>
      <c r="H16" s="30"/>
      <c r="I16" s="152">
        <f t="shared" si="0"/>
        <v>31830534198</v>
      </c>
      <c r="J16" s="30"/>
      <c r="K16" s="33">
        <v>49714</v>
      </c>
      <c r="L16" s="30"/>
      <c r="M16" s="33">
        <v>248965325728</v>
      </c>
      <c r="N16" s="30"/>
      <c r="O16" s="33">
        <v>230633292709</v>
      </c>
      <c r="P16" s="30"/>
      <c r="Q16" s="152">
        <f t="shared" si="1"/>
        <v>18332033019</v>
      </c>
    </row>
    <row r="17" spans="1:17" s="27" customFormat="1" ht="21.75" customHeight="1">
      <c r="A17" s="47" t="s">
        <v>25</v>
      </c>
      <c r="C17" s="33">
        <v>56000000</v>
      </c>
      <c r="D17" s="30"/>
      <c r="E17" s="33">
        <v>110800837280</v>
      </c>
      <c r="F17" s="30"/>
      <c r="G17" s="33">
        <v>121903890472</v>
      </c>
      <c r="H17" s="30"/>
      <c r="I17" s="152">
        <f t="shared" si="0"/>
        <v>-11103053192</v>
      </c>
      <c r="J17" s="30"/>
      <c r="K17" s="33">
        <v>56000000</v>
      </c>
      <c r="L17" s="30"/>
      <c r="M17" s="33">
        <v>110800837280</v>
      </c>
      <c r="N17" s="30"/>
      <c r="O17" s="33">
        <v>121903890472</v>
      </c>
      <c r="P17" s="30"/>
      <c r="Q17" s="152">
        <f>M17-O17</f>
        <v>-11103053192</v>
      </c>
    </row>
    <row r="18" spans="1:17" s="27" customFormat="1" ht="21.75" customHeight="1">
      <c r="A18" s="47" t="s">
        <v>24</v>
      </c>
      <c r="C18" s="33">
        <v>1000000</v>
      </c>
      <c r="D18" s="30"/>
      <c r="E18" s="33">
        <v>2604708750</v>
      </c>
      <c r="F18" s="30"/>
      <c r="G18" s="33">
        <v>2559801185</v>
      </c>
      <c r="H18" s="30"/>
      <c r="I18" s="152">
        <f t="shared" si="0"/>
        <v>44907565</v>
      </c>
      <c r="J18" s="30"/>
      <c r="K18" s="33">
        <v>1000000</v>
      </c>
      <c r="L18" s="30"/>
      <c r="M18" s="33">
        <v>2604708750</v>
      </c>
      <c r="N18" s="30"/>
      <c r="O18" s="33">
        <v>2559801185</v>
      </c>
      <c r="P18" s="30"/>
      <c r="Q18" s="152">
        <f t="shared" si="1"/>
        <v>44907565</v>
      </c>
    </row>
    <row r="19" spans="1:17" s="27" customFormat="1" ht="21.75" customHeight="1">
      <c r="A19" s="47" t="s">
        <v>23</v>
      </c>
      <c r="C19" s="33">
        <v>69300000</v>
      </c>
      <c r="D19" s="30"/>
      <c r="E19" s="33">
        <v>1113981838200</v>
      </c>
      <c r="F19" s="30"/>
      <c r="G19" s="33">
        <v>1110534940407</v>
      </c>
      <c r="H19" s="30"/>
      <c r="I19" s="152">
        <f t="shared" si="0"/>
        <v>3446897793</v>
      </c>
      <c r="J19" s="30"/>
      <c r="K19" s="33">
        <v>69300000</v>
      </c>
      <c r="L19" s="30"/>
      <c r="M19" s="33">
        <v>1113981838200</v>
      </c>
      <c r="N19" s="30"/>
      <c r="O19" s="33">
        <v>1110534940407</v>
      </c>
      <c r="P19" s="30"/>
      <c r="Q19" s="152">
        <f t="shared" si="1"/>
        <v>3446897793</v>
      </c>
    </row>
    <row r="20" spans="1:17" s="27" customFormat="1" ht="21.75" customHeight="1">
      <c r="A20" s="47" t="s">
        <v>52</v>
      </c>
      <c r="C20" s="33">
        <v>10000000</v>
      </c>
      <c r="D20" s="30"/>
      <c r="E20" s="176">
        <v>103421582000</v>
      </c>
      <c r="F20" s="190"/>
      <c r="G20" s="176">
        <v>99770000000</v>
      </c>
      <c r="H20" s="190"/>
      <c r="I20" s="176">
        <f t="shared" si="0"/>
        <v>3651582000</v>
      </c>
      <c r="J20" s="190"/>
      <c r="K20" s="176">
        <v>10000000</v>
      </c>
      <c r="L20" s="190"/>
      <c r="M20" s="176">
        <v>103421582000</v>
      </c>
      <c r="N20" s="190"/>
      <c r="O20" s="176">
        <v>100224500000</v>
      </c>
      <c r="P20" s="190"/>
      <c r="Q20" s="176">
        <f>M20-O20</f>
        <v>3197082000</v>
      </c>
    </row>
    <row r="21" spans="1:17" s="27" customFormat="1" ht="21.75" customHeight="1">
      <c r="A21" s="47" t="s">
        <v>51</v>
      </c>
      <c r="C21" s="33">
        <v>10000000</v>
      </c>
      <c r="D21" s="30"/>
      <c r="E21" s="176">
        <v>101366320000</v>
      </c>
      <c r="F21" s="190"/>
      <c r="G21" s="176">
        <v>99770000000</v>
      </c>
      <c r="H21" s="190"/>
      <c r="I21" s="176">
        <f t="shared" si="0"/>
        <v>1596320000</v>
      </c>
      <c r="J21" s="190"/>
      <c r="K21" s="176">
        <v>10000000</v>
      </c>
      <c r="L21" s="190"/>
      <c r="M21" s="176">
        <v>101366320000</v>
      </c>
      <c r="N21" s="190"/>
      <c r="O21" s="176">
        <v>100224500000</v>
      </c>
      <c r="P21" s="190"/>
      <c r="Q21" s="176">
        <f t="shared" si="1"/>
        <v>1141820000</v>
      </c>
    </row>
    <row r="22" spans="1:17" s="27" customFormat="1" ht="21.75" customHeight="1">
      <c r="A22" s="47" t="s">
        <v>59</v>
      </c>
      <c r="C22" s="33">
        <v>10000000</v>
      </c>
      <c r="D22" s="30"/>
      <c r="E22" s="176">
        <v>99770000000</v>
      </c>
      <c r="F22" s="190"/>
      <c r="G22" s="176">
        <v>100224500000</v>
      </c>
      <c r="H22" s="190"/>
      <c r="I22" s="176">
        <f t="shared" si="0"/>
        <v>-454500000</v>
      </c>
      <c r="J22" s="190"/>
      <c r="K22" s="176">
        <v>10000000</v>
      </c>
      <c r="L22" s="190"/>
      <c r="M22" s="176">
        <v>99770000000</v>
      </c>
      <c r="N22" s="190"/>
      <c r="O22" s="176">
        <v>100224500000</v>
      </c>
      <c r="P22" s="190"/>
      <c r="Q22" s="176">
        <f t="shared" si="1"/>
        <v>-454500000</v>
      </c>
    </row>
    <row r="23" spans="1:17" s="27" customFormat="1" ht="21.75" customHeight="1">
      <c r="A23" s="47" t="s">
        <v>75</v>
      </c>
      <c r="C23" s="33">
        <v>9086</v>
      </c>
      <c r="D23" s="30"/>
      <c r="E23" s="176">
        <v>8699654989</v>
      </c>
      <c r="F23" s="190"/>
      <c r="G23" s="176">
        <v>8427223204</v>
      </c>
      <c r="H23" s="190"/>
      <c r="I23" s="176">
        <f t="shared" si="0"/>
        <v>272431785</v>
      </c>
      <c r="J23" s="190"/>
      <c r="K23" s="176">
        <v>9086</v>
      </c>
      <c r="L23" s="190"/>
      <c r="M23" s="176">
        <v>8699654989</v>
      </c>
      <c r="N23" s="190"/>
      <c r="O23" s="176">
        <v>7437387720</v>
      </c>
      <c r="P23" s="190"/>
      <c r="Q23" s="176">
        <f>M23-O23</f>
        <v>1262267269</v>
      </c>
    </row>
    <row r="24" spans="1:17" s="27" customFormat="1" ht="21.75" customHeight="1">
      <c r="A24" s="47" t="s">
        <v>77</v>
      </c>
      <c r="C24" s="33">
        <v>1500000</v>
      </c>
      <c r="D24" s="30"/>
      <c r="E24" s="176">
        <v>1499184375000</v>
      </c>
      <c r="F24" s="190"/>
      <c r="G24" s="176">
        <v>1499184375000</v>
      </c>
      <c r="H24" s="190"/>
      <c r="I24" s="176">
        <f t="shared" si="0"/>
        <v>0</v>
      </c>
      <c r="J24" s="190"/>
      <c r="K24" s="176">
        <v>1500000</v>
      </c>
      <c r="L24" s="190"/>
      <c r="M24" s="176">
        <v>1499184375000</v>
      </c>
      <c r="N24" s="190"/>
      <c r="O24" s="176">
        <v>1499184375000</v>
      </c>
      <c r="P24" s="190"/>
      <c r="Q24" s="176">
        <f t="shared" si="1"/>
        <v>0</v>
      </c>
    </row>
    <row r="25" spans="1:17" s="27" customFormat="1" ht="21.75" customHeight="1">
      <c r="A25" s="47" t="s">
        <v>68</v>
      </c>
      <c r="C25" s="33">
        <v>2191176</v>
      </c>
      <c r="D25" s="30"/>
      <c r="E25" s="176">
        <v>20376789967733</v>
      </c>
      <c r="F25" s="190"/>
      <c r="G25" s="176">
        <v>20376791311895</v>
      </c>
      <c r="H25" s="190"/>
      <c r="I25" s="176">
        <f t="shared" si="0"/>
        <v>-1344162</v>
      </c>
      <c r="J25" s="190"/>
      <c r="K25" s="176">
        <v>2191176</v>
      </c>
      <c r="L25" s="190"/>
      <c r="M25" s="176">
        <v>20376789967733</v>
      </c>
      <c r="N25" s="190"/>
      <c r="O25" s="176">
        <v>17431494282855</v>
      </c>
      <c r="P25" s="190"/>
      <c r="Q25" s="176">
        <f t="shared" si="1"/>
        <v>2945295684878</v>
      </c>
    </row>
    <row r="26" spans="1:17" s="27" customFormat="1" ht="21.75" customHeight="1">
      <c r="A26" s="47" t="s">
        <v>94</v>
      </c>
      <c r="C26" s="33">
        <v>2997794</v>
      </c>
      <c r="D26" s="30"/>
      <c r="E26" s="176">
        <v>3085740263111</v>
      </c>
      <c r="F26" s="190"/>
      <c r="G26" s="176">
        <v>3085740263111</v>
      </c>
      <c r="H26" s="190"/>
      <c r="I26" s="176">
        <f t="shared" si="0"/>
        <v>0</v>
      </c>
      <c r="J26" s="190"/>
      <c r="K26" s="176">
        <v>2997794</v>
      </c>
      <c r="L26" s="190"/>
      <c r="M26" s="176">
        <v>3085740263111</v>
      </c>
      <c r="N26" s="190"/>
      <c r="O26" s="176">
        <v>3085740081461</v>
      </c>
      <c r="P26" s="190"/>
      <c r="Q26" s="176">
        <f>M26-O26</f>
        <v>181650</v>
      </c>
    </row>
    <row r="27" spans="1:17" s="27" customFormat="1" ht="21.75" customHeight="1">
      <c r="A27" s="47" t="s">
        <v>72</v>
      </c>
      <c r="C27" s="33">
        <v>1335900</v>
      </c>
      <c r="D27" s="30"/>
      <c r="E27" s="176">
        <v>6563587264388</v>
      </c>
      <c r="F27" s="190"/>
      <c r="G27" s="176">
        <v>6461741328042</v>
      </c>
      <c r="H27" s="190"/>
      <c r="I27" s="176">
        <f t="shared" si="0"/>
        <v>101845936346</v>
      </c>
      <c r="J27" s="190"/>
      <c r="K27" s="176">
        <v>1335900</v>
      </c>
      <c r="L27" s="190"/>
      <c r="M27" s="176">
        <v>6563587264388</v>
      </c>
      <c r="N27" s="190"/>
      <c r="O27" s="176">
        <v>5952511646315</v>
      </c>
      <c r="P27" s="190"/>
      <c r="Q27" s="176">
        <f t="shared" si="1"/>
        <v>611075618073</v>
      </c>
    </row>
    <row r="28" spans="1:17" s="27" customFormat="1" ht="21.75" customHeight="1">
      <c r="A28" s="47" t="s">
        <v>97</v>
      </c>
      <c r="C28" s="33">
        <v>9863003</v>
      </c>
      <c r="D28" s="30"/>
      <c r="E28" s="176">
        <v>9708395322638</v>
      </c>
      <c r="F28" s="190"/>
      <c r="G28" s="176">
        <v>9701147066555</v>
      </c>
      <c r="H28" s="190"/>
      <c r="I28" s="176">
        <f t="shared" si="0"/>
        <v>7248256083</v>
      </c>
      <c r="J28" s="190"/>
      <c r="K28" s="176">
        <v>9863003</v>
      </c>
      <c r="L28" s="190"/>
      <c r="M28" s="176">
        <v>9708395322638</v>
      </c>
      <c r="N28" s="190"/>
      <c r="O28" s="176">
        <v>9701147066555</v>
      </c>
      <c r="P28" s="190"/>
      <c r="Q28" s="176">
        <f t="shared" si="1"/>
        <v>7248256083</v>
      </c>
    </row>
    <row r="29" spans="1:17" s="27" customFormat="1" ht="21.75" customHeight="1">
      <c r="A29" s="47" t="s">
        <v>80</v>
      </c>
      <c r="C29" s="33">
        <v>2500000</v>
      </c>
      <c r="D29" s="30"/>
      <c r="E29" s="176">
        <v>2498640625000</v>
      </c>
      <c r="F29" s="190"/>
      <c r="G29" s="176">
        <v>2498640625000</v>
      </c>
      <c r="H29" s="190"/>
      <c r="I29" s="176">
        <f t="shared" si="0"/>
        <v>0</v>
      </c>
      <c r="J29" s="190"/>
      <c r="K29" s="176">
        <v>2500000</v>
      </c>
      <c r="L29" s="190"/>
      <c r="M29" s="176">
        <v>2498640625000</v>
      </c>
      <c r="N29" s="190"/>
      <c r="O29" s="176">
        <v>2498640625000</v>
      </c>
      <c r="P29" s="190"/>
      <c r="Q29" s="176">
        <f t="shared" si="1"/>
        <v>0</v>
      </c>
    </row>
    <row r="30" spans="1:17" s="27" customFormat="1" ht="21.75" customHeight="1">
      <c r="A30" s="47" t="s">
        <v>86</v>
      </c>
      <c r="C30" s="33">
        <v>624417</v>
      </c>
      <c r="D30" s="30"/>
      <c r="E30" s="176">
        <v>493021203872</v>
      </c>
      <c r="F30" s="190"/>
      <c r="G30" s="176">
        <v>493021203872</v>
      </c>
      <c r="H30" s="190"/>
      <c r="I30" s="176">
        <f t="shared" si="0"/>
        <v>0</v>
      </c>
      <c r="J30" s="190"/>
      <c r="K30" s="176">
        <v>624417</v>
      </c>
      <c r="L30" s="190"/>
      <c r="M30" s="176">
        <v>493021203872</v>
      </c>
      <c r="N30" s="190"/>
      <c r="O30" s="176">
        <v>489095756565</v>
      </c>
      <c r="P30" s="190"/>
      <c r="Q30" s="176">
        <f t="shared" si="1"/>
        <v>3925447307</v>
      </c>
    </row>
    <row r="31" spans="1:17" s="27" customFormat="1" ht="21.75" customHeight="1">
      <c r="A31" s="47" t="s">
        <v>83</v>
      </c>
      <c r="C31" s="33">
        <v>2474661</v>
      </c>
      <c r="D31" s="30"/>
      <c r="E31" s="176">
        <v>1993492214883</v>
      </c>
      <c r="F31" s="190"/>
      <c r="G31" s="176">
        <v>1982856958650</v>
      </c>
      <c r="H31" s="190"/>
      <c r="I31" s="176">
        <f t="shared" si="0"/>
        <v>10635256233</v>
      </c>
      <c r="J31" s="190"/>
      <c r="K31" s="176">
        <v>2474661</v>
      </c>
      <c r="L31" s="190"/>
      <c r="M31" s="176">
        <v>1993492214883</v>
      </c>
      <c r="N31" s="190"/>
      <c r="O31" s="176">
        <v>2073924431791</v>
      </c>
      <c r="P31" s="190"/>
      <c r="Q31" s="176">
        <f t="shared" si="1"/>
        <v>-80432216908</v>
      </c>
    </row>
    <row r="32" spans="1:17" s="27" customFormat="1" ht="21.75" customHeight="1">
      <c r="A32" s="47" t="s">
        <v>88</v>
      </c>
      <c r="C32" s="33">
        <v>1900000</v>
      </c>
      <c r="D32" s="30"/>
      <c r="E32" s="176">
        <v>1484802199562</v>
      </c>
      <c r="F32" s="190"/>
      <c r="G32" s="176">
        <v>1509754624300</v>
      </c>
      <c r="H32" s="190"/>
      <c r="I32" s="176">
        <f t="shared" si="0"/>
        <v>-24952424738</v>
      </c>
      <c r="J32" s="190"/>
      <c r="K32" s="176">
        <v>1900000</v>
      </c>
      <c r="L32" s="190"/>
      <c r="M32" s="176">
        <v>1484802199562</v>
      </c>
      <c r="N32" s="190"/>
      <c r="O32" s="176">
        <v>1514843855525</v>
      </c>
      <c r="P32" s="190"/>
      <c r="Q32" s="176">
        <f t="shared" si="1"/>
        <v>-30041655963</v>
      </c>
    </row>
    <row r="33" spans="1:18" s="27" customFormat="1" ht="21.75" customHeight="1">
      <c r="A33" s="47" t="s">
        <v>91</v>
      </c>
      <c r="C33" s="33">
        <v>9480200</v>
      </c>
      <c r="D33" s="30"/>
      <c r="E33" s="176">
        <v>7719319276576</v>
      </c>
      <c r="F33" s="190"/>
      <c r="G33" s="176">
        <v>8222167296524</v>
      </c>
      <c r="H33" s="190"/>
      <c r="I33" s="176">
        <f t="shared" si="0"/>
        <v>-502848019948</v>
      </c>
      <c r="J33" s="190"/>
      <c r="K33" s="176">
        <v>9480200</v>
      </c>
      <c r="L33" s="190"/>
      <c r="M33" s="176">
        <v>7719319276576</v>
      </c>
      <c r="N33" s="190"/>
      <c r="O33" s="176">
        <v>7655794753280</v>
      </c>
      <c r="P33" s="190"/>
      <c r="Q33" s="176">
        <f t="shared" si="1"/>
        <v>63524523296</v>
      </c>
    </row>
    <row r="34" spans="1:18" s="27" customFormat="1" ht="21.75" customHeight="1">
      <c r="A34" s="48" t="s">
        <v>304</v>
      </c>
      <c r="C34" s="37">
        <v>606007989</v>
      </c>
      <c r="D34" s="30"/>
      <c r="E34" s="178">
        <v>605548937</v>
      </c>
      <c r="F34" s="190"/>
      <c r="G34" s="178">
        <v>605548937</v>
      </c>
      <c r="H34" s="190"/>
      <c r="I34" s="176">
        <f t="shared" si="0"/>
        <v>0</v>
      </c>
      <c r="J34" s="190"/>
      <c r="K34" s="177">
        <v>606007989</v>
      </c>
      <c r="L34" s="190"/>
      <c r="M34" s="178">
        <v>605548937</v>
      </c>
      <c r="N34" s="190"/>
      <c r="O34" s="178">
        <v>605548937</v>
      </c>
      <c r="P34" s="190"/>
      <c r="Q34" s="176">
        <f t="shared" si="1"/>
        <v>0</v>
      </c>
    </row>
    <row r="35" spans="1:18" s="27" customFormat="1" ht="21.75" customHeight="1" thickBot="1">
      <c r="A35" s="15" t="s">
        <v>26</v>
      </c>
      <c r="C35" s="37"/>
      <c r="D35" s="30"/>
      <c r="E35" s="179">
        <f>SUM(E8:E34)</f>
        <v>63997280178878</v>
      </c>
      <c r="F35" s="190"/>
      <c r="G35" s="179">
        <f>SUM(G8:G34)</f>
        <v>64506095708749</v>
      </c>
      <c r="H35" s="190"/>
      <c r="I35" s="179">
        <f>SUM(I8:I34)</f>
        <v>-508815529871</v>
      </c>
      <c r="J35" s="190"/>
      <c r="K35" s="177"/>
      <c r="L35" s="190"/>
      <c r="M35" s="179">
        <f>SUM(M8:M34)</f>
        <v>63997280178878</v>
      </c>
      <c r="N35" s="190"/>
      <c r="O35" s="179">
        <f>SUM(O8:O34)</f>
        <v>59301505646159</v>
      </c>
      <c r="P35" s="190"/>
      <c r="Q35" s="179">
        <f>SUM(Q8:Q34)</f>
        <v>4695774532719</v>
      </c>
    </row>
    <row r="36" spans="1:18" s="27" customFormat="1" ht="16.5" thickTop="1"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5"/>
      <c r="P36" s="195"/>
      <c r="Q36" s="195"/>
    </row>
    <row r="37" spans="1:18" ht="21">
      <c r="E37" s="157"/>
      <c r="F37" s="157"/>
      <c r="G37" s="157"/>
      <c r="H37" s="157"/>
      <c r="I37" s="176"/>
      <c r="J37" s="176"/>
      <c r="K37" s="176"/>
      <c r="L37" s="176"/>
      <c r="M37" s="176"/>
      <c r="N37" s="176"/>
      <c r="O37" s="176"/>
      <c r="P37" s="176"/>
      <c r="Q37" s="176"/>
      <c r="R37" s="152"/>
    </row>
    <row r="38" spans="1:18" ht="21">
      <c r="E38" s="176"/>
      <c r="F38" s="157"/>
      <c r="G38" s="157"/>
      <c r="H38" s="157"/>
      <c r="I38" s="176"/>
      <c r="J38" s="176"/>
      <c r="K38" s="176"/>
      <c r="L38" s="176"/>
      <c r="M38" s="176"/>
      <c r="N38" s="176"/>
      <c r="O38" s="157"/>
      <c r="P38" s="176"/>
      <c r="Q38" s="176"/>
      <c r="R38" s="152"/>
    </row>
    <row r="39" spans="1:18" ht="21">
      <c r="E39" s="157"/>
      <c r="F39" s="157"/>
      <c r="G39" s="157"/>
      <c r="H39" s="157"/>
      <c r="I39" s="176"/>
      <c r="J39" s="176"/>
      <c r="K39" s="176"/>
      <c r="L39" s="176"/>
      <c r="M39" s="176"/>
      <c r="N39" s="176"/>
      <c r="O39" s="176"/>
      <c r="P39" s="176"/>
      <c r="Q39" s="176"/>
      <c r="R39" s="152"/>
    </row>
    <row r="40" spans="1:18" ht="21">
      <c r="E40" s="157"/>
      <c r="F40" s="157"/>
      <c r="G40" s="157"/>
      <c r="H40" s="157"/>
      <c r="I40" s="176"/>
      <c r="J40" s="176"/>
      <c r="K40" s="176"/>
      <c r="L40" s="176"/>
      <c r="M40" s="176"/>
      <c r="N40" s="176"/>
      <c r="O40" s="157"/>
      <c r="P40" s="176"/>
      <c r="Q40" s="176"/>
      <c r="R40" s="152"/>
    </row>
    <row r="41" spans="1:18" ht="21">
      <c r="E41" s="157"/>
      <c r="F41" s="157"/>
      <c r="G41" s="157"/>
      <c r="H41" s="157"/>
      <c r="I41" s="176"/>
      <c r="J41" s="176"/>
      <c r="K41" s="176"/>
      <c r="L41" s="176"/>
      <c r="M41" s="176"/>
      <c r="N41" s="176"/>
      <c r="O41" s="176"/>
      <c r="P41" s="176"/>
      <c r="Q41" s="176"/>
      <c r="R41" s="152"/>
    </row>
    <row r="42" spans="1:18" ht="21">
      <c r="E42" s="176"/>
      <c r="F42" s="157"/>
      <c r="G42" s="157"/>
      <c r="H42" s="157"/>
      <c r="I42" s="176"/>
      <c r="J42" s="176"/>
      <c r="K42" s="176"/>
      <c r="L42" s="176"/>
      <c r="M42" s="176"/>
      <c r="N42" s="176"/>
      <c r="O42" s="176"/>
      <c r="P42" s="176"/>
      <c r="Q42" s="176"/>
      <c r="R42" s="152"/>
    </row>
    <row r="43" spans="1:18" ht="21">
      <c r="E43" s="157"/>
      <c r="F43" s="157"/>
      <c r="G43" s="157"/>
      <c r="H43" s="157"/>
      <c r="I43" s="176"/>
      <c r="J43" s="176"/>
      <c r="K43" s="176"/>
      <c r="L43" s="176"/>
      <c r="M43" s="176"/>
      <c r="N43" s="176"/>
      <c r="O43" s="176"/>
      <c r="P43" s="176"/>
      <c r="Q43" s="176"/>
      <c r="R43" s="152"/>
    </row>
    <row r="44" spans="1:18" ht="21">
      <c r="I44" s="152"/>
      <c r="J44" s="152"/>
      <c r="K44" s="152"/>
      <c r="L44" s="152"/>
      <c r="M44" s="152"/>
      <c r="N44" s="152"/>
      <c r="O44" s="152"/>
      <c r="P44" s="152"/>
      <c r="Q44" s="152"/>
      <c r="R44" s="152"/>
    </row>
    <row r="45" spans="1:18" ht="21">
      <c r="I45" s="152"/>
      <c r="J45" s="152"/>
      <c r="K45" s="152"/>
      <c r="L45" s="152"/>
      <c r="M45" s="152"/>
      <c r="N45" s="152"/>
      <c r="O45" s="152"/>
      <c r="P45" s="152"/>
      <c r="Q45" s="152"/>
      <c r="R45" s="152"/>
    </row>
    <row r="46" spans="1:18" ht="21">
      <c r="I46" s="152"/>
      <c r="J46" s="152"/>
      <c r="K46" s="152"/>
      <c r="L46" s="152"/>
      <c r="M46" s="152"/>
      <c r="N46" s="152"/>
      <c r="O46" s="152"/>
      <c r="P46" s="152"/>
      <c r="Q46" s="152"/>
      <c r="R46" s="15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26</vt:i4>
      </vt:variant>
    </vt:vector>
  </HeadingPairs>
  <TitlesOfParts>
    <vt:vector size="52" baseType="lpstr">
      <vt:lpstr>صورت وضعیت</vt:lpstr>
      <vt:lpstr>0 </vt:lpstr>
      <vt:lpstr>سهام</vt:lpstr>
      <vt:lpstr>اوراق مشتقه</vt:lpstr>
      <vt:lpstr>واحدهای صندوق</vt:lpstr>
      <vt:lpstr>اوراق</vt:lpstr>
      <vt:lpstr>تعدیل قیمت</vt:lpstr>
      <vt:lpstr>سپرده 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.مبالغ تخصیصی اوراق</vt:lpstr>
      <vt:lpstr>مبالغ تخصیصی اوراق</vt:lpstr>
      <vt:lpstr>درآمد سپرده بانکی 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 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'.مبالغ تخصیصی اوراق'!Print_Area</vt:lpstr>
      <vt:lpstr>'0 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سپرده بانکی 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'سود سپرده بانکی 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Samira Helali</cp:lastModifiedBy>
  <dcterms:created xsi:type="dcterms:W3CDTF">2026-09-23T12:00:22Z</dcterms:created>
  <dcterms:modified xsi:type="dcterms:W3CDTF">2026-09-28T09:18:05Z</dcterms:modified>
</cp:coreProperties>
</file>