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9F664E98-E92E-427C-A1E6-8E254103ABE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صورت وضعیت" sheetId="1" state="hidden" r:id="rId1"/>
    <sheet name="0 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" sheetId="7" state="hidden" r:id="rId8"/>
    <sheet name="سپرده " sheetId="24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.مبالغ تخصیصی اوراق" sheetId="23" r:id="rId14"/>
    <sheet name="مبالغ تخصیصی اوراق" sheetId="12" state="hidden" r:id="rId15"/>
    <sheet name="درآمد سپرده بانکی" sheetId="13" state="hidden" r:id="rId16"/>
    <sheet name="درآمد سپرده بانکی " sheetId="25" r:id="rId17"/>
    <sheet name="سایر درآمدها" sheetId="14" r:id="rId18"/>
    <sheet name="درآمد سود سهام" sheetId="15" r:id="rId19"/>
    <sheet name="درآمد سود صندوق" sheetId="16" state="hidden" r:id="rId20"/>
    <sheet name="سود اوراق بهادار" sheetId="17" r:id="rId21"/>
    <sheet name="سود سپرده بانکی" sheetId="18" state="hidden" r:id="rId22"/>
    <sheet name="سود سپرده بانکی " sheetId="26" r:id="rId23"/>
    <sheet name="درآمد ناشی از فروش" sheetId="19" r:id="rId24"/>
    <sheet name="درآمد اعمال اختیار" sheetId="20" state="hidden" r:id="rId25"/>
    <sheet name="درآمد ناشی از تغییر قیمت اوراق" sheetId="21" r:id="rId26"/>
  </sheets>
  <externalReferences>
    <externalReference r:id="rId27"/>
  </externalReferences>
  <definedNames>
    <definedName name="_xlnm._FilterDatabase" localSheetId="15" hidden="1">'درآمد سپرده بانکی'!$A$7:$J$126</definedName>
    <definedName name="_xlnm._FilterDatabase" localSheetId="7" hidden="1">سپرده!$A$8:$L$87</definedName>
    <definedName name="_xlnm.Print_Area" localSheetId="13">'.مبالغ تخصیصی اوراق'!$A$1:$O$13</definedName>
    <definedName name="_xlnm.Print_Area" localSheetId="1">'0 '!$A$1:$E$22</definedName>
    <definedName name="_xlnm.Print_Area" localSheetId="5">اوراق!$A$1:$AI$19</definedName>
    <definedName name="_xlnm.Print_Area" localSheetId="3">'اوراق مشتقه'!$A$1:$AV$19</definedName>
    <definedName name="_xlnm.Print_Area" localSheetId="6">'تعدیل قیمت'!$A$1:$N$8</definedName>
    <definedName name="_xlnm.Print_Area" localSheetId="9">درآمد!$A$1:$K$13</definedName>
    <definedName name="_xlnm.Print_Area" localSheetId="24">'درآمد اعمال اختیار'!$A$1:$Z$8</definedName>
    <definedName name="_xlnm.Print_Area" localSheetId="15">'درآمد سپرده بانکی'!$A$1:$K$126</definedName>
    <definedName name="_xlnm.Print_Area" localSheetId="16">'درآمد سپرده بانکی '!$A$1:$K$10</definedName>
    <definedName name="_xlnm.Print_Area" localSheetId="12">'درآمد سرمایه گذاری در اوراق به'!$A$1:$S$21</definedName>
    <definedName name="_xlnm.Print_Area" localSheetId="10">'درآمد سرمایه گذاری در سهام'!$A$1:$X$15</definedName>
    <definedName name="_xlnm.Print_Area" localSheetId="11">'درآمد سرمایه گذاری در صندوق'!$A$1:$W$19</definedName>
    <definedName name="_xlnm.Print_Area" localSheetId="18">'درآمد سود سهام'!$A$1:$T$11</definedName>
    <definedName name="_xlnm.Print_Area" localSheetId="19">'درآمد سود صندوق'!$A$1:$L$7</definedName>
    <definedName name="_xlnm.Print_Area" localSheetId="25">'درآمد ناشی از تغییر قیمت اوراق'!$A$1:$Q$33</definedName>
    <definedName name="_xlnm.Print_Area" localSheetId="23">'درآمد ناشی از فروش'!$A$1:$Q$19</definedName>
    <definedName name="_xlnm.Print_Area" localSheetId="17">'سایر درآمدها'!$A$1:$G$11</definedName>
    <definedName name="_xlnm.Print_Area" localSheetId="7">سپرده!$A$1:$M$87</definedName>
    <definedName name="_xlnm.Print_Area" localSheetId="8">'سپرده '!$A$1:$L$10</definedName>
    <definedName name="_xlnm.Print_Area" localSheetId="2">سهام!$A$1:$AB$17</definedName>
    <definedName name="_xlnm.Print_Area" localSheetId="20">'سود اوراق بهادار'!$A$1:$P$17</definedName>
    <definedName name="_xlnm.Print_Area" localSheetId="21">'سود سپرده بانکی'!$A$1:$N$142</definedName>
    <definedName name="_xlnm.Print_Area" localSheetId="22">'سود سپرده بانکی '!$A$1:$N$9</definedName>
    <definedName name="_xlnm.Print_Area" localSheetId="0">'صورت وضعیت'!$A$1:$C$6</definedName>
    <definedName name="_xlnm.Print_Area" localSheetId="14">'مبالغ تخصیصی اوراق'!$A$1:$R$23</definedName>
    <definedName name="_xlnm.Print_Area" localSheetId="4">'واحدهای صندوق'!$A$1:$AB$18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25" l="1"/>
  <c r="F10" i="25"/>
  <c r="F9" i="25"/>
  <c r="F8" i="25"/>
  <c r="J8" i="25"/>
  <c r="AA9" i="9"/>
  <c r="AC9" i="9"/>
  <c r="AC15" i="9" s="1"/>
  <c r="AA10" i="9"/>
  <c r="AA15" i="9" s="1"/>
  <c r="AB15" i="9" s="1"/>
  <c r="AC10" i="9"/>
  <c r="AA11" i="9"/>
  <c r="AC11" i="9"/>
  <c r="AA12" i="9"/>
  <c r="AC12" i="9"/>
  <c r="AA13" i="9"/>
  <c r="AC13" i="9"/>
  <c r="AA14" i="9"/>
  <c r="AC14" i="9"/>
  <c r="Q33" i="21"/>
  <c r="O33" i="21"/>
  <c r="M33" i="21"/>
  <c r="I33" i="21"/>
  <c r="G33" i="21"/>
  <c r="E33" i="21"/>
  <c r="Q19" i="19"/>
  <c r="O19" i="19"/>
  <c r="M19" i="19"/>
  <c r="I19" i="19"/>
  <c r="G19" i="19"/>
  <c r="E19" i="19"/>
  <c r="M9" i="26"/>
  <c r="K9" i="26"/>
  <c r="I9" i="26"/>
  <c r="G9" i="26"/>
  <c r="E9" i="26"/>
  <c r="C9" i="26"/>
  <c r="M17" i="17"/>
  <c r="O17" i="17"/>
  <c r="K17" i="17"/>
  <c r="G17" i="17"/>
  <c r="I17" i="17"/>
  <c r="E17" i="17"/>
  <c r="S11" i="15"/>
  <c r="Q11" i="15"/>
  <c r="O11" i="15"/>
  <c r="M11" i="15"/>
  <c r="K11" i="15"/>
  <c r="I11" i="15"/>
  <c r="F11" i="14"/>
  <c r="D11" i="14"/>
  <c r="H10" i="25"/>
  <c r="D10" i="25"/>
  <c r="F11" i="8" s="1"/>
  <c r="R21" i="11"/>
  <c r="P21" i="11"/>
  <c r="N21" i="11"/>
  <c r="L21" i="11"/>
  <c r="J21" i="11"/>
  <c r="F10" i="8" s="1"/>
  <c r="H21" i="11"/>
  <c r="F21" i="11"/>
  <c r="D21" i="11"/>
  <c r="W19" i="10"/>
  <c r="U19" i="10"/>
  <c r="S19" i="10"/>
  <c r="Q19" i="10"/>
  <c r="L19" i="10"/>
  <c r="J19" i="10"/>
  <c r="D19" i="10"/>
  <c r="H19" i="10"/>
  <c r="F19" i="10"/>
  <c r="P15" i="9"/>
  <c r="U15" i="9"/>
  <c r="S15" i="9"/>
  <c r="Q15" i="9"/>
  <c r="N15" i="9"/>
  <c r="J15" i="9"/>
  <c r="H15" i="9"/>
  <c r="F15" i="9"/>
  <c r="D15" i="9"/>
  <c r="F12" i="8"/>
  <c r="F9" i="8"/>
  <c r="F8" i="8"/>
  <c r="J8" i="8" s="1"/>
  <c r="L9" i="24"/>
  <c r="L10" i="24"/>
  <c r="J10" i="24"/>
  <c r="H10" i="24"/>
  <c r="F10" i="24"/>
  <c r="D10" i="24"/>
  <c r="AH19" i="5"/>
  <c r="AF19" i="5"/>
  <c r="AD19" i="5"/>
  <c r="X19" i="5"/>
  <c r="V19" i="5"/>
  <c r="T19" i="5"/>
  <c r="R19" i="5"/>
  <c r="P19" i="5"/>
  <c r="N19" i="5"/>
  <c r="AA10" i="4"/>
  <c r="AA18" i="4"/>
  <c r="Y18" i="4"/>
  <c r="W18" i="4"/>
  <c r="S18" i="4"/>
  <c r="O18" i="4"/>
  <c r="Q18" i="4"/>
  <c r="M18" i="4"/>
  <c r="K18" i="4"/>
  <c r="I18" i="4"/>
  <c r="G18" i="4"/>
  <c r="AB17" i="2"/>
  <c r="AB11" i="2"/>
  <c r="Z17" i="2"/>
  <c r="X17" i="2"/>
  <c r="R17" i="2"/>
  <c r="P17" i="2"/>
  <c r="N17" i="2"/>
  <c r="L17" i="2"/>
  <c r="J17" i="2"/>
  <c r="H17" i="2"/>
  <c r="O10" i="17"/>
  <c r="O11" i="17"/>
  <c r="O12" i="17"/>
  <c r="O13" i="17"/>
  <c r="O14" i="17"/>
  <c r="O15" i="17"/>
  <c r="O16" i="17"/>
  <c r="O9" i="17"/>
  <c r="O8" i="17"/>
  <c r="I10" i="17"/>
  <c r="I11" i="17"/>
  <c r="I12" i="17"/>
  <c r="I13" i="17"/>
  <c r="I14" i="17"/>
  <c r="I15" i="17"/>
  <c r="I16" i="17"/>
  <c r="I9" i="17"/>
  <c r="I8" i="17"/>
  <c r="S10" i="15"/>
  <c r="S9" i="15"/>
  <c r="S8" i="15"/>
  <c r="M10" i="15"/>
  <c r="M9" i="15"/>
  <c r="M8" i="15"/>
  <c r="R10" i="11"/>
  <c r="R9" i="11"/>
  <c r="J11" i="11"/>
  <c r="J12" i="11"/>
  <c r="J13" i="11"/>
  <c r="J14" i="11"/>
  <c r="J15" i="11"/>
  <c r="J16" i="11"/>
  <c r="J17" i="11"/>
  <c r="J18" i="11"/>
  <c r="J19" i="11"/>
  <c r="J20" i="11"/>
  <c r="J10" i="11"/>
  <c r="J9" i="11"/>
  <c r="J11" i="10"/>
  <c r="J12" i="10"/>
  <c r="J13" i="10"/>
  <c r="J14" i="10"/>
  <c r="J15" i="10"/>
  <c r="J16" i="10"/>
  <c r="J17" i="10"/>
  <c r="J18" i="10"/>
  <c r="J10" i="10"/>
  <c r="J9" i="10"/>
  <c r="U11" i="10"/>
  <c r="U12" i="10"/>
  <c r="U13" i="10"/>
  <c r="U14" i="10"/>
  <c r="U15" i="10"/>
  <c r="U16" i="10"/>
  <c r="U17" i="10"/>
  <c r="U18" i="10"/>
  <c r="U10" i="10"/>
  <c r="U9" i="10"/>
  <c r="U11" i="9"/>
  <c r="U12" i="9"/>
  <c r="U13" i="9"/>
  <c r="U14" i="9"/>
  <c r="U10" i="9"/>
  <c r="U9" i="9"/>
  <c r="J11" i="9"/>
  <c r="J12" i="9"/>
  <c r="J13" i="9"/>
  <c r="J14" i="9"/>
  <c r="J10" i="9"/>
  <c r="J9" i="9"/>
  <c r="L8" i="24"/>
  <c r="AH11" i="5"/>
  <c r="AA12" i="4"/>
  <c r="F13" i="8" l="1"/>
  <c r="H8" i="8"/>
  <c r="M8" i="26" l="1"/>
  <c r="G8" i="26"/>
  <c r="N22" i="25"/>
  <c r="N20" i="25"/>
  <c r="N16" i="25"/>
  <c r="N14" i="25"/>
  <c r="E127" i="13" l="1"/>
  <c r="F127" i="13"/>
  <c r="G127" i="13"/>
  <c r="H127" i="13"/>
  <c r="D127" i="13"/>
  <c r="J10" i="8"/>
  <c r="N19" i="10"/>
  <c r="J12" i="8"/>
  <c r="J11" i="8"/>
  <c r="N7" i="8"/>
  <c r="H11" i="8"/>
  <c r="E87" i="7"/>
  <c r="F87" i="7"/>
  <c r="G87" i="7"/>
  <c r="H87" i="7"/>
  <c r="I87" i="7"/>
  <c r="J87" i="7"/>
  <c r="D87" i="7"/>
  <c r="O7" i="24"/>
  <c r="Q32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9" i="21"/>
  <c r="Q8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8" i="21"/>
  <c r="I9" i="21"/>
  <c r="AB16" i="2"/>
  <c r="AB15" i="2"/>
  <c r="Z16" i="2"/>
  <c r="X16" i="2"/>
  <c r="T16" i="2"/>
  <c r="H16" i="2"/>
  <c r="J16" i="2"/>
  <c r="E16" i="2"/>
  <c r="A16" i="2"/>
  <c r="Q8" i="19"/>
  <c r="Q10" i="19"/>
  <c r="Q11" i="19"/>
  <c r="Q12" i="19"/>
  <c r="Q13" i="19"/>
  <c r="Q14" i="19"/>
  <c r="Q15" i="19"/>
  <c r="Q16" i="19"/>
  <c r="Q17" i="19"/>
  <c r="Q18" i="19"/>
  <c r="Q9" i="19"/>
  <c r="I10" i="19"/>
  <c r="I11" i="19"/>
  <c r="I12" i="19"/>
  <c r="I13" i="19"/>
  <c r="I14" i="19"/>
  <c r="I15" i="19"/>
  <c r="I16" i="19"/>
  <c r="I17" i="19"/>
  <c r="I18" i="19"/>
  <c r="I9" i="19"/>
  <c r="I8" i="19"/>
  <c r="L9" i="26"/>
  <c r="J9" i="26"/>
  <c r="H9" i="26"/>
  <c r="F9" i="26"/>
  <c r="D9" i="26"/>
  <c r="Q22" i="25"/>
  <c r="Q23" i="25" s="1"/>
  <c r="J9" i="25" s="1"/>
  <c r="S20" i="25"/>
  <c r="N23" i="25"/>
  <c r="N17" i="25"/>
  <c r="Q16" i="25"/>
  <c r="Q17" i="25" s="1"/>
  <c r="G10" i="24"/>
  <c r="O6" i="24"/>
  <c r="O13" i="23"/>
  <c r="Z10" i="10"/>
  <c r="Z11" i="10"/>
  <c r="Z12" i="10"/>
  <c r="Z13" i="10"/>
  <c r="Z14" i="10"/>
  <c r="Z15" i="10"/>
  <c r="Z16" i="10"/>
  <c r="Z17" i="10"/>
  <c r="Z18" i="10"/>
  <c r="Z9" i="10"/>
  <c r="Y10" i="10"/>
  <c r="Y11" i="10"/>
  <c r="Y12" i="10"/>
  <c r="Y13" i="10"/>
  <c r="Y14" i="10"/>
  <c r="Y15" i="10"/>
  <c r="Y16" i="10"/>
  <c r="Y17" i="10"/>
  <c r="Y18" i="10"/>
  <c r="Y9" i="10"/>
  <c r="AA14" i="4"/>
  <c r="AD6" i="4"/>
  <c r="AA11" i="4" s="1"/>
  <c r="AB13" i="2"/>
  <c r="AB14" i="2"/>
  <c r="AB12" i="2"/>
  <c r="Y19" i="10" l="1"/>
  <c r="L16" i="10"/>
  <c r="L12" i="10"/>
  <c r="L11" i="10"/>
  <c r="L9" i="10"/>
  <c r="L15" i="10"/>
  <c r="L14" i="10"/>
  <c r="L18" i="10"/>
  <c r="L10" i="10"/>
  <c r="L17" i="10"/>
  <c r="L13" i="10"/>
  <c r="Z19" i="10"/>
  <c r="W14" i="9"/>
  <c r="L11" i="9"/>
  <c r="L14" i="9"/>
  <c r="L12" i="9"/>
  <c r="L10" i="9"/>
  <c r="L13" i="9"/>
  <c r="L9" i="9"/>
  <c r="L15" i="9" s="1"/>
  <c r="H10" i="8"/>
  <c r="J9" i="8"/>
  <c r="J13" i="8" s="1"/>
  <c r="H9" i="8"/>
  <c r="H12" i="8"/>
  <c r="AA13" i="4"/>
  <c r="AL6" i="5"/>
  <c r="AH12" i="5" s="1"/>
  <c r="AA17" i="4"/>
  <c r="AA16" i="4"/>
  <c r="AA9" i="4"/>
  <c r="AA15" i="4"/>
  <c r="AH15" i="5"/>
  <c r="W14" i="10" l="1"/>
  <c r="W18" i="10"/>
  <c r="W12" i="10"/>
  <c r="W13" i="10"/>
  <c r="W17" i="10"/>
  <c r="W11" i="10"/>
  <c r="W15" i="10"/>
  <c r="W10" i="10"/>
  <c r="W16" i="10"/>
  <c r="W9" i="10"/>
  <c r="W10" i="9"/>
  <c r="W11" i="9"/>
  <c r="W13" i="9"/>
  <c r="W9" i="9"/>
  <c r="W12" i="9"/>
  <c r="AH9" i="5"/>
  <c r="AH17" i="5"/>
  <c r="H13" i="8"/>
  <c r="AH18" i="5"/>
  <c r="AH14" i="5"/>
  <c r="AH10" i="5"/>
  <c r="AH16" i="5"/>
  <c r="AH13" i="5"/>
  <c r="W15" i="9" l="1"/>
</calcChain>
</file>

<file path=xl/sharedStrings.xml><?xml version="1.0" encoding="utf-8"?>
<sst xmlns="http://schemas.openxmlformats.org/spreadsheetml/2006/main" count="1062" uniqueCount="328">
  <si>
    <t>صندوق قابل معامله با درآمد ثابت ماهور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</si>
  <si>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</si>
  <si>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</si>
  <si>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</si>
  <si>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</si>
  <si>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</si>
  <si>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</si>
  <si>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</si>
  <si>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</si>
  <si>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</si>
  <si>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</si>
  <si>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</si>
  <si>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</si>
  <si>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</si>
  <si>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</si>
  <si>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</si>
  <si>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</si>
  <si>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</si>
  <si>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</si>
  <si>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</si>
  <si>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شمش نقره SilverBar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</si>
  <si>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</si>
  <si>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</si>
  <si>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</si>
  <si>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</si>
  <si>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</si>
  <si>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</si>
  <si>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</si>
  <si>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</si>
  <si>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</si>
  <si>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</si>
  <si>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</si>
  <si>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</si>
  <si>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</si>
  <si>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</si>
  <si>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</si>
  <si>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</si>
  <si>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اختیارخ.ت.هرمز-2243-050918</t>
  </si>
  <si>
    <t>اختیار خرید</t>
  </si>
  <si>
    <t>موقعیت فروش</t>
  </si>
  <si>
    <t>-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</si>
  <si>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</si>
  <si>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</si>
  <si>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</si>
  <si>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</si>
  <si>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</si>
  <si>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</si>
  <si>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</si>
  <si>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</si>
  <si>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</si>
  <si>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</si>
  <si>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س.پشتوانه طلا دنای زاگرس</t>
  </si>
  <si>
    <t>صندوق س.پشتوانه طلای رز</t>
  </si>
  <si>
    <t>صندوق س.سهام آوای معیار-س</t>
  </si>
  <si>
    <t>صندوق س.كالاي آبان</t>
  </si>
  <si>
    <t>صندوق س.كالاي ديباي ليان</t>
  </si>
  <si>
    <t>صندوق طلای عیار مفید</t>
  </si>
  <si>
    <t>صندوق س.بخشی صنایع معیار-ب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</si>
  <si>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</si>
  <si>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</si>
  <si>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</si>
  <si>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</si>
  <si>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</si>
  <si>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</si>
  <si>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</si>
  <si>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</si>
  <si>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سلف گندله سنگ آهن صبانور</t>
  </si>
  <si>
    <t>بله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</si>
  <si>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</si>
  <si>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</si>
  <si>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</si>
  <si>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</si>
  <si>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</si>
  <si>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</si>
  <si>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</si>
  <si>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</si>
  <si>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</si>
  <si>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</si>
  <si>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</si>
  <si>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</si>
  <si>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</si>
  <si>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</si>
  <si>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</si>
  <si>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</si>
  <si>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</si>
  <si>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</si>
  <si>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</si>
  <si>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</si>
  <si>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</si>
  <si>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</si>
  <si>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</si>
  <si>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</si>
  <si>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</si>
  <si>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</si>
  <si>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</si>
  <si>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</si>
  <si>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</si>
  <si>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</si>
  <si>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</si>
  <si>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</si>
  <si>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</si>
  <si>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</si>
  <si>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</si>
  <si>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</si>
  <si>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</si>
  <si>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</si>
  <si>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</si>
  <si>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</si>
  <si>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</si>
  <si>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</si>
  <si>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</si>
  <si>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</si>
  <si>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</si>
  <si>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</si>
  <si>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</si>
  <si>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</si>
  <si>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</si>
  <si>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تجارت سه راه آذری(کوتاه مدت)</t>
  </si>
  <si>
    <t>سپرده کوتاه مدت بانک صادرات بیست متری افسریه( کوتاه مدت)</t>
  </si>
  <si>
    <t>سپرده کوتاه مدت موسسه اعتباری ملل جنت آباد( کوتاه مدت)</t>
  </si>
  <si>
    <t>سپرده بلند مدت بانک گردشگری قیطریه</t>
  </si>
  <si>
    <t>0.33%</t>
  </si>
  <si>
    <t>سپرده بلند مدت بانک صادرات 15 متری اول افسریه</t>
  </si>
  <si>
    <t>1.35%</t>
  </si>
  <si>
    <t>سپرده بلند مدت بانک صادرات بیست متری افسریه</t>
  </si>
  <si>
    <t>0.61%</t>
  </si>
  <si>
    <t>0.13%</t>
  </si>
  <si>
    <t>سپرده کوتاه مدت بانک شهر بازار مبل یافت آباد(کوتاه مدت)</t>
  </si>
  <si>
    <t>0.18%</t>
  </si>
  <si>
    <t>سپرده کوتاه مدت بانک گردشگری آرژانتین(کوتاه مدت)</t>
  </si>
  <si>
    <t>سپرده کوتاه مدت بانک پاسارگاد دیباجی شمال ( کوتاه مدت)</t>
  </si>
  <si>
    <t>سپرده بلند مدت بانک شهر بازار مبل یافت آباد</t>
  </si>
  <si>
    <t>0.26%</t>
  </si>
  <si>
    <t>2.15%</t>
  </si>
  <si>
    <t>سپرده بلند مدت بانک گردشگری آرژانتین</t>
  </si>
  <si>
    <t>0.60%</t>
  </si>
  <si>
    <t>سپرده کوتاه مدت بانک صادرات گرگان( کوتاه مدت)</t>
  </si>
  <si>
    <t>سپرده بلند مدت بانک صادرات شهید مخبر</t>
  </si>
  <si>
    <t>0.67%</t>
  </si>
  <si>
    <t>0.10%</t>
  </si>
  <si>
    <t>سپرده بلند مدت بانک صادرات خيابان پيروزي</t>
  </si>
  <si>
    <t>سپرده بلند مدت موسسه اعتباری ملل شریعتی</t>
  </si>
  <si>
    <t>1.50%</t>
  </si>
  <si>
    <t>سپرده بلند مدت موسسه اعتباری ملل جنت آباد</t>
  </si>
  <si>
    <t>1.57%</t>
  </si>
  <si>
    <t>سپرده بلند مدت موسسه اعتباری ملل پارک وی</t>
  </si>
  <si>
    <t>3.01%</t>
  </si>
  <si>
    <t>0.99%</t>
  </si>
  <si>
    <t>6.12%</t>
  </si>
  <si>
    <t>3.30%</t>
  </si>
  <si>
    <t>0.53%</t>
  </si>
  <si>
    <t>0.87%</t>
  </si>
  <si>
    <t>0.14%</t>
  </si>
  <si>
    <t>1.68%</t>
  </si>
  <si>
    <t>0.27%</t>
  </si>
  <si>
    <t>0.72%</t>
  </si>
  <si>
    <t>سپرده بلند مدت موسسه اعتباری ملل بلوار دریا</t>
  </si>
  <si>
    <t>0.30%</t>
  </si>
  <si>
    <t>سپرده بلند مدت بانک پاسارگاد دیباجی شمالی</t>
  </si>
  <si>
    <t>3.48%</t>
  </si>
  <si>
    <t>1.25%</t>
  </si>
  <si>
    <t>2.07%</t>
  </si>
  <si>
    <t>سپرده بلند مدت بانک صادرات شهید رضاپور</t>
  </si>
  <si>
    <t>1.37%</t>
  </si>
  <si>
    <t>1.20%</t>
  </si>
  <si>
    <t>1.39%</t>
  </si>
  <si>
    <t>1.22%</t>
  </si>
  <si>
    <t>1.79%</t>
  </si>
  <si>
    <t>سپرده بلند مدت بانک صادرات گرگان</t>
  </si>
  <si>
    <t>سپرده بلند مدت موسسه اعتباری ملل زعفرانیه</t>
  </si>
  <si>
    <t>سپرده بلند مدت موسسه اعتباری ملل امیرآباد</t>
  </si>
  <si>
    <t>0.28%</t>
  </si>
  <si>
    <t>1.54%</t>
  </si>
  <si>
    <t>0.74%</t>
  </si>
  <si>
    <t>0.92%</t>
  </si>
  <si>
    <t>0.78%</t>
  </si>
  <si>
    <t>0.34%</t>
  </si>
  <si>
    <t>0.31%</t>
  </si>
  <si>
    <t>0.29%</t>
  </si>
  <si>
    <t>0.24%</t>
  </si>
  <si>
    <t>2.02%</t>
  </si>
  <si>
    <t>0.76%</t>
  </si>
  <si>
    <t>1.96%</t>
  </si>
  <si>
    <t>1.55%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</si>
  <si>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</si>
  <si>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</si>
  <si>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</si>
  <si>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</si>
  <si>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</si>
  <si>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</si>
  <si>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</si>
  <si>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</si>
  <si>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</si>
  <si>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</si>
  <si>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</si>
  <si>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</si>
  <si>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</si>
  <si>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</si>
  <si>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</si>
  <si>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</si>
  <si>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</si>
  <si>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</si>
  <si>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</si>
  <si>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</si>
  <si>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</si>
  <si>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</si>
  <si>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</si>
  <si>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</si>
  <si>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</si>
  <si>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شرکت کیسون</t>
  </si>
  <si>
    <t>-2-2</t>
  </si>
  <si>
    <t>درآمد حاصل از سرمایه­گذاری در واحدهای صندوق</t>
  </si>
  <si>
    <t>درآمد سود صندوق</t>
  </si>
  <si>
    <t>صندوق س شاخصی شفق رابین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</si>
  <si>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</si>
  <si>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</si>
  <si>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</si>
  <si>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</si>
  <si>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تولید اصفهان مقدم050201</t>
  </si>
  <si>
    <t>مرابحه عام دولت259-ش.خ070502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</si>
  <si>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</si>
  <si>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</si>
  <si>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</si>
  <si>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</si>
  <si>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</si>
  <si>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</si>
  <si>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</si>
  <si>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</si>
  <si>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</si>
  <si>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</si>
  <si>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</si>
  <si>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</si>
  <si>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</si>
  <si>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</si>
  <si>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</si>
  <si>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</si>
  <si>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</si>
  <si>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</si>
  <si>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</si>
  <si>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</si>
  <si>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</si>
  <si>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</si>
  <si>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</si>
  <si>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</si>
  <si>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</si>
  <si>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</si>
  <si>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</si>
  <si>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</si>
  <si>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</si>
  <si>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تجارت مرکزی(کوتاه مدت)</t>
  </si>
  <si>
    <t>سپرده بلند مدت موسسه اعتباری ملل شهید دادمان</t>
  </si>
  <si>
    <t>سپرده بلند مدت بانک صادرات زعفرانیه</t>
  </si>
  <si>
    <t>سپرده بلند مدت بانک صادرات ﺷﻬﺮﺯﺍﺩ</t>
  </si>
  <si>
    <t>سپرده بلند مدت بانک صادرات میدان خراسان</t>
  </si>
  <si>
    <t>سپرده بلند مدت بانک ملت موزه ملی قرآن کریم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</si>
  <si>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</si>
  <si>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</si>
  <si>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</si>
  <si>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</si>
  <si>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</si>
  <si>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</si>
  <si>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</si>
  <si>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</si>
  <si>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</si>
  <si>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</si>
  <si>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1405/04/21</t>
  </si>
  <si>
    <t>1405/03/27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</si>
  <si>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</si>
  <si>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</si>
  <si>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</si>
  <si>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</si>
  <si>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</si>
  <si>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</si>
  <si>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</si>
  <si>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</si>
  <si>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</si>
  <si>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1407/05/02</t>
  </si>
  <si>
    <t>1405/02/01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</si>
  <si>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</si>
  <si>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</si>
  <si>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</si>
  <si>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</si>
  <si>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</si>
  <si>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</si>
  <si>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</si>
  <si>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</si>
  <si>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</si>
  <si>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</si>
  <si>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</si>
  <si>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</si>
  <si>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</si>
  <si>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</si>
  <si>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</si>
  <si>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</si>
  <si>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</si>
  <si>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</si>
  <si>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</si>
  <si>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</si>
  <si>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31 تیر ماه  1405</t>
  </si>
  <si>
    <t xml:space="preserve"> 1-3-2مبالغ تخصیص یافته بابت خرید و نگهداری اوراق بهادار با درآمد ثابت (نرخ سود ترجیحی)</t>
  </si>
  <si>
    <t>بازارگردانی آسمان زاگرس</t>
  </si>
  <si>
    <t>صکوک مرابحه سپید</t>
  </si>
  <si>
    <t>صندوق سرمایه گذاری اختصاصی بازارگردانی معیار</t>
  </si>
  <si>
    <t>بازارگردان صندوق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</si>
  <si>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</si>
  <si>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</si>
  <si>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</si>
  <si>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</si>
  <si>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</si>
  <si>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</si>
  <si>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</si>
  <si>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اراد 245</t>
  </si>
  <si>
    <t>اراد2651</t>
  </si>
  <si>
    <t>1405/02/31</t>
  </si>
  <si>
    <t>گواهی سپرده</t>
  </si>
  <si>
    <t xml:space="preserve">تو نرم افزار برای کاهش و افزایش  تو  تاریخ اول اردیبهشت تا  30 فروردین کد30-11  نگاه کنم </t>
  </si>
  <si>
    <t>سپرده بانکی</t>
  </si>
  <si>
    <t xml:space="preserve">گواهی ‫سپرده بانکی </t>
  </si>
  <si>
    <t>طی ماه/ماه قبل</t>
  </si>
  <si>
    <t>کوتاه مدت</t>
  </si>
  <si>
    <t>اول دوره</t>
  </si>
  <si>
    <t>1404/01/01 تا 1404/01/01</t>
  </si>
  <si>
    <t>1405.01.01</t>
  </si>
  <si>
    <t>11-30</t>
  </si>
  <si>
    <t>انتها دوره</t>
  </si>
  <si>
    <t>میانگین</t>
  </si>
  <si>
    <t>گواهی سپردها</t>
  </si>
  <si>
    <t>سود سپرده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</si>
</sst>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Arial"/>
      <family val="2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rgb="FF000000"/>
      <name val="B Nazanin"/>
      <charset val="178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1E90FF"/>
      <name val="B Nazanin"/>
      <charset val="178"/>
    </font>
    <font>
      <b/>
      <sz val="16"/>
      <color theme="0" tint="-0.34998626667073579"/>
      <name val="B Nazanin"/>
      <charset val="178"/>
    </font>
    <font>
      <b/>
      <sz val="16"/>
      <color theme="0" tint="-0.499984740745262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6"/>
      <color rgb="FF000000"/>
      <name val="Arial"/>
      <family val="2"/>
    </font>
    <font>
      <sz val="16"/>
      <color theme="0" tint="-0.34998626667073579"/>
      <name val="Arial"/>
      <family val="2"/>
    </font>
    <font>
      <sz val="16"/>
      <color rgb="FF000000"/>
      <name val="B Nazanin"/>
      <charset val="178"/>
    </font>
    <font>
      <b/>
      <sz val="10"/>
      <color theme="0" tint="-0.34998626667073579"/>
      <name val="B Nazanin"/>
      <charset val="178"/>
    </font>
    <font>
      <b/>
      <sz val="12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0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sz val="11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0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0" xfId="0" applyFont="1" applyAlignment="1">
      <alignment horizontal="left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10" fontId="4" fillId="0" borderId="0" xfId="1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0" fontId="4" fillId="0" borderId="0" xfId="1" applyNumberFormat="1" applyFont="1" applyAlignment="1">
      <alignment horizontal="left"/>
    </xf>
    <xf numFmtId="3" fontId="4" fillId="0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left" vertical="center"/>
    </xf>
    <xf numFmtId="165" fontId="15" fillId="0" borderId="0" xfId="3" applyNumberFormat="1" applyFont="1" applyAlignment="1">
      <alignment horizontal="left"/>
    </xf>
    <xf numFmtId="165" fontId="16" fillId="0" borderId="0" xfId="3" applyNumberFormat="1" applyFont="1" applyFill="1" applyAlignment="1">
      <alignment vertical="center"/>
    </xf>
    <xf numFmtId="165" fontId="15" fillId="0" borderId="0" xfId="3" applyNumberFormat="1" applyFont="1" applyAlignment="1">
      <alignment horizontal="center" vertical="center"/>
    </xf>
    <xf numFmtId="165" fontId="15" fillId="0" borderId="4" xfId="3" applyNumberFormat="1" applyFont="1" applyFill="1" applyBorder="1" applyAlignment="1">
      <alignment horizontal="right" vertical="center"/>
    </xf>
    <xf numFmtId="165" fontId="15" fillId="0" borderId="0" xfId="3" applyNumberFormat="1" applyFont="1" applyFill="1" applyBorder="1" applyAlignment="1">
      <alignment vertical="center"/>
    </xf>
    <xf numFmtId="165" fontId="15" fillId="0" borderId="4" xfId="3" applyNumberFormat="1" applyFont="1" applyFill="1" applyBorder="1" applyAlignment="1">
      <alignment horizontal="center" vertical="center"/>
    </xf>
    <xf numFmtId="165" fontId="15" fillId="0" borderId="0" xfId="3" applyNumberFormat="1" applyFont="1" applyBorder="1" applyAlignment="1">
      <alignment horizontal="left"/>
    </xf>
    <xf numFmtId="165" fontId="15" fillId="0" borderId="0" xfId="3" applyNumberFormat="1" applyFont="1" applyFill="1" applyBorder="1" applyAlignment="1">
      <alignment horizontal="right" vertical="center"/>
    </xf>
    <xf numFmtId="165" fontId="15" fillId="0" borderId="0" xfId="3" applyNumberFormat="1" applyFont="1" applyFill="1" applyAlignment="1">
      <alignment horizontal="center" vertical="center"/>
    </xf>
    <xf numFmtId="3" fontId="15" fillId="0" borderId="0" xfId="4" applyNumberFormat="1" applyFont="1" applyAlignment="1">
      <alignment horizontal="center" vertical="center"/>
    </xf>
    <xf numFmtId="165" fontId="15" fillId="0" borderId="0" xfId="3" applyNumberFormat="1" applyFont="1" applyFill="1" applyBorder="1" applyAlignment="1">
      <alignment horizontal="right" vertical="center" wrapText="1"/>
    </xf>
    <xf numFmtId="165" fontId="15" fillId="0" borderId="0" xfId="3" applyNumberFormat="1" applyFont="1" applyFill="1" applyBorder="1" applyAlignment="1">
      <alignment vertical="center" wrapText="1"/>
    </xf>
    <xf numFmtId="165" fontId="15" fillId="0" borderId="0" xfId="3" applyNumberFormat="1" applyFont="1" applyAlignment="1">
      <alignment horizontal="center"/>
    </xf>
    <xf numFmtId="165" fontId="15" fillId="0" borderId="0" xfId="3" applyNumberFormat="1" applyFont="1" applyAlignment="1">
      <alignment horizontal="right" vertical="center"/>
    </xf>
    <xf numFmtId="165" fontId="15" fillId="0" borderId="0" xfId="3" applyNumberFormat="1" applyFont="1" applyFill="1" applyAlignment="1">
      <alignment horizontal="right" vertical="center"/>
    </xf>
    <xf numFmtId="165" fontId="15" fillId="0" borderId="0" xfId="3" applyNumberFormat="1" applyFont="1" applyBorder="1" applyAlignment="1">
      <alignment horizontal="right" vertical="center"/>
    </xf>
    <xf numFmtId="165" fontId="18" fillId="0" borderId="0" xfId="3" applyNumberFormat="1" applyFont="1" applyBorder="1" applyAlignment="1">
      <alignment horizontal="right" vertical="center"/>
    </xf>
    <xf numFmtId="165" fontId="18" fillId="0" borderId="0" xfId="3" applyNumberFormat="1" applyFont="1" applyAlignment="1">
      <alignment horizontal="left"/>
    </xf>
    <xf numFmtId="165" fontId="18" fillId="0" borderId="0" xfId="3" applyNumberFormat="1" applyFont="1" applyFill="1" applyAlignment="1">
      <alignment horizontal="center" vertical="center"/>
    </xf>
    <xf numFmtId="165" fontId="18" fillId="0" borderId="0" xfId="3" applyNumberFormat="1" applyFont="1" applyAlignment="1">
      <alignment horizontal="center"/>
    </xf>
    <xf numFmtId="165" fontId="18" fillId="0" borderId="0" xfId="3" applyNumberFormat="1" applyFont="1" applyAlignment="1">
      <alignment horizontal="center" vertical="center"/>
    </xf>
    <xf numFmtId="9" fontId="18" fillId="0" borderId="0" xfId="5" applyFont="1" applyBorder="1" applyAlignment="1">
      <alignment horizontal="center" vertical="center"/>
    </xf>
    <xf numFmtId="164" fontId="18" fillId="0" borderId="0" xfId="5" applyNumberFormat="1" applyFont="1" applyFill="1" applyBorder="1" applyAlignment="1">
      <alignment horizontal="center" vertical="center"/>
    </xf>
    <xf numFmtId="3" fontId="19" fillId="0" borderId="0" xfId="4" applyNumberFormat="1" applyFont="1" applyAlignment="1">
      <alignment horizontal="center" vertical="center"/>
    </xf>
    <xf numFmtId="165" fontId="19" fillId="0" borderId="0" xfId="3" applyNumberFormat="1" applyFont="1" applyAlignment="1">
      <alignment horizontal="left"/>
    </xf>
    <xf numFmtId="165" fontId="19" fillId="0" borderId="0" xfId="3" applyNumberFormat="1" applyFont="1" applyAlignment="1">
      <alignment horizontal="center" vertical="center"/>
    </xf>
    <xf numFmtId="165" fontId="15" fillId="0" borderId="0" xfId="3" applyNumberFormat="1" applyFont="1" applyFill="1" applyBorder="1" applyAlignment="1">
      <alignment horizontal="center" vertical="center"/>
    </xf>
    <xf numFmtId="9" fontId="15" fillId="0" borderId="0" xfId="5" applyFont="1" applyFill="1" applyAlignment="1">
      <alignment horizontal="center" vertical="center"/>
    </xf>
    <xf numFmtId="10" fontId="15" fillId="0" borderId="0" xfId="5" applyNumberFormat="1" applyFont="1" applyFill="1" applyAlignment="1">
      <alignment horizontal="center" vertical="center" wrapText="1"/>
    </xf>
    <xf numFmtId="164" fontId="15" fillId="0" borderId="0" xfId="5" applyNumberFormat="1" applyFont="1" applyFill="1" applyAlignment="1">
      <alignment horizontal="center" vertical="center" wrapText="1"/>
    </xf>
    <xf numFmtId="9" fontId="15" fillId="0" borderId="0" xfId="5" applyFont="1" applyFill="1" applyBorder="1" applyAlignment="1">
      <alignment horizontal="center" vertical="center"/>
    </xf>
    <xf numFmtId="164" fontId="15" fillId="0" borderId="0" xfId="5" applyNumberFormat="1" applyFont="1" applyFill="1" applyBorder="1" applyAlignment="1">
      <alignment horizontal="center" vertical="center"/>
    </xf>
    <xf numFmtId="9" fontId="18" fillId="0" borderId="0" xfId="5" applyFont="1" applyFill="1" applyBorder="1" applyAlignment="1">
      <alignment horizontal="center" vertical="center"/>
    </xf>
    <xf numFmtId="3" fontId="4" fillId="0" borderId="0" xfId="4" applyNumberFormat="1" applyFont="1" applyAlignment="1">
      <alignment horizontal="center" vertical="center"/>
    </xf>
    <xf numFmtId="0" fontId="14" fillId="0" borderId="0" xfId="4" applyAlignment="1">
      <alignment horizontal="center" vertical="center"/>
    </xf>
    <xf numFmtId="3" fontId="4" fillId="0" borderId="5" xfId="4" applyNumberFormat="1" applyFont="1" applyBorder="1" applyAlignment="1">
      <alignment horizontal="center" vertical="center"/>
    </xf>
    <xf numFmtId="3" fontId="5" fillId="0" borderId="0" xfId="4" applyNumberFormat="1" applyFont="1" applyAlignment="1">
      <alignment horizontal="right" vertical="top"/>
    </xf>
    <xf numFmtId="165" fontId="12" fillId="0" borderId="0" xfId="3" applyNumberFormat="1" applyFont="1" applyAlignment="1">
      <alignment horizontal="center" vertical="center"/>
    </xf>
    <xf numFmtId="165" fontId="3" fillId="0" borderId="0" xfId="3" applyNumberFormat="1" applyFont="1" applyFill="1" applyAlignment="1">
      <alignment horizontal="center" vertical="center"/>
    </xf>
    <xf numFmtId="165" fontId="4" fillId="0" borderId="3" xfId="3" applyNumberFormat="1" applyFont="1" applyFill="1" applyBorder="1" applyAlignment="1">
      <alignment horizontal="center" vertical="center" wrapText="1"/>
    </xf>
    <xf numFmtId="165" fontId="12" fillId="0" borderId="2" xfId="3" applyNumberFormat="1" applyFont="1" applyBorder="1" applyAlignment="1">
      <alignment horizontal="center" vertical="center"/>
    </xf>
    <xf numFmtId="165" fontId="4" fillId="0" borderId="0" xfId="3" applyNumberFormat="1" applyFont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 wrapText="1"/>
    </xf>
    <xf numFmtId="165" fontId="5" fillId="0" borderId="0" xfId="3" applyNumberFormat="1" applyFont="1" applyAlignment="1">
      <alignment horizontal="center" vertical="center"/>
    </xf>
    <xf numFmtId="165" fontId="5" fillId="0" borderId="0" xfId="3" applyNumberFormat="1" applyFont="1" applyBorder="1" applyAlignment="1">
      <alignment horizontal="center" vertical="center"/>
    </xf>
    <xf numFmtId="10" fontId="4" fillId="0" borderId="5" xfId="4" applyNumberFormat="1" applyFont="1" applyBorder="1" applyAlignment="1">
      <alignment horizontal="center" vertical="center"/>
    </xf>
    <xf numFmtId="165" fontId="11" fillId="0" borderId="0" xfId="3" applyNumberFormat="1" applyFont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165" fontId="12" fillId="0" borderId="0" xfId="3" applyNumberFormat="1" applyFont="1" applyBorder="1" applyAlignment="1">
      <alignment horizontal="center" vertical="center"/>
    </xf>
    <xf numFmtId="3" fontId="13" fillId="0" borderId="0" xfId="4" applyNumberFormat="1" applyFont="1" applyAlignment="1">
      <alignment horizontal="center" vertical="center"/>
    </xf>
    <xf numFmtId="2" fontId="12" fillId="0" borderId="0" xfId="3" applyNumberFormat="1" applyFont="1" applyAlignment="1">
      <alignment horizontal="left"/>
    </xf>
    <xf numFmtId="2" fontId="12" fillId="0" borderId="0" xfId="3" applyNumberFormat="1" applyFont="1" applyAlignment="1">
      <alignment horizontal="center" vertical="center"/>
    </xf>
    <xf numFmtId="2" fontId="4" fillId="0" borderId="3" xfId="3" applyNumberFormat="1" applyFont="1" applyFill="1" applyBorder="1" applyAlignment="1">
      <alignment horizontal="center" vertical="center" wrapText="1"/>
    </xf>
    <xf numFmtId="2" fontId="21" fillId="0" borderId="0" xfId="3" applyNumberFormat="1" applyFont="1" applyAlignment="1">
      <alignment horizontal="right" vertical="center"/>
    </xf>
    <xf numFmtId="0" fontId="4" fillId="0" borderId="5" xfId="4" applyFont="1" applyBorder="1" applyAlignment="1">
      <alignment horizontal="right" vertical="center"/>
    </xf>
    <xf numFmtId="2" fontId="12" fillId="0" borderId="0" xfId="3" applyNumberFormat="1" applyFont="1" applyBorder="1" applyAlignment="1">
      <alignment horizontal="left"/>
    </xf>
    <xf numFmtId="2" fontId="12" fillId="0" borderId="0" xfId="3" applyNumberFormat="1" applyFont="1" applyFill="1" applyAlignment="1">
      <alignment horizontal="center" vertical="center"/>
    </xf>
    <xf numFmtId="2" fontId="12" fillId="0" borderId="0" xfId="3" applyNumberFormat="1" applyFont="1" applyFill="1" applyBorder="1" applyAlignment="1">
      <alignment horizontal="center" vertical="center"/>
    </xf>
    <xf numFmtId="2" fontId="4" fillId="0" borderId="0" xfId="3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7" fontId="4" fillId="0" borderId="2" xfId="0" applyNumberFormat="1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0" fontId="22" fillId="0" borderId="0" xfId="4" applyFont="1" applyAlignment="1">
      <alignment horizontal="left"/>
    </xf>
    <xf numFmtId="0" fontId="17" fillId="0" borderId="0" xfId="4" applyFont="1" applyAlignment="1">
      <alignment horizontal="right" vertical="center"/>
    </xf>
    <xf numFmtId="0" fontId="23" fillId="0" borderId="0" xfId="4" applyFont="1" applyAlignment="1">
      <alignment horizontal="left"/>
    </xf>
    <xf numFmtId="0" fontId="15" fillId="0" borderId="4" xfId="4" applyFont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3" fontId="18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10" fontId="15" fillId="0" borderId="0" xfId="5" applyNumberFormat="1" applyFont="1" applyAlignment="1">
      <alignment horizontal="center" vertical="center"/>
    </xf>
    <xf numFmtId="164" fontId="15" fillId="0" borderId="0" xfId="5" applyNumberFormat="1" applyFont="1" applyFill="1" applyAlignment="1">
      <alignment horizontal="center" vertical="center"/>
    </xf>
    <xf numFmtId="0" fontId="15" fillId="0" borderId="0" xfId="4" applyFont="1" applyAlignment="1">
      <alignment horizontal="center" vertical="center"/>
    </xf>
    <xf numFmtId="3" fontId="15" fillId="0" borderId="5" xfId="4" applyNumberFormat="1" applyFont="1" applyBorder="1" applyAlignment="1">
      <alignment horizontal="center" vertical="center"/>
    </xf>
    <xf numFmtId="164" fontId="15" fillId="0" borderId="6" xfId="5" applyNumberFormat="1" applyFont="1" applyFill="1" applyBorder="1" applyAlignment="1">
      <alignment horizontal="center" vertical="center"/>
    </xf>
    <xf numFmtId="3" fontId="22" fillId="0" borderId="0" xfId="4" applyNumberFormat="1" applyFont="1" applyAlignment="1">
      <alignment horizontal="center" vertical="center"/>
    </xf>
    <xf numFmtId="3" fontId="22" fillId="0" borderId="0" xfId="4" applyNumberFormat="1" applyFont="1" applyAlignment="1">
      <alignment horizontal="left"/>
    </xf>
    <xf numFmtId="3" fontId="24" fillId="0" borderId="0" xfId="4" applyNumberFormat="1" applyFont="1" applyAlignment="1">
      <alignment horizontal="right" vertical="top"/>
    </xf>
    <xf numFmtId="0" fontId="15" fillId="0" borderId="0" xfId="4" applyFont="1" applyAlignment="1">
      <alignment vertical="center" wrapText="1"/>
    </xf>
    <xf numFmtId="3" fontId="15" fillId="0" borderId="0" xfId="0" applyNumberFormat="1" applyFont="1" applyFill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/>
    </xf>
    <xf numFmtId="3" fontId="4" fillId="0" borderId="0" xfId="4" applyNumberFormat="1" applyFont="1" applyFill="1" applyAlignment="1">
      <alignment horizontal="center" vertical="center"/>
    </xf>
    <xf numFmtId="37" fontId="4" fillId="0" borderId="0" xfId="4" applyNumberFormat="1" applyFont="1" applyFill="1" applyAlignment="1">
      <alignment horizontal="center" vertical="center"/>
    </xf>
    <xf numFmtId="3" fontId="4" fillId="0" borderId="5" xfId="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3" fontId="15" fillId="0" borderId="0" xfId="4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7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left"/>
    </xf>
    <xf numFmtId="0" fontId="25" fillId="0" borderId="0" xfId="0" applyFont="1" applyAlignment="1">
      <alignment horizontal="left"/>
    </xf>
    <xf numFmtId="3" fontId="26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/>
    </xf>
    <xf numFmtId="3" fontId="25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10" fillId="0" borderId="0" xfId="0" applyFont="1" applyFill="1" applyAlignment="1">
      <alignment horizontal="center"/>
    </xf>
    <xf numFmtId="10" fontId="4" fillId="0" borderId="5" xfId="1" applyNumberFormat="1" applyFont="1" applyFill="1" applyBorder="1" applyAlignment="1">
      <alignment horizontal="center" vertical="top"/>
    </xf>
    <xf numFmtId="3" fontId="27" fillId="0" borderId="0" xfId="0" applyNumberFormat="1" applyFont="1" applyAlignment="1">
      <alignment horizontal="left"/>
    </xf>
    <xf numFmtId="3" fontId="18" fillId="0" borderId="0" xfId="0" applyNumberFormat="1" applyFont="1" applyFill="1" applyBorder="1" applyAlignment="1">
      <alignment horizontal="center" vertical="top"/>
    </xf>
    <xf numFmtId="0" fontId="23" fillId="0" borderId="0" xfId="4" applyFont="1" applyFill="1" applyBorder="1" applyAlignment="1">
      <alignment horizontal="left"/>
    </xf>
    <xf numFmtId="0" fontId="18" fillId="0" borderId="0" xfId="4" applyFont="1" applyFill="1" applyBorder="1" applyAlignment="1">
      <alignment horizontal="center" vertical="center"/>
    </xf>
    <xf numFmtId="3" fontId="18" fillId="0" borderId="0" xfId="4" applyNumberFormat="1" applyFont="1" applyFill="1" applyBorder="1" applyAlignment="1">
      <alignment horizontal="center" vertical="center"/>
    </xf>
    <xf numFmtId="3" fontId="23" fillId="0" borderId="0" xfId="4" applyNumberFormat="1" applyFont="1" applyFill="1" applyBorder="1" applyAlignment="1">
      <alignment horizontal="left"/>
    </xf>
    <xf numFmtId="0" fontId="27" fillId="0" borderId="0" xfId="0" applyFont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0" fontId="26" fillId="0" borderId="0" xfId="1" applyNumberFormat="1" applyFont="1" applyAlignment="1">
      <alignment horizontal="left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9" fontId="4" fillId="0" borderId="5" xfId="1" applyNumberFormat="1" applyFont="1" applyFill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top"/>
    </xf>
    <xf numFmtId="0" fontId="26" fillId="0" borderId="0" xfId="0" applyFont="1" applyAlignment="1">
      <alignment horizontal="left"/>
    </xf>
    <xf numFmtId="3" fontId="14" fillId="0" borderId="0" xfId="0" applyNumberFormat="1" applyFont="1" applyFill="1" applyAlignment="1">
      <alignment horizontal="left"/>
    </xf>
    <xf numFmtId="165" fontId="29" fillId="0" borderId="0" xfId="3" applyNumberFormat="1" applyFont="1" applyBorder="1" applyAlignment="1">
      <alignment horizontal="center" vertical="center"/>
    </xf>
    <xf numFmtId="0" fontId="27" fillId="0" borderId="0" xfId="4" applyFont="1" applyBorder="1" applyAlignment="1">
      <alignment horizontal="left"/>
    </xf>
    <xf numFmtId="0" fontId="30" fillId="0" borderId="0" xfId="4" applyFont="1" applyBorder="1" applyAlignment="1">
      <alignment horizontal="center" vertical="center"/>
    </xf>
    <xf numFmtId="3" fontId="31" fillId="0" borderId="0" xfId="4" applyNumberFormat="1" applyFont="1" applyBorder="1" applyAlignment="1">
      <alignment horizontal="center" vertical="center"/>
    </xf>
    <xf numFmtId="3" fontId="30" fillId="0" borderId="0" xfId="4" applyNumberFormat="1" applyFont="1" applyBorder="1" applyAlignment="1">
      <alignment horizontal="center" vertical="center"/>
    </xf>
    <xf numFmtId="49" fontId="30" fillId="0" borderId="0" xfId="4" applyNumberFormat="1" applyFont="1" applyBorder="1" applyAlignment="1">
      <alignment horizontal="center" vertical="center"/>
    </xf>
    <xf numFmtId="165" fontId="25" fillId="0" borderId="0" xfId="3" applyNumberFormat="1" applyFont="1" applyBorder="1" applyAlignment="1">
      <alignment horizontal="center" vertical="center"/>
    </xf>
    <xf numFmtId="2" fontId="12" fillId="0" borderId="2" xfId="3" applyNumberFormat="1" applyFont="1" applyFill="1" applyBorder="1" applyAlignment="1">
      <alignment horizontal="center" vertical="center"/>
    </xf>
    <xf numFmtId="2" fontId="12" fillId="0" borderId="0" xfId="3" applyNumberFormat="1" applyFont="1" applyFill="1" applyAlignment="1">
      <alignment horizontal="left"/>
    </xf>
    <xf numFmtId="0" fontId="10" fillId="0" borderId="2" xfId="0" applyFont="1" applyFill="1" applyBorder="1" applyAlignment="1">
      <alignment horizontal="center"/>
    </xf>
    <xf numFmtId="37" fontId="10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15" fillId="0" borderId="4" xfId="4" applyFont="1" applyBorder="1" applyAlignment="1">
      <alignment horizontal="center" vertical="center"/>
    </xf>
    <xf numFmtId="0" fontId="15" fillId="0" borderId="2" xfId="4" applyFont="1" applyBorder="1" applyAlignment="1">
      <alignment horizontal="right" vertical="center"/>
    </xf>
    <xf numFmtId="0" fontId="15" fillId="0" borderId="0" xfId="4" applyFont="1" applyAlignment="1">
      <alignment horizontal="right" vertical="center"/>
    </xf>
    <xf numFmtId="0" fontId="18" fillId="0" borderId="0" xfId="4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17" fillId="0" borderId="0" xfId="4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37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165" fontId="15" fillId="0" borderId="0" xfId="3" applyNumberFormat="1" applyFont="1" applyFill="1" applyAlignment="1">
      <alignment horizontal="center" vertical="center"/>
    </xf>
    <xf numFmtId="165" fontId="17" fillId="0" borderId="0" xfId="3" applyNumberFormat="1" applyFont="1" applyFill="1" applyAlignment="1">
      <alignment horizontal="right" vertical="center" readingOrder="1"/>
    </xf>
    <xf numFmtId="165" fontId="15" fillId="0" borderId="0" xfId="3" applyNumberFormat="1" applyFont="1" applyFill="1" applyBorder="1" applyAlignment="1">
      <alignment horizontal="center" vertical="center" wrapText="1"/>
    </xf>
    <xf numFmtId="165" fontId="15" fillId="0" borderId="4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0" fillId="0" borderId="0" xfId="4" applyFont="1" applyBorder="1" applyAlignment="1">
      <alignment horizontal="center" vertical="center"/>
    </xf>
    <xf numFmtId="165" fontId="4" fillId="0" borderId="4" xfId="3" applyNumberFormat="1" applyFont="1" applyFill="1" applyBorder="1" applyAlignment="1">
      <alignment horizontal="center" vertical="center"/>
    </xf>
    <xf numFmtId="165" fontId="20" fillId="0" borderId="0" xfId="3" applyNumberFormat="1" applyFont="1" applyAlignment="1">
      <alignment horizontal="center" vertical="center"/>
    </xf>
    <xf numFmtId="165" fontId="21" fillId="0" borderId="5" xfId="3" applyNumberFormat="1" applyFont="1" applyBorder="1" applyAlignment="1">
      <alignment horizontal="center" vertical="center"/>
    </xf>
    <xf numFmtId="165" fontId="1" fillId="0" borderId="0" xfId="3" applyNumberFormat="1" applyFont="1" applyFill="1" applyAlignment="1">
      <alignment horizontal="center" vertical="center"/>
    </xf>
    <xf numFmtId="165" fontId="3" fillId="0" borderId="0" xfId="3" applyNumberFormat="1" applyFont="1" applyFill="1" applyAlignment="1">
      <alignment horizontal="right" vertical="center"/>
    </xf>
    <xf numFmtId="2" fontId="1" fillId="0" borderId="0" xfId="3" applyNumberFormat="1" applyFont="1" applyFill="1" applyAlignment="1">
      <alignment horizontal="center" vertical="center"/>
    </xf>
    <xf numFmtId="2" fontId="3" fillId="0" borderId="0" xfId="3" applyNumberFormat="1" applyFont="1" applyFill="1" applyAlignment="1">
      <alignment horizontal="right" vertical="center"/>
    </xf>
    <xf numFmtId="2" fontId="4" fillId="0" borderId="4" xfId="3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6">
    <cellStyle name="Comma 2" xfId="3" xr:uid="{2DCF11C0-ED10-46F2-A48F-EAEA3F0F00F3}"/>
    <cellStyle name="Normal" xfId="0" builtinId="0"/>
    <cellStyle name="Normal 2" xfId="2" xr:uid="{9AA31281-9222-409B-85DE-5E3FD3661E4E}"/>
    <cellStyle name="Normal 3" xfId="4" xr:uid="{F957C39D-8F63-41D7-A95F-D45003D05CAE}"/>
    <cellStyle name="Percent" xfId="1" builtinId="5"/>
    <cellStyle name="Percent 2" xfId="5" xr:uid="{74AA3061-4AC5-4E5E-9F69-2459039432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8891EC6E-6220-4C61-9083-674135F3D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.CLICK_SOFT/Desktop/&#1711;&#1586;&#1575;&#1585;&#1588;%20&#1662;&#1585;&#1578;&#1601;&#1608;&#1740;%20&#1575;&#1608;&#1604;&#1740;1405.01.3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"/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. (2)"/>
      <sheetName val="سپرده"/>
      <sheetName val="سپرده.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.مبالغ تخصیصی اوراق"/>
      <sheetName val="مبالغ تخصیصی اوراق"/>
      <sheetName val="درآمد سپرده بانکی "/>
      <sheetName val="درآمد سپرده بانکی (3)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 "/>
      <sheetName val="درآمد ناشی از تغییر قیمت اوراق"/>
      <sheetName val="سود سپرده بانکی (2)"/>
      <sheetName val="سود سپرده بانکی1"/>
      <sheetName val="درآمد ناشی از فروش"/>
      <sheetName val="درآمد اعمال اختیار"/>
    </sheetNames>
    <sheetDataSet>
      <sheetData sheetId="0"/>
      <sheetData sheetId="1"/>
      <sheetData sheetId="2"/>
      <sheetData sheetId="3"/>
      <sheetData sheetId="4"/>
      <sheetData sheetId="5">
        <row r="7">
          <cell r="AF7" t="str">
            <v>جمع سرمایه‌گذاری‌ها و دارایی‌ها در تاریخ 01/31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53" t="s">
        <v>0</v>
      </c>
      <c r="B1" s="253"/>
      <c r="C1" s="253"/>
    </row>
    <row r="2" spans="1:3" ht="21.75" customHeight="1" x14ac:dyDescent="0.2">
      <c r="A2" s="253" t="s">
        <v>1</v>
      </c>
      <c r="B2" s="253"/>
      <c r="C2" s="253"/>
    </row>
    <row r="3" spans="1:3" ht="21.75" customHeight="1" x14ac:dyDescent="0.2">
      <c r="A3" s="253" t="s">
        <v>2</v>
      </c>
      <c r="B3" s="253"/>
      <c r="C3" s="253"/>
    </row>
    <row r="4" spans="1:3" ht="7.35" customHeight="1" x14ac:dyDescent="0.2"/>
    <row r="5" spans="1:3" ht="123.6" customHeight="1" x14ac:dyDescent="0.2">
      <c r="B5" s="254"/>
    </row>
    <row r="6" spans="1:3" ht="123.6" customHeight="1" x14ac:dyDescent="0.2">
      <c r="B6" s="25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rightToLeft="1" view="pageBreakPreview" zoomScaleNormal="85" zoomScaleSheetLayoutView="100" workbookViewId="0">
      <selection activeCell="A7" sqref="A7:B7"/>
    </sheetView>
  </sheetViews>
  <sheetFormatPr defaultRowHeight="12.75" x14ac:dyDescent="0.2"/>
  <cols>
    <col min="1" max="1" width="2.5703125" customWidth="1"/>
    <col min="2" max="2" width="5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4" max="14" width="18.5703125" bestFit="1" customWidth="1"/>
  </cols>
  <sheetData>
    <row r="1" spans="1:14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4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4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4" ht="14.45" customHeight="1" x14ac:dyDescent="0.2"/>
    <row r="5" spans="1:14" s="29" customFormat="1" ht="29.1" customHeight="1" x14ac:dyDescent="0.2">
      <c r="A5" s="62" t="s">
        <v>185</v>
      </c>
      <c r="B5" s="257" t="s">
        <v>186</v>
      </c>
      <c r="C5" s="257"/>
      <c r="D5" s="257"/>
      <c r="E5" s="257"/>
      <c r="F5" s="257"/>
      <c r="G5" s="257"/>
      <c r="H5" s="257"/>
      <c r="I5" s="257"/>
      <c r="J5" s="257"/>
      <c r="N5" s="231"/>
    </row>
    <row r="6" spans="1:14" s="29" customFormat="1" ht="26.25" customHeight="1" x14ac:dyDescent="0.2">
      <c r="N6" s="231"/>
    </row>
    <row r="7" spans="1:14" s="29" customFormat="1" ht="26.25" customHeight="1" x14ac:dyDescent="0.2">
      <c r="A7" s="258" t="s">
        <v>187</v>
      </c>
      <c r="B7" s="258"/>
      <c r="D7" s="60" t="s">
        <v>188</v>
      </c>
      <c r="E7" s="43"/>
      <c r="F7" s="60" t="s">
        <v>106</v>
      </c>
      <c r="G7" s="43"/>
      <c r="H7" s="60" t="s">
        <v>189</v>
      </c>
      <c r="I7" s="43"/>
      <c r="J7" s="60" t="s">
        <v>190</v>
      </c>
      <c r="N7" s="225">
        <f>'سپرده '!O7</f>
        <v>166147439836761</v>
      </c>
    </row>
    <row r="8" spans="1:14" s="29" customFormat="1" ht="26.25" customHeight="1" x14ac:dyDescent="0.2">
      <c r="A8" s="263" t="s">
        <v>191</v>
      </c>
      <c r="B8" s="263"/>
      <c r="D8" s="64" t="s">
        <v>192</v>
      </c>
      <c r="E8" s="43"/>
      <c r="F8" s="61">
        <f>'درآمد سرمایه گذاری در سهام'!J15</f>
        <v>76325866493</v>
      </c>
      <c r="G8" s="43"/>
      <c r="H8" s="144">
        <f>F8/F13</f>
        <v>1.8113178812449782E-2</v>
      </c>
      <c r="I8" s="43"/>
      <c r="J8" s="145">
        <f>F8/N7</f>
        <v>4.5938635327748517E-4</v>
      </c>
      <c r="N8" s="231"/>
    </row>
    <row r="9" spans="1:14" s="29" customFormat="1" ht="26.25" customHeight="1" x14ac:dyDescent="0.2">
      <c r="A9" s="265" t="s">
        <v>193</v>
      </c>
      <c r="B9" s="265"/>
      <c r="D9" s="146" t="s">
        <v>194</v>
      </c>
      <c r="E9" s="43"/>
      <c r="F9" s="58">
        <f>'درآمد سرمایه گذاری در صندوق'!J19</f>
        <v>927243575450</v>
      </c>
      <c r="G9" s="43"/>
      <c r="H9" s="147">
        <f>F9/$F$13</f>
        <v>0.2200476647895174</v>
      </c>
      <c r="I9" s="43"/>
      <c r="J9" s="148">
        <f>F9/$N$7</f>
        <v>5.5808478081938069E-3</v>
      </c>
      <c r="N9" s="231"/>
    </row>
    <row r="10" spans="1:14" s="29" customFormat="1" ht="26.25" customHeight="1" x14ac:dyDescent="0.2">
      <c r="A10" s="265" t="s">
        <v>195</v>
      </c>
      <c r="B10" s="265"/>
      <c r="D10" s="146" t="s">
        <v>196</v>
      </c>
      <c r="E10" s="43"/>
      <c r="F10" s="58">
        <f>'درآمد سرمایه گذاری در اوراق به'!J21</f>
        <v>593171030514</v>
      </c>
      <c r="G10" s="43"/>
      <c r="H10" s="147">
        <f t="shared" ref="H10:H12" si="0">F10/$F$13</f>
        <v>0.14076765106951733</v>
      </c>
      <c r="I10" s="43"/>
      <c r="J10" s="148">
        <f t="shared" ref="J10:J12" si="1">F10/$N$7</f>
        <v>3.5701484843629699E-3</v>
      </c>
      <c r="N10" s="231"/>
    </row>
    <row r="11" spans="1:14" s="29" customFormat="1" ht="26.25" customHeight="1" x14ac:dyDescent="0.2">
      <c r="A11" s="265" t="s">
        <v>197</v>
      </c>
      <c r="B11" s="265"/>
      <c r="D11" s="146" t="s">
        <v>198</v>
      </c>
      <c r="E11" s="43"/>
      <c r="F11" s="172">
        <f>'درآمد سپرده بانکی '!D10</f>
        <v>2616201340794</v>
      </c>
      <c r="G11" s="43"/>
      <c r="H11" s="147">
        <f t="shared" si="0"/>
        <v>0.62086059251641268</v>
      </c>
      <c r="I11" s="43"/>
      <c r="J11" s="148">
        <f t="shared" si="1"/>
        <v>1.5746263339142658E-2</v>
      </c>
      <c r="N11" s="231"/>
    </row>
    <row r="12" spans="1:14" s="29" customFormat="1" ht="26.25" customHeight="1" x14ac:dyDescent="0.2">
      <c r="A12" s="271" t="s">
        <v>199</v>
      </c>
      <c r="B12" s="271"/>
      <c r="D12" s="129" t="s">
        <v>200</v>
      </c>
      <c r="E12" s="43"/>
      <c r="F12" s="59">
        <f>'سایر درآمدها'!D11</f>
        <v>888750854</v>
      </c>
      <c r="G12" s="43"/>
      <c r="H12" s="147">
        <f t="shared" si="0"/>
        <v>2.1091281210277305E-4</v>
      </c>
      <c r="I12" s="43"/>
      <c r="J12" s="148">
        <f t="shared" si="1"/>
        <v>5.3491697186137389E-6</v>
      </c>
    </row>
    <row r="13" spans="1:14" s="29" customFormat="1" ht="26.25" customHeight="1" x14ac:dyDescent="0.2">
      <c r="A13" s="272" t="s">
        <v>24</v>
      </c>
      <c r="B13" s="272"/>
      <c r="D13" s="63"/>
      <c r="E13" s="43"/>
      <c r="F13" s="63">
        <f>SUM(F8:F12)</f>
        <v>4213830564105</v>
      </c>
      <c r="G13" s="43"/>
      <c r="H13" s="149">
        <f>SUM(H8:H12)</f>
        <v>0.99999999999999989</v>
      </c>
      <c r="I13" s="43"/>
      <c r="J13" s="32">
        <f>SUM(J8:J12)</f>
        <v>2.5361995154695532E-2</v>
      </c>
    </row>
    <row r="14" spans="1:14" s="29" customFormat="1" x14ac:dyDescent="0.2">
      <c r="D14" s="43"/>
      <c r="E14" s="43"/>
      <c r="F14" s="43"/>
      <c r="G14" s="43"/>
      <c r="H14" s="43"/>
      <c r="I14" s="43"/>
      <c r="J14" s="43"/>
    </row>
    <row r="15" spans="1:14" s="29" customFormat="1" x14ac:dyDescent="0.2">
      <c r="D15" s="43"/>
      <c r="E15" s="43"/>
      <c r="F15" s="43"/>
      <c r="G15" s="43"/>
      <c r="H15" s="43"/>
      <c r="I15" s="43"/>
      <c r="J15" s="43"/>
    </row>
    <row r="16" spans="1:14" s="29" customFormat="1" x14ac:dyDescent="0.2"/>
    <row r="17" s="29" customFormat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scale="9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35"/>
  <sheetViews>
    <sheetView rightToLeft="1" view="pageBreakPreview" zoomScale="70" zoomScaleNormal="85" zoomScaleSheetLayoutView="70" workbookViewId="0">
      <selection activeCell="A8" sqref="A8:B8"/>
    </sheetView>
  </sheetViews>
  <sheetFormatPr defaultRowHeight="21" x14ac:dyDescent="0.55000000000000004"/>
  <cols>
    <col min="1" max="1" width="5.140625" customWidth="1"/>
    <col min="2" max="2" width="26.42578125" customWidth="1"/>
    <col min="3" max="3" width="1.28515625" customWidth="1"/>
    <col min="4" max="4" width="15.5703125" bestFit="1" customWidth="1"/>
    <col min="5" max="5" width="1.28515625" customWidth="1"/>
    <col min="6" max="6" width="18.28515625" bestFit="1" customWidth="1"/>
    <col min="7" max="7" width="1.28515625" customWidth="1"/>
    <col min="8" max="8" width="13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6.85546875" bestFit="1" customWidth="1"/>
    <col min="15" max="16" width="1.28515625" customWidth="1"/>
    <col min="17" max="17" width="18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8" bestFit="1" customWidth="1"/>
    <col min="22" max="22" width="1.28515625" customWidth="1"/>
    <col min="23" max="23" width="18.5703125" customWidth="1"/>
    <col min="24" max="24" width="0.28515625" customWidth="1"/>
    <col min="27" max="27" width="18.7109375" bestFit="1" customWidth="1"/>
    <col min="28" max="28" width="9.28515625" style="67" bestFit="1" customWidth="1"/>
    <col min="29" max="29" width="18.28515625" bestFit="1" customWidth="1"/>
  </cols>
  <sheetData>
    <row r="1" spans="1:35" ht="29.1" customHeight="1" x14ac:dyDescent="0.55000000000000004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35" ht="21.75" customHeight="1" x14ac:dyDescent="0.55000000000000004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</row>
    <row r="3" spans="1:35" ht="21.75" customHeight="1" x14ac:dyDescent="0.55000000000000004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</row>
    <row r="4" spans="1:35" ht="14.45" customHeight="1" x14ac:dyDescent="0.55000000000000004"/>
    <row r="5" spans="1:35" s="29" customFormat="1" ht="44.25" customHeight="1" x14ac:dyDescent="0.55000000000000004">
      <c r="A5" s="19" t="s">
        <v>201</v>
      </c>
      <c r="B5" s="257" t="s">
        <v>202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AB5" s="67"/>
    </row>
    <row r="6" spans="1:35" s="29" customFormat="1" ht="35.25" customHeight="1" x14ac:dyDescent="0.55000000000000004">
      <c r="D6" s="258" t="s">
        <v>203</v>
      </c>
      <c r="E6" s="258"/>
      <c r="F6" s="258"/>
      <c r="G6" s="258"/>
      <c r="H6" s="258"/>
      <c r="I6" s="258"/>
      <c r="J6" s="258"/>
      <c r="K6" s="258"/>
      <c r="L6" s="258"/>
      <c r="M6" s="43"/>
      <c r="N6" s="258" t="s">
        <v>204</v>
      </c>
      <c r="O6" s="258"/>
      <c r="P6" s="258"/>
      <c r="Q6" s="258"/>
      <c r="R6" s="258"/>
      <c r="S6" s="258"/>
      <c r="T6" s="258"/>
      <c r="U6" s="258"/>
      <c r="V6" s="258"/>
      <c r="W6" s="258"/>
      <c r="AA6" s="45"/>
      <c r="AB6" s="67"/>
    </row>
    <row r="7" spans="1:35" s="29" customFormat="1" ht="35.25" customHeight="1" x14ac:dyDescent="0.55000000000000004">
      <c r="D7" s="44"/>
      <c r="E7" s="232"/>
      <c r="F7" s="232"/>
      <c r="G7" s="232"/>
      <c r="H7" s="232"/>
      <c r="I7" s="232"/>
      <c r="J7" s="259" t="s">
        <v>24</v>
      </c>
      <c r="K7" s="259"/>
      <c r="L7" s="259"/>
      <c r="M7" s="218"/>
      <c r="N7" s="232"/>
      <c r="O7" s="232"/>
      <c r="P7" s="232"/>
      <c r="Q7" s="232"/>
      <c r="R7" s="232"/>
      <c r="S7" s="232"/>
      <c r="T7" s="232"/>
      <c r="U7" s="259" t="s">
        <v>24</v>
      </c>
      <c r="V7" s="259"/>
      <c r="W7" s="259"/>
      <c r="X7" s="219"/>
      <c r="Y7" s="219"/>
      <c r="Z7" s="233"/>
      <c r="AA7" s="231"/>
      <c r="AB7" s="234"/>
      <c r="AC7" s="231"/>
      <c r="AD7" s="231"/>
      <c r="AE7" s="231"/>
      <c r="AF7" s="231"/>
      <c r="AG7" s="231"/>
      <c r="AH7" s="231"/>
      <c r="AI7" s="231"/>
    </row>
    <row r="8" spans="1:35" s="29" customFormat="1" ht="35.25" customHeight="1" x14ac:dyDescent="0.55000000000000004">
      <c r="A8" s="258" t="s">
        <v>205</v>
      </c>
      <c r="B8" s="258"/>
      <c r="D8" s="175" t="s">
        <v>206</v>
      </c>
      <c r="E8" s="218"/>
      <c r="F8" s="199" t="s">
        <v>207</v>
      </c>
      <c r="G8" s="218"/>
      <c r="H8" s="199" t="s">
        <v>208</v>
      </c>
      <c r="I8" s="218"/>
      <c r="J8" s="201" t="s">
        <v>106</v>
      </c>
      <c r="K8" s="232"/>
      <c r="L8" s="201" t="s">
        <v>189</v>
      </c>
      <c r="M8" s="218"/>
      <c r="N8" s="199" t="s">
        <v>206</v>
      </c>
      <c r="O8" s="218"/>
      <c r="P8" s="258" t="s">
        <v>207</v>
      </c>
      <c r="Q8" s="258"/>
      <c r="R8" s="218"/>
      <c r="S8" s="199" t="s">
        <v>208</v>
      </c>
      <c r="T8" s="218"/>
      <c r="U8" s="201" t="s">
        <v>106</v>
      </c>
      <c r="V8" s="232"/>
      <c r="W8" s="201" t="s">
        <v>189</v>
      </c>
      <c r="X8" s="219"/>
      <c r="Y8" s="219"/>
      <c r="Z8" s="233"/>
      <c r="AA8" s="231"/>
      <c r="AB8" s="234"/>
      <c r="AC8" s="231"/>
      <c r="AD8" s="231"/>
      <c r="AE8" s="231"/>
      <c r="AF8" s="231"/>
      <c r="AG8" s="231"/>
      <c r="AH8" s="231"/>
      <c r="AI8" s="231"/>
    </row>
    <row r="9" spans="1:35" s="29" customFormat="1" ht="35.25" customHeight="1" x14ac:dyDescent="0.55000000000000004">
      <c r="A9" s="281" t="s">
        <v>22</v>
      </c>
      <c r="B9" s="281"/>
      <c r="D9" s="177">
        <v>4250000000</v>
      </c>
      <c r="E9" s="218"/>
      <c r="F9" s="136">
        <v>-843429500</v>
      </c>
      <c r="G9" s="218"/>
      <c r="H9" s="200">
        <v>0</v>
      </c>
      <c r="I9" s="218"/>
      <c r="J9" s="200">
        <f>D9+F9+H9</f>
        <v>3406570500</v>
      </c>
      <c r="K9" s="218"/>
      <c r="L9" s="148">
        <f>AA9/AA15</f>
        <v>4.4539882472789394E-2</v>
      </c>
      <c r="M9" s="218"/>
      <c r="N9" s="200">
        <v>4250000000</v>
      </c>
      <c r="O9" s="218"/>
      <c r="P9" s="264">
        <v>2530288366</v>
      </c>
      <c r="Q9" s="264"/>
      <c r="R9" s="218"/>
      <c r="S9" s="136">
        <v>-496134484</v>
      </c>
      <c r="T9" s="218"/>
      <c r="U9" s="200">
        <f>N9+P9+S9</f>
        <v>6284153882</v>
      </c>
      <c r="V9" s="218"/>
      <c r="W9" s="148">
        <f>AC9/AC15</f>
        <v>8.0944131889630497E-2</v>
      </c>
      <c r="X9" s="219"/>
      <c r="Y9" s="219"/>
      <c r="Z9" s="233"/>
      <c r="AA9" s="231">
        <f>ABS(J9)</f>
        <v>3406570500</v>
      </c>
      <c r="AB9" s="234"/>
      <c r="AC9" s="231">
        <f>ABS(U9)</f>
        <v>6284153882</v>
      </c>
      <c r="AD9" s="231"/>
      <c r="AE9" s="231"/>
      <c r="AF9" s="231"/>
      <c r="AG9" s="231"/>
      <c r="AH9" s="231"/>
      <c r="AI9" s="231"/>
    </row>
    <row r="10" spans="1:35" s="29" customFormat="1" ht="35.25" customHeight="1" x14ac:dyDescent="0.55000000000000004">
      <c r="A10" s="282" t="s">
        <v>209</v>
      </c>
      <c r="B10" s="282"/>
      <c r="D10" s="172">
        <v>0</v>
      </c>
      <c r="E10" s="218"/>
      <c r="F10" s="197">
        <v>0</v>
      </c>
      <c r="G10" s="218"/>
      <c r="H10" s="197">
        <v>0</v>
      </c>
      <c r="I10" s="218"/>
      <c r="J10" s="197">
        <f>D10+F10+H10</f>
        <v>0</v>
      </c>
      <c r="K10" s="218"/>
      <c r="L10" s="148">
        <f>AA10/$AA$15</f>
        <v>0</v>
      </c>
      <c r="M10" s="218"/>
      <c r="N10" s="197">
        <v>0</v>
      </c>
      <c r="O10" s="218"/>
      <c r="P10" s="266">
        <v>0</v>
      </c>
      <c r="Q10" s="266"/>
      <c r="R10" s="218"/>
      <c r="S10" s="197">
        <v>14308535181</v>
      </c>
      <c r="T10" s="218"/>
      <c r="U10" s="197">
        <f>N10+P10+S10</f>
        <v>14308535181</v>
      </c>
      <c r="V10" s="218"/>
      <c r="W10" s="148">
        <f>AC10/$AC$15</f>
        <v>0.18430356426435485</v>
      </c>
      <c r="X10" s="219"/>
      <c r="Y10" s="219"/>
      <c r="Z10" s="233"/>
      <c r="AA10" s="231">
        <f t="shared" ref="AA10:AA14" si="0">ABS(J10)</f>
        <v>0</v>
      </c>
      <c r="AB10" s="234"/>
      <c r="AC10" s="231">
        <f t="shared" ref="AC10:AC14" si="1">ABS(U10)</f>
        <v>14308535181</v>
      </c>
      <c r="AD10" s="231"/>
      <c r="AE10" s="231"/>
      <c r="AF10" s="231"/>
      <c r="AG10" s="231"/>
      <c r="AH10" s="231"/>
      <c r="AI10" s="231"/>
    </row>
    <row r="11" spans="1:35" s="29" customFormat="1" ht="35.25" customHeight="1" x14ac:dyDescent="0.55000000000000004">
      <c r="A11" s="282" t="s">
        <v>23</v>
      </c>
      <c r="B11" s="282"/>
      <c r="D11" s="172">
        <v>5398464265</v>
      </c>
      <c r="E11" s="218"/>
      <c r="F11" s="205">
        <v>-5477330400</v>
      </c>
      <c r="G11" s="218"/>
      <c r="H11" s="197">
        <v>0</v>
      </c>
      <c r="I11" s="218"/>
      <c r="J11" s="205">
        <f t="shared" ref="J11:J14" si="2">D11+F11+H11</f>
        <v>-78866135</v>
      </c>
      <c r="K11" s="218"/>
      <c r="L11" s="148">
        <f>AA11/$AA$15</f>
        <v>1.0311509431503449E-3</v>
      </c>
      <c r="M11" s="218"/>
      <c r="N11" s="197">
        <v>5398464265</v>
      </c>
      <c r="O11" s="218"/>
      <c r="P11" s="266">
        <v>317526399</v>
      </c>
      <c r="Q11" s="266"/>
      <c r="R11" s="218"/>
      <c r="S11" s="197">
        <v>0</v>
      </c>
      <c r="T11" s="218"/>
      <c r="U11" s="197">
        <f t="shared" ref="U11:U14" si="3">N11+P11+S11</f>
        <v>5715990664</v>
      </c>
      <c r="V11" s="218"/>
      <c r="W11" s="148">
        <f>AC11/$AC$15</f>
        <v>7.3625807208823627E-2</v>
      </c>
      <c r="X11" s="219"/>
      <c r="Y11" s="219"/>
      <c r="Z11" s="233"/>
      <c r="AA11" s="231">
        <f t="shared" si="0"/>
        <v>78866135</v>
      </c>
      <c r="AB11" s="234"/>
      <c r="AC11" s="231">
        <f t="shared" si="1"/>
        <v>5715990664</v>
      </c>
      <c r="AD11" s="231"/>
      <c r="AE11" s="231"/>
      <c r="AF11" s="231"/>
      <c r="AG11" s="231"/>
      <c r="AH11" s="231"/>
      <c r="AI11" s="231"/>
    </row>
    <row r="12" spans="1:35" s="29" customFormat="1" ht="35.25" customHeight="1" x14ac:dyDescent="0.55000000000000004">
      <c r="A12" s="282" t="s">
        <v>21</v>
      </c>
      <c r="B12" s="282"/>
      <c r="D12" s="172">
        <v>0</v>
      </c>
      <c r="E12" s="218"/>
      <c r="F12" s="197">
        <v>19843677059</v>
      </c>
      <c r="G12" s="218"/>
      <c r="H12" s="197">
        <v>0</v>
      </c>
      <c r="I12" s="218"/>
      <c r="J12" s="197">
        <f t="shared" si="2"/>
        <v>19843677059</v>
      </c>
      <c r="K12" s="218"/>
      <c r="L12" s="148">
        <f>AA12/$AA$15</f>
        <v>0.25945009622899246</v>
      </c>
      <c r="M12" s="218"/>
      <c r="N12" s="197">
        <v>54384510738</v>
      </c>
      <c r="O12" s="218"/>
      <c r="P12" s="283">
        <v>-51713825062</v>
      </c>
      <c r="Q12" s="283"/>
      <c r="R12" s="218"/>
      <c r="S12" s="197">
        <v>0</v>
      </c>
      <c r="T12" s="218"/>
      <c r="U12" s="197">
        <f t="shared" si="3"/>
        <v>2670685676</v>
      </c>
      <c r="V12" s="218"/>
      <c r="W12" s="148">
        <f>AC12/$AC$15</f>
        <v>3.4400229156242516E-2</v>
      </c>
      <c r="X12" s="219"/>
      <c r="Y12" s="219"/>
      <c r="Z12" s="233"/>
      <c r="AA12" s="231">
        <f t="shared" si="0"/>
        <v>19843677059</v>
      </c>
      <c r="AB12" s="234"/>
      <c r="AC12" s="231">
        <f t="shared" si="1"/>
        <v>2670685676</v>
      </c>
      <c r="AD12" s="231"/>
      <c r="AE12" s="231"/>
      <c r="AF12" s="231"/>
      <c r="AG12" s="231"/>
      <c r="AH12" s="231"/>
      <c r="AI12" s="231"/>
    </row>
    <row r="13" spans="1:35" s="29" customFormat="1" ht="35.25" customHeight="1" x14ac:dyDescent="0.55000000000000004">
      <c r="A13" s="282" t="s">
        <v>19</v>
      </c>
      <c r="B13" s="282"/>
      <c r="D13" s="172">
        <v>0</v>
      </c>
      <c r="E13" s="218"/>
      <c r="F13" s="197">
        <v>24722885069</v>
      </c>
      <c r="G13" s="218"/>
      <c r="H13" s="197">
        <v>0</v>
      </c>
      <c r="I13" s="218"/>
      <c r="J13" s="197">
        <f t="shared" si="2"/>
        <v>24722885069</v>
      </c>
      <c r="K13" s="218"/>
      <c r="L13" s="148">
        <f>AA13/$AA$15</f>
        <v>0.32324427025994018</v>
      </c>
      <c r="M13" s="218"/>
      <c r="N13" s="197">
        <v>0</v>
      </c>
      <c r="O13" s="218"/>
      <c r="P13" s="283">
        <v>-1457806619</v>
      </c>
      <c r="Q13" s="283"/>
      <c r="R13" s="218"/>
      <c r="S13" s="197">
        <v>0</v>
      </c>
      <c r="T13" s="218"/>
      <c r="U13" s="205">
        <f t="shared" si="3"/>
        <v>-1457806619</v>
      </c>
      <c r="V13" s="218"/>
      <c r="W13" s="148">
        <f>AC13/$AC$15</f>
        <v>1.8777530508269039E-2</v>
      </c>
      <c r="X13" s="219"/>
      <c r="Y13" s="219"/>
      <c r="Z13" s="233"/>
      <c r="AA13" s="231">
        <f t="shared" si="0"/>
        <v>24722885069</v>
      </c>
      <c r="AB13" s="234"/>
      <c r="AC13" s="231">
        <f t="shared" si="1"/>
        <v>1457806619</v>
      </c>
      <c r="AD13" s="231"/>
      <c r="AE13" s="231"/>
      <c r="AF13" s="231"/>
      <c r="AG13" s="231"/>
      <c r="AH13" s="231"/>
      <c r="AI13" s="231"/>
    </row>
    <row r="14" spans="1:35" s="29" customFormat="1" ht="35.25" customHeight="1" x14ac:dyDescent="0.55000000000000004">
      <c r="A14" s="284" t="s">
        <v>20</v>
      </c>
      <c r="B14" s="284"/>
      <c r="D14" s="182">
        <v>0</v>
      </c>
      <c r="E14" s="218"/>
      <c r="F14" s="182">
        <v>28431600000</v>
      </c>
      <c r="G14" s="218"/>
      <c r="H14" s="182">
        <v>0</v>
      </c>
      <c r="I14" s="218"/>
      <c r="J14" s="197">
        <f t="shared" si="2"/>
        <v>28431600000</v>
      </c>
      <c r="K14" s="218"/>
      <c r="L14" s="148">
        <f>AA14/$AA$15</f>
        <v>0.3717346000951276</v>
      </c>
      <c r="M14" s="218"/>
      <c r="N14" s="182">
        <v>0</v>
      </c>
      <c r="O14" s="218"/>
      <c r="P14" s="283">
        <v>-47198522318</v>
      </c>
      <c r="Q14" s="285"/>
      <c r="R14" s="218"/>
      <c r="S14" s="182">
        <v>0</v>
      </c>
      <c r="T14" s="218"/>
      <c r="U14" s="205">
        <f t="shared" si="3"/>
        <v>-47198522318</v>
      </c>
      <c r="V14" s="218"/>
      <c r="W14" s="148">
        <f>AC14/$AC$15</f>
        <v>0.60794873697267948</v>
      </c>
      <c r="X14" s="219"/>
      <c r="Y14" s="219"/>
      <c r="Z14" s="233"/>
      <c r="AA14" s="231">
        <f t="shared" si="0"/>
        <v>28431600000</v>
      </c>
      <c r="AB14" s="234"/>
      <c r="AC14" s="231">
        <f t="shared" si="1"/>
        <v>47198522318</v>
      </c>
      <c r="AD14" s="231"/>
      <c r="AE14" s="231"/>
      <c r="AF14" s="231"/>
      <c r="AG14" s="231"/>
      <c r="AH14" s="231"/>
      <c r="AI14" s="231"/>
    </row>
    <row r="15" spans="1:35" s="29" customFormat="1" ht="35.25" customHeight="1" thickBot="1" x14ac:dyDescent="0.6">
      <c r="A15" s="272" t="s">
        <v>24</v>
      </c>
      <c r="B15" s="272"/>
      <c r="D15" s="183">
        <f>SUM(D9:D14)</f>
        <v>9648464265</v>
      </c>
      <c r="E15" s="218"/>
      <c r="F15" s="183">
        <f>SUM(F9:F14)</f>
        <v>66677402228</v>
      </c>
      <c r="G15" s="218"/>
      <c r="H15" s="183">
        <f>SUM(H9:H14)</f>
        <v>0</v>
      </c>
      <c r="I15" s="218"/>
      <c r="J15" s="183">
        <f>SUM(J9:J14)</f>
        <v>76325866493</v>
      </c>
      <c r="K15" s="218"/>
      <c r="L15" s="149">
        <f>SUM(L9:L14)</f>
        <v>1</v>
      </c>
      <c r="M15" s="218"/>
      <c r="N15" s="183">
        <f>SUM(N9:N14)</f>
        <v>64032975003</v>
      </c>
      <c r="O15" s="218"/>
      <c r="P15" s="183">
        <f>SUM(O9:P14)</f>
        <v>-97522339234</v>
      </c>
      <c r="Q15" s="183">
        <f>SUM(P9:Q14)</f>
        <v>-97522339234</v>
      </c>
      <c r="R15" s="218"/>
      <c r="S15" s="183">
        <f>SUM(S9:S14)</f>
        <v>13812400697</v>
      </c>
      <c r="T15" s="218"/>
      <c r="U15" s="183">
        <f>SUM(U9:U14)</f>
        <v>-19676963534</v>
      </c>
      <c r="V15" s="218"/>
      <c r="W15" s="149">
        <f>SUM(W9:W14)</f>
        <v>1</v>
      </c>
      <c r="X15" s="219"/>
      <c r="Y15" s="219"/>
      <c r="Z15" s="233"/>
      <c r="AA15" s="231">
        <f>SUM(AA9:AA14)</f>
        <v>76483598763</v>
      </c>
      <c r="AB15" s="234">
        <f t="shared" ref="AB15" si="4">AA15/$AA$15</f>
        <v>1</v>
      </c>
      <c r="AC15" s="231">
        <f>SUM(AC9:AC14)</f>
        <v>77635694340</v>
      </c>
      <c r="AD15" s="231"/>
      <c r="AE15" s="231"/>
      <c r="AF15" s="231"/>
      <c r="AG15" s="231"/>
      <c r="AH15" s="231"/>
      <c r="AI15" s="231"/>
    </row>
    <row r="16" spans="1:35" s="29" customFormat="1" ht="21.75" thickTop="1" x14ac:dyDescent="0.55000000000000004">
      <c r="D16" s="43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9"/>
      <c r="Y16" s="219"/>
      <c r="Z16" s="233"/>
      <c r="AA16" s="231"/>
      <c r="AB16" s="234"/>
      <c r="AC16" s="231"/>
      <c r="AD16" s="231"/>
      <c r="AE16" s="231"/>
      <c r="AF16" s="231"/>
      <c r="AG16" s="231"/>
      <c r="AH16" s="231"/>
      <c r="AI16" s="231"/>
    </row>
    <row r="17" spans="5:35" s="29" customFormat="1" x14ac:dyDescent="0.55000000000000004"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33"/>
      <c r="AA17" s="231"/>
      <c r="AB17" s="234"/>
      <c r="AC17" s="231"/>
      <c r="AD17" s="231"/>
      <c r="AE17" s="231"/>
      <c r="AF17" s="231"/>
      <c r="AG17" s="231"/>
      <c r="AH17" s="231"/>
      <c r="AI17" s="231"/>
    </row>
    <row r="18" spans="5:35" s="29" customFormat="1" x14ac:dyDescent="0.55000000000000004">
      <c r="E18" s="219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35"/>
      <c r="AA18" s="236"/>
      <c r="AB18" s="234"/>
      <c r="AC18" s="231"/>
      <c r="AD18" s="231"/>
      <c r="AE18" s="231"/>
      <c r="AF18" s="231"/>
      <c r="AG18" s="231"/>
      <c r="AH18" s="231"/>
      <c r="AI18" s="231"/>
    </row>
    <row r="19" spans="5:35" x14ac:dyDescent="0.55000000000000004">
      <c r="E19" s="221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35"/>
      <c r="AA19" s="236"/>
      <c r="AB19" s="234"/>
      <c r="AC19" s="237"/>
      <c r="AD19" s="237"/>
      <c r="AE19" s="237"/>
      <c r="AF19" s="237"/>
      <c r="AG19" s="237"/>
      <c r="AH19" s="237"/>
      <c r="AI19" s="237"/>
    </row>
    <row r="20" spans="5:35" x14ac:dyDescent="0.55000000000000004">
      <c r="E20" s="221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35"/>
      <c r="AA20" s="236"/>
      <c r="AB20" s="234"/>
      <c r="AC20" s="237"/>
      <c r="AD20" s="237"/>
      <c r="AE20" s="237"/>
      <c r="AF20" s="237"/>
      <c r="AG20" s="237"/>
      <c r="AH20" s="237"/>
      <c r="AI20" s="237"/>
    </row>
    <row r="21" spans="5:35" x14ac:dyDescent="0.55000000000000004">
      <c r="E21" s="221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35"/>
      <c r="AA21" s="236"/>
      <c r="AB21" s="234"/>
      <c r="AC21" s="237"/>
      <c r="AD21" s="237"/>
      <c r="AE21" s="237"/>
      <c r="AF21" s="237"/>
      <c r="AG21" s="237"/>
      <c r="AH21" s="237"/>
      <c r="AI21" s="237"/>
    </row>
    <row r="22" spans="5:35" x14ac:dyDescent="0.55000000000000004">
      <c r="E22" s="221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43"/>
    </row>
    <row r="23" spans="5:35" x14ac:dyDescent="0.55000000000000004">
      <c r="E23" s="221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43"/>
    </row>
    <row r="24" spans="5:35" x14ac:dyDescent="0.55000000000000004">
      <c r="E24" s="221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43"/>
    </row>
    <row r="25" spans="5:35" x14ac:dyDescent="0.55000000000000004">
      <c r="E25" s="221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43"/>
    </row>
    <row r="26" spans="5:35" x14ac:dyDescent="0.55000000000000004">
      <c r="E26" s="221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43"/>
    </row>
    <row r="27" spans="5:35" x14ac:dyDescent="0.55000000000000004">
      <c r="E27" s="221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43"/>
    </row>
    <row r="28" spans="5:35" x14ac:dyDescent="0.55000000000000004">
      <c r="E28" s="221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43"/>
    </row>
    <row r="29" spans="5:35" x14ac:dyDescent="0.55000000000000004">
      <c r="E29" s="221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43"/>
    </row>
    <row r="30" spans="5:35" x14ac:dyDescent="0.55000000000000004">
      <c r="E30" s="221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43"/>
    </row>
    <row r="31" spans="5:35" x14ac:dyDescent="0.55000000000000004"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</row>
    <row r="32" spans="5:35" x14ac:dyDescent="0.55000000000000004"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</row>
    <row r="33" spans="6:27" x14ac:dyDescent="0.55000000000000004"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</row>
    <row r="34" spans="6:27" x14ac:dyDescent="0.55000000000000004"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</row>
    <row r="35" spans="6:27" x14ac:dyDescent="0.55000000000000004"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28"/>
  <sheetViews>
    <sheetView rightToLeft="1" view="pageBreakPreview" zoomScale="70" zoomScaleNormal="70" zoomScaleSheetLayoutView="70" workbookViewId="0">
      <selection activeCell="A8" sqref="A8:B8"/>
    </sheetView>
  </sheetViews>
  <sheetFormatPr defaultRowHeight="18.75" x14ac:dyDescent="0.45"/>
  <cols>
    <col min="1" max="1" width="5.140625" customWidth="1"/>
    <col min="2" max="2" width="44.5703125" customWidth="1"/>
    <col min="3" max="3" width="1.28515625" customWidth="1"/>
    <col min="4" max="4" width="16.5703125" bestFit="1" customWidth="1"/>
    <col min="5" max="5" width="1.28515625" customWidth="1"/>
    <col min="6" max="6" width="17.28515625" bestFit="1" customWidth="1"/>
    <col min="7" max="7" width="1.28515625" customWidth="1"/>
    <col min="8" max="8" width="17.140625" bestFit="1" customWidth="1"/>
    <col min="9" max="9" width="1.28515625" customWidth="1"/>
    <col min="10" max="10" width="17.5703125" bestFit="1" customWidth="1"/>
    <col min="11" max="11" width="1.28515625" customWidth="1"/>
    <col min="12" max="12" width="18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7.140625" bestFit="1" customWidth="1"/>
    <col min="20" max="20" width="1.28515625" customWidth="1"/>
    <col min="21" max="21" width="17.28515625" bestFit="1" customWidth="1"/>
    <col min="22" max="22" width="1.28515625" customWidth="1"/>
    <col min="23" max="23" width="18" bestFit="1" customWidth="1"/>
    <col min="24" max="24" width="3.140625" customWidth="1"/>
    <col min="25" max="25" width="17" bestFit="1" customWidth="1"/>
    <col min="26" max="26" width="17.5703125" style="65" bestFit="1" customWidth="1"/>
  </cols>
  <sheetData>
    <row r="1" spans="1:27" ht="29.1" customHeight="1" x14ac:dyDescent="0.45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7" ht="21.75" customHeight="1" x14ac:dyDescent="0.45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</row>
    <row r="3" spans="1:27" ht="21.75" customHeight="1" x14ac:dyDescent="0.45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</row>
    <row r="4" spans="1:27" ht="14.45" customHeight="1" x14ac:dyDescent="0.45"/>
    <row r="5" spans="1:27" s="29" customFormat="1" ht="23.25" customHeight="1" x14ac:dyDescent="0.55000000000000004">
      <c r="A5" s="19" t="s">
        <v>210</v>
      </c>
      <c r="B5" s="257" t="s">
        <v>211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Z5" s="66"/>
    </row>
    <row r="6" spans="1:27" s="29" customFormat="1" ht="23.25" customHeight="1" x14ac:dyDescent="0.55000000000000004">
      <c r="D6" s="258" t="s">
        <v>203</v>
      </c>
      <c r="E6" s="258"/>
      <c r="F6" s="258"/>
      <c r="G6" s="258"/>
      <c r="H6" s="258"/>
      <c r="I6" s="258"/>
      <c r="J6" s="258"/>
      <c r="K6" s="258"/>
      <c r="L6" s="258"/>
      <c r="M6" s="39"/>
      <c r="N6" s="258" t="s">
        <v>204</v>
      </c>
      <c r="O6" s="258"/>
      <c r="P6" s="258"/>
      <c r="Q6" s="258"/>
      <c r="R6" s="258"/>
      <c r="S6" s="258"/>
      <c r="T6" s="258"/>
      <c r="U6" s="258"/>
      <c r="V6" s="258"/>
      <c r="W6" s="258"/>
      <c r="Z6" s="66"/>
    </row>
    <row r="7" spans="1:27" s="29" customFormat="1" ht="23.25" customHeight="1" x14ac:dyDescent="0.55000000000000004">
      <c r="D7" s="40"/>
      <c r="E7" s="40"/>
      <c r="F7" s="40"/>
      <c r="G7" s="40"/>
      <c r="H7" s="40"/>
      <c r="I7" s="40"/>
      <c r="J7" s="259" t="s">
        <v>24</v>
      </c>
      <c r="K7" s="259"/>
      <c r="L7" s="259"/>
      <c r="M7" s="39"/>
      <c r="N7" s="40"/>
      <c r="O7" s="40"/>
      <c r="P7" s="40"/>
      <c r="Q7" s="40"/>
      <c r="R7" s="40"/>
      <c r="S7" s="40"/>
      <c r="T7" s="40"/>
      <c r="U7" s="259" t="s">
        <v>24</v>
      </c>
      <c r="V7" s="259"/>
      <c r="W7" s="259"/>
      <c r="Y7" s="231"/>
      <c r="Z7" s="240"/>
      <c r="AA7" s="231"/>
    </row>
    <row r="8" spans="1:27" s="29" customFormat="1" ht="23.25" customHeight="1" x14ac:dyDescent="0.55000000000000004">
      <c r="A8" s="258" t="s">
        <v>46</v>
      </c>
      <c r="B8" s="258"/>
      <c r="D8" s="20" t="s">
        <v>212</v>
      </c>
      <c r="E8" s="39"/>
      <c r="F8" s="20" t="s">
        <v>207</v>
      </c>
      <c r="G8" s="39"/>
      <c r="H8" s="20" t="s">
        <v>208</v>
      </c>
      <c r="I8" s="39"/>
      <c r="J8" s="21" t="s">
        <v>106</v>
      </c>
      <c r="K8" s="40"/>
      <c r="L8" s="21" t="s">
        <v>189</v>
      </c>
      <c r="M8" s="39"/>
      <c r="N8" s="20" t="s">
        <v>212</v>
      </c>
      <c r="O8" s="39"/>
      <c r="P8" s="258" t="s">
        <v>207</v>
      </c>
      <c r="Q8" s="258"/>
      <c r="R8" s="39"/>
      <c r="S8" s="20" t="s">
        <v>208</v>
      </c>
      <c r="T8" s="39"/>
      <c r="U8" s="21" t="s">
        <v>106</v>
      </c>
      <c r="V8" s="40"/>
      <c r="W8" s="21" t="s">
        <v>189</v>
      </c>
      <c r="Y8" s="231"/>
      <c r="Z8" s="240"/>
      <c r="AA8" s="231"/>
    </row>
    <row r="9" spans="1:27" s="29" customFormat="1" ht="23.25" customHeight="1" x14ac:dyDescent="0.2">
      <c r="A9" s="281" t="s">
        <v>55</v>
      </c>
      <c r="B9" s="281"/>
      <c r="D9" s="51">
        <v>0</v>
      </c>
      <c r="E9" s="39"/>
      <c r="F9" s="51">
        <v>698626126744</v>
      </c>
      <c r="G9" s="39"/>
      <c r="H9" s="133">
        <v>-59613129697</v>
      </c>
      <c r="I9" s="39"/>
      <c r="J9" s="51">
        <f>D9+F9+H9</f>
        <v>639012997047</v>
      </c>
      <c r="K9" s="39"/>
      <c r="L9" s="33">
        <f t="shared" ref="L9:L18" si="0">Y9/$Y$19</f>
        <v>0.66183394821484787</v>
      </c>
      <c r="M9" s="39"/>
      <c r="N9" s="51">
        <v>0</v>
      </c>
      <c r="O9" s="39"/>
      <c r="P9" s="268">
        <v>74785118342</v>
      </c>
      <c r="Q9" s="268"/>
      <c r="R9" s="39"/>
      <c r="S9" s="133">
        <v>-59613129697</v>
      </c>
      <c r="T9" s="39"/>
      <c r="U9" s="51">
        <f>N9+P9+S9</f>
        <v>15171988645</v>
      </c>
      <c r="V9" s="39"/>
      <c r="W9" s="33">
        <f>Z9/Z19</f>
        <v>3.5552257369691878E-2</v>
      </c>
      <c r="Y9" s="215">
        <f>ABS(J9)</f>
        <v>639012997047</v>
      </c>
      <c r="Z9" s="215">
        <f>ABS(U9)</f>
        <v>15171988645</v>
      </c>
      <c r="AA9" s="231"/>
    </row>
    <row r="10" spans="1:27" s="29" customFormat="1" ht="23.25" customHeight="1" x14ac:dyDescent="0.2">
      <c r="A10" s="282" t="s">
        <v>50</v>
      </c>
      <c r="B10" s="282"/>
      <c r="D10" s="53">
        <v>0</v>
      </c>
      <c r="E10" s="39"/>
      <c r="F10" s="53">
        <v>35774348017</v>
      </c>
      <c r="G10" s="39"/>
      <c r="H10" s="53">
        <v>0</v>
      </c>
      <c r="I10" s="39"/>
      <c r="J10" s="53">
        <f>D10+F10+H10</f>
        <v>35774348017</v>
      </c>
      <c r="K10" s="39"/>
      <c r="L10" s="33">
        <f t="shared" si="0"/>
        <v>3.7051950589921542E-2</v>
      </c>
      <c r="M10" s="39"/>
      <c r="N10" s="53">
        <v>0</v>
      </c>
      <c r="O10" s="39"/>
      <c r="P10" s="286">
        <v>144049465092</v>
      </c>
      <c r="Q10" s="286"/>
      <c r="R10" s="39"/>
      <c r="S10" s="68">
        <v>127191246224</v>
      </c>
      <c r="T10" s="39"/>
      <c r="U10" s="53">
        <f>N10+P10+S10</f>
        <v>271240711316</v>
      </c>
      <c r="V10" s="39"/>
      <c r="W10" s="33">
        <f t="shared" ref="W10:W18" si="1">Z10/$Z$19</f>
        <v>0.63559364586149336</v>
      </c>
      <c r="Y10" s="215">
        <f t="shared" ref="Y10:Y18" si="2">ABS(J10)</f>
        <v>35774348017</v>
      </c>
      <c r="Z10" s="215">
        <f t="shared" ref="Z10:Z18" si="3">ABS(U10)</f>
        <v>271240711316</v>
      </c>
      <c r="AA10" s="231"/>
    </row>
    <row r="11" spans="1:27" s="29" customFormat="1" ht="23.25" customHeight="1" x14ac:dyDescent="0.2">
      <c r="A11" s="282" t="s">
        <v>57</v>
      </c>
      <c r="B11" s="282"/>
      <c r="D11" s="53">
        <v>0</v>
      </c>
      <c r="E11" s="39"/>
      <c r="F11" s="168">
        <v>-16412790714</v>
      </c>
      <c r="G11" s="39"/>
      <c r="H11" s="53">
        <v>0</v>
      </c>
      <c r="I11" s="39"/>
      <c r="J11" s="184">
        <f t="shared" ref="J11:J18" si="4">D11+F11+H11</f>
        <v>-16412790714</v>
      </c>
      <c r="K11" s="39"/>
      <c r="L11" s="33">
        <f t="shared" si="0"/>
        <v>1.6998937626728213E-2</v>
      </c>
      <c r="M11" s="39"/>
      <c r="N11" s="53">
        <v>0</v>
      </c>
      <c r="O11" s="39"/>
      <c r="P11" s="287">
        <v>-16412790714</v>
      </c>
      <c r="Q11" s="287"/>
      <c r="R11" s="39"/>
      <c r="S11" s="68">
        <v>2199357428</v>
      </c>
      <c r="T11" s="39"/>
      <c r="U11" s="184">
        <f t="shared" ref="U11:U18" si="5">N11+P11+S11</f>
        <v>-14213433286</v>
      </c>
      <c r="V11" s="39"/>
      <c r="W11" s="33">
        <f t="shared" si="1"/>
        <v>3.3306091252404663E-2</v>
      </c>
      <c r="Y11" s="215">
        <f t="shared" si="2"/>
        <v>16412790714</v>
      </c>
      <c r="Z11" s="215">
        <f t="shared" si="3"/>
        <v>14213433286</v>
      </c>
      <c r="AA11" s="231"/>
    </row>
    <row r="12" spans="1:27" s="29" customFormat="1" ht="23.25" customHeight="1" x14ac:dyDescent="0.2">
      <c r="A12" s="282" t="s">
        <v>213</v>
      </c>
      <c r="B12" s="282"/>
      <c r="D12" s="53">
        <v>0</v>
      </c>
      <c r="E12" s="39"/>
      <c r="F12" s="53">
        <v>0</v>
      </c>
      <c r="G12" s="39"/>
      <c r="H12" s="53">
        <v>0</v>
      </c>
      <c r="I12" s="39"/>
      <c r="J12" s="185">
        <f t="shared" si="4"/>
        <v>0</v>
      </c>
      <c r="K12" s="39"/>
      <c r="L12" s="33">
        <f t="shared" si="0"/>
        <v>0</v>
      </c>
      <c r="M12" s="39"/>
      <c r="N12" s="53">
        <v>0</v>
      </c>
      <c r="O12" s="39"/>
      <c r="P12" s="286">
        <v>0</v>
      </c>
      <c r="Q12" s="286"/>
      <c r="R12" s="39"/>
      <c r="S12" s="168">
        <v>-57686853</v>
      </c>
      <c r="T12" s="39"/>
      <c r="U12" s="185">
        <f t="shared" si="5"/>
        <v>-57686853</v>
      </c>
      <c r="V12" s="39"/>
      <c r="W12" s="33">
        <f t="shared" si="1"/>
        <v>1.3517660029224086E-4</v>
      </c>
      <c r="Y12" s="215">
        <f t="shared" si="2"/>
        <v>0</v>
      </c>
      <c r="Z12" s="215">
        <f t="shared" si="3"/>
        <v>57686853</v>
      </c>
      <c r="AA12" s="231"/>
    </row>
    <row r="13" spans="1:27" s="29" customFormat="1" ht="23.25" customHeight="1" x14ac:dyDescent="0.2">
      <c r="A13" s="282" t="s">
        <v>56</v>
      </c>
      <c r="B13" s="282"/>
      <c r="D13" s="53">
        <v>0</v>
      </c>
      <c r="E13" s="39"/>
      <c r="F13" s="53">
        <v>14922072000</v>
      </c>
      <c r="G13" s="39"/>
      <c r="H13" s="53">
        <v>0</v>
      </c>
      <c r="I13" s="39"/>
      <c r="J13" s="185">
        <f t="shared" si="4"/>
        <v>14922072000</v>
      </c>
      <c r="K13" s="39"/>
      <c r="L13" s="33">
        <f t="shared" si="0"/>
        <v>1.5454981155226562E-2</v>
      </c>
      <c r="M13" s="39"/>
      <c r="N13" s="53">
        <v>0</v>
      </c>
      <c r="O13" s="39"/>
      <c r="P13" s="286">
        <v>6160598400</v>
      </c>
      <c r="Q13" s="286"/>
      <c r="R13" s="39"/>
      <c r="S13" s="53">
        <v>0</v>
      </c>
      <c r="T13" s="39"/>
      <c r="U13" s="185">
        <f t="shared" si="5"/>
        <v>6160598400</v>
      </c>
      <c r="V13" s="39"/>
      <c r="W13" s="33">
        <f t="shared" si="1"/>
        <v>1.4436023186735781E-2</v>
      </c>
      <c r="Y13" s="215">
        <f t="shared" si="2"/>
        <v>14922072000</v>
      </c>
      <c r="Z13" s="215">
        <f t="shared" si="3"/>
        <v>6160598400</v>
      </c>
      <c r="AA13" s="231"/>
    </row>
    <row r="14" spans="1:27" s="29" customFormat="1" ht="23.25" customHeight="1" x14ac:dyDescent="0.2">
      <c r="A14" s="282" t="s">
        <v>53</v>
      </c>
      <c r="B14" s="282"/>
      <c r="D14" s="53">
        <v>0</v>
      </c>
      <c r="E14" s="39"/>
      <c r="F14" s="208">
        <v>-2724729066</v>
      </c>
      <c r="G14" s="223"/>
      <c r="H14" s="206">
        <v>0</v>
      </c>
      <c r="I14" s="223"/>
      <c r="J14" s="208">
        <f t="shared" si="4"/>
        <v>-2724729066</v>
      </c>
      <c r="K14" s="223"/>
      <c r="L14" s="148">
        <f t="shared" si="0"/>
        <v>2.8220368034766264E-3</v>
      </c>
      <c r="M14" s="223"/>
      <c r="N14" s="206">
        <v>0</v>
      </c>
      <c r="O14" s="223"/>
      <c r="P14" s="286">
        <v>-3339204115</v>
      </c>
      <c r="Q14" s="286"/>
      <c r="R14" s="223"/>
      <c r="S14" s="206">
        <v>0</v>
      </c>
      <c r="T14" s="223"/>
      <c r="U14" s="208">
        <f t="shared" si="5"/>
        <v>-3339204115</v>
      </c>
      <c r="V14" s="223"/>
      <c r="W14" s="148">
        <f t="shared" si="1"/>
        <v>7.8246989820637443E-3</v>
      </c>
      <c r="X14" s="219"/>
      <c r="Y14" s="215">
        <f t="shared" si="2"/>
        <v>2724729066</v>
      </c>
      <c r="Z14" s="215">
        <f t="shared" si="3"/>
        <v>3339204115</v>
      </c>
      <c r="AA14" s="231"/>
    </row>
    <row r="15" spans="1:27" s="29" customFormat="1" ht="23.25" customHeight="1" x14ac:dyDescent="0.2">
      <c r="A15" s="282" t="s">
        <v>51</v>
      </c>
      <c r="B15" s="282"/>
      <c r="D15" s="53">
        <v>0</v>
      </c>
      <c r="E15" s="39"/>
      <c r="F15" s="206">
        <v>112255959210</v>
      </c>
      <c r="G15" s="223"/>
      <c r="H15" s="206">
        <v>0</v>
      </c>
      <c r="I15" s="223"/>
      <c r="J15" s="206">
        <f t="shared" si="4"/>
        <v>112255959210</v>
      </c>
      <c r="K15" s="223"/>
      <c r="L15" s="148">
        <f t="shared" si="0"/>
        <v>0.11626493520152105</v>
      </c>
      <c r="M15" s="223"/>
      <c r="N15" s="206">
        <v>0</v>
      </c>
      <c r="O15" s="223"/>
      <c r="P15" s="286">
        <v>41954028883</v>
      </c>
      <c r="Q15" s="286"/>
      <c r="R15" s="223"/>
      <c r="S15" s="206">
        <v>0</v>
      </c>
      <c r="T15" s="223"/>
      <c r="U15" s="206">
        <f t="shared" si="5"/>
        <v>41954028883</v>
      </c>
      <c r="V15" s="223"/>
      <c r="W15" s="148">
        <f t="shared" si="1"/>
        <v>9.8310146905854254E-2</v>
      </c>
      <c r="X15" s="219"/>
      <c r="Y15" s="215">
        <f t="shared" si="2"/>
        <v>112255959210</v>
      </c>
      <c r="Z15" s="215">
        <f t="shared" si="3"/>
        <v>41954028883</v>
      </c>
      <c r="AA15" s="231"/>
    </row>
    <row r="16" spans="1:27" s="29" customFormat="1" ht="23.25" customHeight="1" x14ac:dyDescent="0.2">
      <c r="A16" s="282" t="s">
        <v>49</v>
      </c>
      <c r="B16" s="282"/>
      <c r="D16" s="53">
        <v>0</v>
      </c>
      <c r="E16" s="39"/>
      <c r="F16" s="206">
        <v>1332927200</v>
      </c>
      <c r="G16" s="223"/>
      <c r="H16" s="206">
        <v>0</v>
      </c>
      <c r="I16" s="223"/>
      <c r="J16" s="206">
        <f t="shared" si="4"/>
        <v>1332927200</v>
      </c>
      <c r="K16" s="223"/>
      <c r="L16" s="148">
        <f t="shared" si="0"/>
        <v>1.380529778792711E-3</v>
      </c>
      <c r="M16" s="223"/>
      <c r="N16" s="206">
        <v>0</v>
      </c>
      <c r="O16" s="223"/>
      <c r="P16" s="286">
        <v>34089613140</v>
      </c>
      <c r="Q16" s="286"/>
      <c r="R16" s="223"/>
      <c r="S16" s="206">
        <v>0</v>
      </c>
      <c r="T16" s="223"/>
      <c r="U16" s="206">
        <f t="shared" si="5"/>
        <v>34089613140</v>
      </c>
      <c r="V16" s="223"/>
      <c r="W16" s="148">
        <f t="shared" si="1"/>
        <v>7.988159814408495E-2</v>
      </c>
      <c r="X16" s="219"/>
      <c r="Y16" s="215">
        <f t="shared" si="2"/>
        <v>1332927200</v>
      </c>
      <c r="Z16" s="215">
        <f t="shared" si="3"/>
        <v>34089613140</v>
      </c>
      <c r="AA16" s="231"/>
    </row>
    <row r="17" spans="1:27" s="29" customFormat="1" ht="23.25" customHeight="1" x14ac:dyDescent="0.2">
      <c r="A17" s="282" t="s">
        <v>54</v>
      </c>
      <c r="B17" s="282"/>
      <c r="D17" s="53">
        <v>0</v>
      </c>
      <c r="E17" s="39"/>
      <c r="F17" s="206">
        <v>55194422900</v>
      </c>
      <c r="G17" s="223"/>
      <c r="H17" s="206">
        <v>0</v>
      </c>
      <c r="I17" s="223"/>
      <c r="J17" s="206">
        <f t="shared" si="4"/>
        <v>55194422900</v>
      </c>
      <c r="K17" s="223"/>
      <c r="L17" s="148">
        <f t="shared" si="0"/>
        <v>5.7165570960460814E-2</v>
      </c>
      <c r="M17" s="223"/>
      <c r="N17" s="206">
        <v>0</v>
      </c>
      <c r="O17" s="223"/>
      <c r="P17" s="286">
        <v>3511288635</v>
      </c>
      <c r="Q17" s="286"/>
      <c r="R17" s="223"/>
      <c r="S17" s="206">
        <v>0</v>
      </c>
      <c r="T17" s="223"/>
      <c r="U17" s="206">
        <f t="shared" si="5"/>
        <v>3511288635</v>
      </c>
      <c r="V17" s="223"/>
      <c r="W17" s="148">
        <f t="shared" si="1"/>
        <v>8.2279416477110123E-3</v>
      </c>
      <c r="X17" s="219"/>
      <c r="Y17" s="215">
        <f t="shared" si="2"/>
        <v>55194422900</v>
      </c>
      <c r="Z17" s="215">
        <f t="shared" si="3"/>
        <v>3511288635</v>
      </c>
      <c r="AA17" s="231"/>
    </row>
    <row r="18" spans="1:27" s="29" customFormat="1" ht="23.25" customHeight="1" x14ac:dyDescent="0.2">
      <c r="A18" s="284" t="s">
        <v>52</v>
      </c>
      <c r="B18" s="284"/>
      <c r="D18" s="54">
        <v>0</v>
      </c>
      <c r="E18" s="39"/>
      <c r="F18" s="207">
        <v>87888368856</v>
      </c>
      <c r="G18" s="223"/>
      <c r="H18" s="207">
        <v>0</v>
      </c>
      <c r="I18" s="223"/>
      <c r="J18" s="206">
        <f t="shared" si="4"/>
        <v>87888368856</v>
      </c>
      <c r="K18" s="223"/>
      <c r="L18" s="148">
        <f t="shared" si="0"/>
        <v>9.1027109669024595E-2</v>
      </c>
      <c r="M18" s="223"/>
      <c r="N18" s="207">
        <v>0</v>
      </c>
      <c r="O18" s="223"/>
      <c r="P18" s="286">
        <v>37013213492</v>
      </c>
      <c r="Q18" s="288"/>
      <c r="R18" s="223"/>
      <c r="S18" s="207">
        <v>0</v>
      </c>
      <c r="T18" s="223"/>
      <c r="U18" s="206">
        <f t="shared" si="5"/>
        <v>37013213492</v>
      </c>
      <c r="V18" s="223"/>
      <c r="W18" s="148">
        <f t="shared" si="1"/>
        <v>8.6732420049668163E-2</v>
      </c>
      <c r="X18" s="219"/>
      <c r="Y18" s="215">
        <f t="shared" si="2"/>
        <v>87888368856</v>
      </c>
      <c r="Z18" s="215">
        <f t="shared" si="3"/>
        <v>37013213492</v>
      </c>
      <c r="AA18" s="231"/>
    </row>
    <row r="19" spans="1:27" s="29" customFormat="1" ht="23.25" customHeight="1" thickBot="1" x14ac:dyDescent="0.25">
      <c r="A19" s="272" t="s">
        <v>24</v>
      </c>
      <c r="B19" s="272"/>
      <c r="D19" s="55">
        <f>SUM(D9:D18)</f>
        <v>0</v>
      </c>
      <c r="E19" s="39"/>
      <c r="F19" s="55">
        <f>SUM(F9:F18)</f>
        <v>986856705147</v>
      </c>
      <c r="G19" s="223"/>
      <c r="H19" s="55">
        <f>SUM(H9:H18)</f>
        <v>-59613129697</v>
      </c>
      <c r="I19" s="223"/>
      <c r="J19" s="55">
        <f>SUM(J9:J18)</f>
        <v>927243575450</v>
      </c>
      <c r="K19" s="223"/>
      <c r="L19" s="238">
        <f>SUM(L9:L18)</f>
        <v>0.99999999999999989</v>
      </c>
      <c r="M19" s="223"/>
      <c r="N19" s="55">
        <f>SUM(N9:N18)</f>
        <v>0</v>
      </c>
      <c r="O19" s="223"/>
      <c r="P19" s="223"/>
      <c r="Q19" s="55">
        <f>SUM(P9:Q18)</f>
        <v>321811331155</v>
      </c>
      <c r="R19" s="223"/>
      <c r="S19" s="55">
        <f>SUM(S9:S18)</f>
        <v>69719787102</v>
      </c>
      <c r="T19" s="223"/>
      <c r="U19" s="55">
        <f>SUM(U9:U18)</f>
        <v>391531118257</v>
      </c>
      <c r="V19" s="223"/>
      <c r="W19" s="239">
        <f>SUM(W9:W18)</f>
        <v>1</v>
      </c>
      <c r="X19" s="219"/>
      <c r="Y19" s="215">
        <f>SUM(Y9:Y18)</f>
        <v>965518615010</v>
      </c>
      <c r="Z19" s="215">
        <f>SUM(Z9:Z18)</f>
        <v>426751766765</v>
      </c>
      <c r="AA19" s="231"/>
    </row>
    <row r="20" spans="1:27" s="29" customFormat="1" ht="23.25" customHeight="1" thickTop="1" x14ac:dyDescent="0.55000000000000004">
      <c r="D20" s="39"/>
      <c r="E20" s="39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19"/>
      <c r="Y20" s="233"/>
      <c r="Z20" s="240"/>
      <c r="AA20" s="231"/>
    </row>
    <row r="21" spans="1:27" s="29" customFormat="1" ht="21" x14ac:dyDescent="0.55000000000000004"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33"/>
      <c r="Z21" s="240"/>
      <c r="AA21" s="231"/>
    </row>
    <row r="22" spans="1:27" s="29" customFormat="1" ht="21" x14ac:dyDescent="0.55000000000000004"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66"/>
    </row>
    <row r="23" spans="1:27" s="29" customFormat="1" ht="21" x14ac:dyDescent="0.55000000000000004"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66"/>
    </row>
    <row r="24" spans="1:27" s="29" customFormat="1" ht="21" x14ac:dyDescent="0.55000000000000004"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66"/>
    </row>
    <row r="25" spans="1:27" s="29" customFormat="1" ht="21" x14ac:dyDescent="0.55000000000000004"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66"/>
    </row>
    <row r="26" spans="1:27" s="29" customFormat="1" ht="21" x14ac:dyDescent="0.55000000000000004"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66"/>
    </row>
    <row r="27" spans="1:27" s="29" customFormat="1" ht="21" x14ac:dyDescent="0.55000000000000004"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66"/>
    </row>
    <row r="28" spans="1:27" s="29" customFormat="1" ht="21" x14ac:dyDescent="0.55000000000000004">
      <c r="Z28" s="66"/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41"/>
  <sheetViews>
    <sheetView rightToLeft="1" view="pageBreakPreview" zoomScale="85" zoomScaleNormal="85" zoomScaleSheetLayoutView="85" workbookViewId="0">
      <selection activeCell="A8" sqref="A8:B8"/>
    </sheetView>
  </sheetViews>
  <sheetFormatPr defaultRowHeight="12.75" x14ac:dyDescent="0.2"/>
  <cols>
    <col min="1" max="1" width="5.140625" customWidth="1"/>
    <col min="2" max="2" width="32.7109375" customWidth="1"/>
    <col min="3" max="3" width="1.28515625" customWidth="1"/>
    <col min="4" max="4" width="18.28515625" bestFit="1" customWidth="1"/>
    <col min="5" max="5" width="1.28515625" customWidth="1"/>
    <col min="6" max="6" width="18.425781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9.140625" bestFit="1" customWidth="1"/>
    <col min="13" max="13" width="1.28515625" customWidth="1"/>
    <col min="14" max="14" width="20.42578125" bestFit="1" customWidth="1"/>
    <col min="15" max="15" width="1.28515625" customWidth="1"/>
    <col min="16" max="16" width="18.28515625" bestFit="1" customWidth="1"/>
    <col min="17" max="17" width="1.28515625" customWidth="1"/>
    <col min="18" max="18" width="19.42578125" customWidth="1"/>
    <col min="19" max="19" width="0.28515625" customWidth="1"/>
  </cols>
  <sheetData>
    <row r="1" spans="1:25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25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</row>
    <row r="3" spans="1:25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</row>
    <row r="4" spans="1:25" ht="14.45" customHeight="1" x14ac:dyDescent="0.2"/>
    <row r="5" spans="1:25" s="29" customFormat="1" ht="24.75" customHeight="1" x14ac:dyDescent="0.2">
      <c r="A5" s="19" t="s">
        <v>214</v>
      </c>
      <c r="B5" s="257" t="s">
        <v>215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</row>
    <row r="6" spans="1:25" s="29" customFormat="1" ht="24" customHeight="1" x14ac:dyDescent="0.2">
      <c r="D6" s="258" t="s">
        <v>203</v>
      </c>
      <c r="E6" s="258"/>
      <c r="F6" s="258"/>
      <c r="G6" s="258"/>
      <c r="H6" s="258"/>
      <c r="I6" s="258"/>
      <c r="J6" s="258"/>
      <c r="K6" s="43"/>
      <c r="L6" s="258" t="s">
        <v>204</v>
      </c>
      <c r="M6" s="258"/>
      <c r="N6" s="258"/>
      <c r="O6" s="258"/>
      <c r="P6" s="258"/>
      <c r="Q6" s="258"/>
      <c r="R6" s="258"/>
    </row>
    <row r="7" spans="1:25" s="29" customFormat="1" ht="14.45" customHeight="1" x14ac:dyDescent="0.2">
      <c r="D7" s="44"/>
      <c r="E7" s="44"/>
      <c r="F7" s="44"/>
      <c r="G7" s="44"/>
      <c r="H7" s="44"/>
      <c r="I7" s="44"/>
      <c r="J7" s="44"/>
      <c r="K7" s="43"/>
      <c r="L7" s="44"/>
      <c r="M7" s="44"/>
      <c r="N7" s="44"/>
      <c r="O7" s="44"/>
      <c r="P7" s="44"/>
      <c r="Q7" s="44"/>
      <c r="R7" s="44"/>
    </row>
    <row r="8" spans="1:25" s="29" customFormat="1" ht="24.75" customHeight="1" x14ac:dyDescent="0.2">
      <c r="A8" s="258" t="s">
        <v>216</v>
      </c>
      <c r="B8" s="258"/>
      <c r="D8" s="20" t="s">
        <v>217</v>
      </c>
      <c r="E8" s="43"/>
      <c r="F8" s="20" t="s">
        <v>207</v>
      </c>
      <c r="G8" s="43"/>
      <c r="H8" s="20" t="s">
        <v>208</v>
      </c>
      <c r="I8" s="43"/>
      <c r="J8" s="20" t="s">
        <v>24</v>
      </c>
      <c r="K8" s="43"/>
      <c r="L8" s="20" t="s">
        <v>217</v>
      </c>
      <c r="M8" s="43"/>
      <c r="N8" s="20" t="s">
        <v>207</v>
      </c>
      <c r="O8" s="43"/>
      <c r="P8" s="20" t="s">
        <v>208</v>
      </c>
      <c r="Q8" s="43"/>
      <c r="R8" s="20" t="s">
        <v>24</v>
      </c>
    </row>
    <row r="9" spans="1:25" s="29" customFormat="1" ht="21.75" customHeight="1" x14ac:dyDescent="0.2">
      <c r="A9" s="263" t="s">
        <v>218</v>
      </c>
      <c r="B9" s="263"/>
      <c r="D9" s="36">
        <v>0</v>
      </c>
      <c r="E9" s="43"/>
      <c r="F9" s="36">
        <v>0</v>
      </c>
      <c r="G9" s="43"/>
      <c r="H9" s="36">
        <v>0</v>
      </c>
      <c r="I9" s="43"/>
      <c r="J9" s="36">
        <f>D9+F9+H9</f>
        <v>0</v>
      </c>
      <c r="K9" s="43"/>
      <c r="L9" s="36">
        <v>23304177664</v>
      </c>
      <c r="M9" s="43"/>
      <c r="N9" s="36">
        <v>0</v>
      </c>
      <c r="O9" s="43"/>
      <c r="P9" s="36">
        <v>407812500</v>
      </c>
      <c r="Q9" s="43"/>
      <c r="R9" s="36">
        <f>L9+N9+P9</f>
        <v>23711990164</v>
      </c>
    </row>
    <row r="10" spans="1:25" s="29" customFormat="1" ht="21.75" customHeight="1" x14ac:dyDescent="0.2">
      <c r="A10" s="265" t="s">
        <v>219</v>
      </c>
      <c r="B10" s="265"/>
      <c r="D10" s="37">
        <v>0</v>
      </c>
      <c r="E10" s="43"/>
      <c r="F10" s="37">
        <v>0</v>
      </c>
      <c r="G10" s="43"/>
      <c r="H10" s="37">
        <v>0</v>
      </c>
      <c r="I10" s="43"/>
      <c r="J10" s="37">
        <f>D10+F10+H10</f>
        <v>0</v>
      </c>
      <c r="K10" s="43"/>
      <c r="L10" s="37">
        <v>533565254531</v>
      </c>
      <c r="M10" s="43"/>
      <c r="N10" s="37">
        <v>0</v>
      </c>
      <c r="O10" s="43"/>
      <c r="P10" s="37">
        <v>233227618117</v>
      </c>
      <c r="Q10" s="43"/>
      <c r="R10" s="37">
        <f>L10+N10+P10</f>
        <v>766792872648</v>
      </c>
    </row>
    <row r="11" spans="1:25" s="29" customFormat="1" ht="21.75" customHeight="1" x14ac:dyDescent="0.2">
      <c r="A11" s="265" t="s">
        <v>92</v>
      </c>
      <c r="B11" s="265"/>
      <c r="D11" s="37">
        <v>70930557747</v>
      </c>
      <c r="E11" s="43"/>
      <c r="F11" s="37">
        <v>0</v>
      </c>
      <c r="G11" s="43"/>
      <c r="H11" s="37">
        <v>0</v>
      </c>
      <c r="I11" s="43"/>
      <c r="J11" s="172">
        <f t="shared" ref="J11:J20" si="0">D11+F11+H11</f>
        <v>70930557747</v>
      </c>
      <c r="K11" s="43"/>
      <c r="L11" s="37">
        <v>282703741540</v>
      </c>
      <c r="M11" s="43"/>
      <c r="N11" s="37">
        <v>181650</v>
      </c>
      <c r="O11" s="43"/>
      <c r="P11" s="37">
        <v>16</v>
      </c>
      <c r="Q11" s="43"/>
      <c r="R11" s="37">
        <v>282703923206</v>
      </c>
    </row>
    <row r="12" spans="1:25" s="29" customFormat="1" ht="21.75" customHeight="1" x14ac:dyDescent="0.2">
      <c r="A12" s="265" t="s">
        <v>89</v>
      </c>
      <c r="B12" s="265"/>
      <c r="D12" s="197">
        <v>222632366969</v>
      </c>
      <c r="E12" s="218"/>
      <c r="F12" s="197">
        <v>135677795248</v>
      </c>
      <c r="G12" s="218"/>
      <c r="H12" s="197">
        <v>0</v>
      </c>
      <c r="I12" s="218"/>
      <c r="J12" s="197">
        <f t="shared" si="0"/>
        <v>358310162217</v>
      </c>
      <c r="K12" s="218"/>
      <c r="L12" s="197">
        <v>783707542573</v>
      </c>
      <c r="M12" s="218"/>
      <c r="N12" s="197">
        <v>299237876744</v>
      </c>
      <c r="O12" s="218"/>
      <c r="P12" s="197">
        <v>86153580600</v>
      </c>
      <c r="Q12" s="218"/>
      <c r="R12" s="197">
        <v>1169098999917</v>
      </c>
      <c r="S12" s="219"/>
      <c r="T12" s="219"/>
      <c r="U12" s="219"/>
      <c r="V12" s="219"/>
      <c r="W12" s="219"/>
      <c r="X12" s="219"/>
      <c r="Y12" s="219"/>
    </row>
    <row r="13" spans="1:25" s="29" customFormat="1" ht="21.75" customHeight="1" x14ac:dyDescent="0.2">
      <c r="A13" s="265" t="s">
        <v>66</v>
      </c>
      <c r="B13" s="265"/>
      <c r="D13" s="197">
        <v>0</v>
      </c>
      <c r="E13" s="218"/>
      <c r="F13" s="205">
        <v>-199830010512</v>
      </c>
      <c r="G13" s="218"/>
      <c r="H13" s="197">
        <v>0</v>
      </c>
      <c r="I13" s="218"/>
      <c r="J13" s="205">
        <f t="shared" si="0"/>
        <v>-199830010512</v>
      </c>
      <c r="K13" s="218"/>
      <c r="L13" s="197">
        <v>0</v>
      </c>
      <c r="M13" s="218"/>
      <c r="N13" s="197">
        <v>2351801208991</v>
      </c>
      <c r="O13" s="218"/>
      <c r="P13" s="197">
        <v>4476973</v>
      </c>
      <c r="Q13" s="218"/>
      <c r="R13" s="197">
        <v>2351805685964</v>
      </c>
      <c r="S13" s="219"/>
      <c r="T13" s="219"/>
      <c r="U13" s="219"/>
      <c r="V13" s="219"/>
      <c r="W13" s="219"/>
      <c r="X13" s="219"/>
      <c r="Y13" s="219"/>
    </row>
    <row r="14" spans="1:25" s="29" customFormat="1" ht="21.75" customHeight="1" x14ac:dyDescent="0.2">
      <c r="A14" s="265" t="s">
        <v>86</v>
      </c>
      <c r="B14" s="265"/>
      <c r="D14" s="197">
        <v>34479493040</v>
      </c>
      <c r="E14" s="218"/>
      <c r="F14" s="197">
        <v>10178462450</v>
      </c>
      <c r="G14" s="218"/>
      <c r="H14" s="197">
        <v>0</v>
      </c>
      <c r="I14" s="218"/>
      <c r="J14" s="197">
        <f t="shared" si="0"/>
        <v>44657955490</v>
      </c>
      <c r="K14" s="218"/>
      <c r="L14" s="197">
        <v>150560286059</v>
      </c>
      <c r="M14" s="218"/>
      <c r="N14" s="197">
        <v>-5089231224</v>
      </c>
      <c r="O14" s="218"/>
      <c r="P14" s="197">
        <v>0</v>
      </c>
      <c r="Q14" s="218"/>
      <c r="R14" s="197">
        <v>145471054835</v>
      </c>
      <c r="S14" s="219"/>
      <c r="T14" s="219"/>
      <c r="U14" s="219"/>
      <c r="V14" s="219"/>
      <c r="W14" s="219"/>
      <c r="X14" s="219"/>
      <c r="Y14" s="219"/>
    </row>
    <row r="15" spans="1:25" s="29" customFormat="1" ht="21.75" customHeight="1" x14ac:dyDescent="0.2">
      <c r="A15" s="265" t="s">
        <v>84</v>
      </c>
      <c r="B15" s="265"/>
      <c r="D15" s="197">
        <v>11770602567</v>
      </c>
      <c r="E15" s="218"/>
      <c r="F15" s="197">
        <v>6365590227</v>
      </c>
      <c r="G15" s="218"/>
      <c r="H15" s="197">
        <v>0</v>
      </c>
      <c r="I15" s="218"/>
      <c r="J15" s="197">
        <f t="shared" si="0"/>
        <v>18136192794</v>
      </c>
      <c r="K15" s="218"/>
      <c r="L15" s="197">
        <v>48288599358</v>
      </c>
      <c r="M15" s="218"/>
      <c r="N15" s="197">
        <v>12724939680</v>
      </c>
      <c r="O15" s="218"/>
      <c r="P15" s="197">
        <v>0</v>
      </c>
      <c r="Q15" s="218"/>
      <c r="R15" s="197">
        <v>61013539038</v>
      </c>
      <c r="S15" s="219"/>
      <c r="T15" s="219"/>
      <c r="U15" s="219"/>
      <c r="V15" s="219"/>
      <c r="W15" s="219"/>
      <c r="X15" s="219"/>
      <c r="Y15" s="219"/>
    </row>
    <row r="16" spans="1:25" s="29" customFormat="1" ht="21.75" customHeight="1" x14ac:dyDescent="0.2">
      <c r="A16" s="265" t="s">
        <v>81</v>
      </c>
      <c r="B16" s="265"/>
      <c r="D16" s="197">
        <v>46648715719</v>
      </c>
      <c r="E16" s="218"/>
      <c r="F16" s="197">
        <v>44000281021</v>
      </c>
      <c r="G16" s="218"/>
      <c r="H16" s="197">
        <v>0</v>
      </c>
      <c r="I16" s="218"/>
      <c r="J16" s="197">
        <f t="shared" si="0"/>
        <v>90648996740</v>
      </c>
      <c r="K16" s="218"/>
      <c r="L16" s="197">
        <v>191375176496</v>
      </c>
      <c r="M16" s="218"/>
      <c r="N16" s="197">
        <v>-44099213636</v>
      </c>
      <c r="O16" s="218"/>
      <c r="P16" s="197">
        <v>0</v>
      </c>
      <c r="Q16" s="218"/>
      <c r="R16" s="197">
        <v>147275962860</v>
      </c>
      <c r="S16" s="219"/>
      <c r="T16" s="219"/>
      <c r="U16" s="219"/>
      <c r="V16" s="219"/>
      <c r="W16" s="219"/>
      <c r="X16" s="219"/>
      <c r="Y16" s="219"/>
    </row>
    <row r="17" spans="1:25" s="29" customFormat="1" ht="21.75" customHeight="1" x14ac:dyDescent="0.2">
      <c r="A17" s="265" t="s">
        <v>78</v>
      </c>
      <c r="B17" s="265"/>
      <c r="D17" s="197">
        <v>68613699187</v>
      </c>
      <c r="E17" s="218"/>
      <c r="F17" s="197">
        <v>0</v>
      </c>
      <c r="G17" s="218"/>
      <c r="H17" s="197">
        <v>0</v>
      </c>
      <c r="I17" s="218"/>
      <c r="J17" s="197">
        <f t="shared" si="0"/>
        <v>68613699187</v>
      </c>
      <c r="K17" s="218"/>
      <c r="L17" s="197">
        <v>269729813527</v>
      </c>
      <c r="M17" s="218"/>
      <c r="N17" s="197">
        <v>0</v>
      </c>
      <c r="O17" s="218"/>
      <c r="P17" s="197">
        <v>0</v>
      </c>
      <c r="Q17" s="218"/>
      <c r="R17" s="197">
        <v>269729813527</v>
      </c>
      <c r="S17" s="219"/>
      <c r="T17" s="219"/>
      <c r="U17" s="219"/>
      <c r="V17" s="219"/>
      <c r="W17" s="219"/>
      <c r="X17" s="219"/>
      <c r="Y17" s="219"/>
    </row>
    <row r="18" spans="1:25" s="29" customFormat="1" ht="21.75" customHeight="1" x14ac:dyDescent="0.2">
      <c r="A18" s="265" t="s">
        <v>75</v>
      </c>
      <c r="B18" s="265"/>
      <c r="D18" s="197">
        <v>39628062132</v>
      </c>
      <c r="E18" s="218"/>
      <c r="F18" s="197">
        <v>0</v>
      </c>
      <c r="G18" s="218"/>
      <c r="H18" s="197">
        <v>0</v>
      </c>
      <c r="I18" s="218"/>
      <c r="J18" s="197">
        <f t="shared" si="0"/>
        <v>39628062132</v>
      </c>
      <c r="K18" s="218"/>
      <c r="L18" s="197">
        <v>157177286555</v>
      </c>
      <c r="M18" s="218"/>
      <c r="N18" s="197">
        <v>0</v>
      </c>
      <c r="O18" s="218"/>
      <c r="P18" s="197">
        <v>0</v>
      </c>
      <c r="Q18" s="218"/>
      <c r="R18" s="197">
        <v>157177286555</v>
      </c>
      <c r="S18" s="219"/>
      <c r="T18" s="219"/>
      <c r="U18" s="219"/>
      <c r="V18" s="219"/>
      <c r="W18" s="219"/>
      <c r="X18" s="219"/>
      <c r="Y18" s="219"/>
    </row>
    <row r="19" spans="1:25" s="29" customFormat="1" ht="21.75" customHeight="1" x14ac:dyDescent="0.2">
      <c r="A19" s="265" t="s">
        <v>73</v>
      </c>
      <c r="B19" s="265"/>
      <c r="D19" s="197">
        <v>0</v>
      </c>
      <c r="E19" s="218"/>
      <c r="F19" s="197">
        <v>229478373</v>
      </c>
      <c r="G19" s="218"/>
      <c r="H19" s="197">
        <v>0</v>
      </c>
      <c r="I19" s="218"/>
      <c r="J19" s="197">
        <f t="shared" si="0"/>
        <v>229478373</v>
      </c>
      <c r="K19" s="218"/>
      <c r="L19" s="197">
        <v>0</v>
      </c>
      <c r="M19" s="218"/>
      <c r="N19" s="197">
        <v>774795995</v>
      </c>
      <c r="O19" s="218"/>
      <c r="P19" s="197">
        <v>0</v>
      </c>
      <c r="Q19" s="218"/>
      <c r="R19" s="197">
        <v>774795995</v>
      </c>
      <c r="S19" s="219"/>
      <c r="T19" s="219"/>
      <c r="U19" s="219"/>
      <c r="V19" s="219"/>
      <c r="W19" s="219"/>
      <c r="X19" s="219"/>
      <c r="Y19" s="219"/>
    </row>
    <row r="20" spans="1:25" s="29" customFormat="1" ht="21.75" customHeight="1" x14ac:dyDescent="0.2">
      <c r="A20" s="271" t="s">
        <v>70</v>
      </c>
      <c r="B20" s="271"/>
      <c r="D20" s="182">
        <v>0</v>
      </c>
      <c r="E20" s="218"/>
      <c r="F20" s="182">
        <v>101845936346</v>
      </c>
      <c r="G20" s="218"/>
      <c r="H20" s="182">
        <v>0</v>
      </c>
      <c r="I20" s="218"/>
      <c r="J20" s="197">
        <f t="shared" si="0"/>
        <v>101845936346</v>
      </c>
      <c r="K20" s="218"/>
      <c r="L20" s="182">
        <v>0</v>
      </c>
      <c r="M20" s="218"/>
      <c r="N20" s="182">
        <v>407383745382</v>
      </c>
      <c r="O20" s="218"/>
      <c r="P20" s="182">
        <v>0</v>
      </c>
      <c r="Q20" s="218"/>
      <c r="R20" s="182">
        <v>407383745382</v>
      </c>
      <c r="S20" s="219"/>
      <c r="T20" s="219"/>
      <c r="U20" s="219"/>
      <c r="V20" s="219"/>
      <c r="W20" s="219"/>
      <c r="X20" s="219"/>
      <c r="Y20" s="219"/>
    </row>
    <row r="21" spans="1:25" s="29" customFormat="1" ht="21.75" customHeight="1" x14ac:dyDescent="0.2">
      <c r="A21" s="272" t="s">
        <v>24</v>
      </c>
      <c r="B21" s="272"/>
      <c r="D21" s="183">
        <f>SUM(D9:D20)</f>
        <v>494703497361</v>
      </c>
      <c r="E21" s="218"/>
      <c r="F21" s="183">
        <f>SUM(F9:F20)</f>
        <v>98467533153</v>
      </c>
      <c r="G21" s="218"/>
      <c r="H21" s="183">
        <f>SUM(H9:H20)</f>
        <v>0</v>
      </c>
      <c r="I21" s="218"/>
      <c r="J21" s="183">
        <f>SUM(J9:J20)</f>
        <v>593171030514</v>
      </c>
      <c r="K21" s="218"/>
      <c r="L21" s="183">
        <f>SUM(L9:L20)</f>
        <v>2440411878303</v>
      </c>
      <c r="M21" s="218"/>
      <c r="N21" s="183">
        <f>SUM(N9:N20)</f>
        <v>3022734303582</v>
      </c>
      <c r="O21" s="218"/>
      <c r="P21" s="183">
        <f>SUM(P9:P20)</f>
        <v>319793488206</v>
      </c>
      <c r="Q21" s="218"/>
      <c r="R21" s="183">
        <f>SUM(R9:R20)</f>
        <v>5782939670091</v>
      </c>
      <c r="S21" s="219"/>
      <c r="T21" s="219"/>
      <c r="U21" s="219"/>
      <c r="V21" s="219"/>
      <c r="W21" s="219"/>
      <c r="X21" s="219"/>
      <c r="Y21" s="219"/>
    </row>
    <row r="22" spans="1:25" s="29" customFormat="1" x14ac:dyDescent="0.2"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9"/>
      <c r="T22" s="219"/>
      <c r="U22" s="219"/>
      <c r="V22" s="219"/>
      <c r="W22" s="219"/>
      <c r="X22" s="219"/>
      <c r="Y22" s="219"/>
    </row>
    <row r="23" spans="1:25" s="29" customFormat="1" x14ac:dyDescent="0.2"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9"/>
      <c r="T23" s="219"/>
      <c r="U23" s="219"/>
      <c r="V23" s="219"/>
      <c r="W23" s="219"/>
      <c r="X23" s="219"/>
      <c r="Y23" s="219"/>
    </row>
    <row r="24" spans="1:25" s="29" customFormat="1" x14ac:dyDescent="0.2"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9"/>
      <c r="T24" s="219"/>
      <c r="U24" s="219"/>
      <c r="V24" s="219"/>
      <c r="W24" s="219"/>
      <c r="X24" s="219"/>
      <c r="Y24" s="219"/>
    </row>
    <row r="25" spans="1:25" x14ac:dyDescent="0.2"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41"/>
      <c r="O25" s="221"/>
      <c r="P25" s="241"/>
      <c r="Q25" s="221"/>
      <c r="R25" s="221"/>
      <c r="S25" s="221"/>
      <c r="T25" s="221"/>
      <c r="U25" s="221"/>
      <c r="V25" s="221"/>
      <c r="W25" s="221"/>
      <c r="X25" s="221"/>
      <c r="Y25" s="221"/>
    </row>
    <row r="26" spans="1:25" x14ac:dyDescent="0.2"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</row>
    <row r="27" spans="1:25" x14ac:dyDescent="0.2"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2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</row>
    <row r="28" spans="1:25" x14ac:dyDescent="0.2"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</row>
    <row r="29" spans="1:25" x14ac:dyDescent="0.2"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</row>
    <row r="30" spans="1:25" x14ac:dyDescent="0.2"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</row>
    <row r="31" spans="1:25" x14ac:dyDescent="0.2"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</row>
    <row r="32" spans="1:25" x14ac:dyDescent="0.2"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</row>
    <row r="33" spans="4:25" x14ac:dyDescent="0.2"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</row>
    <row r="34" spans="4:25" x14ac:dyDescent="0.2"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</row>
    <row r="35" spans="4:25" x14ac:dyDescent="0.2"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</row>
    <row r="36" spans="4:25" x14ac:dyDescent="0.2"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</row>
    <row r="37" spans="4:25" x14ac:dyDescent="0.2"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</row>
    <row r="38" spans="4:25" x14ac:dyDescent="0.2"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</row>
    <row r="39" spans="4:25" x14ac:dyDescent="0.2"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</row>
    <row r="40" spans="4:25" x14ac:dyDescent="0.2"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</row>
    <row r="41" spans="4:25" x14ac:dyDescent="0.2"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CC55-F89D-4432-A329-8436F9F3241C}">
  <sheetPr>
    <pageSetUpPr fitToPage="1"/>
  </sheetPr>
  <dimension ref="A1:P18"/>
  <sheetViews>
    <sheetView rightToLeft="1" view="pageBreakPreview" zoomScale="55" zoomScaleNormal="55" zoomScaleSheetLayoutView="55" workbookViewId="0">
      <selection activeCell="AB17" sqref="AB17"/>
    </sheetView>
  </sheetViews>
  <sheetFormatPr defaultRowHeight="26.25" x14ac:dyDescent="0.65"/>
  <cols>
    <col min="1" max="1" width="74.42578125" style="70" bestFit="1" customWidth="1"/>
    <col min="2" max="2" width="3.140625" style="70" customWidth="1"/>
    <col min="3" max="3" width="24.7109375" style="70" customWidth="1"/>
    <col min="4" max="4" width="1.140625" style="70" customWidth="1"/>
    <col min="5" max="5" width="35.42578125" style="70" bestFit="1" customWidth="1"/>
    <col min="6" max="6" width="1.28515625" style="70" customWidth="1"/>
    <col min="7" max="7" width="18.140625" style="70" bestFit="1" customWidth="1"/>
    <col min="8" max="8" width="1.28515625" style="70" customWidth="1"/>
    <col min="9" max="9" width="30.5703125" style="70" bestFit="1" customWidth="1"/>
    <col min="10" max="10" width="1.28515625" style="70" customWidth="1"/>
    <col min="11" max="11" width="28.5703125" style="70" customWidth="1"/>
    <col min="12" max="12" width="1.28515625" style="70" customWidth="1"/>
    <col min="13" max="13" width="20.140625" style="70" customWidth="1"/>
    <col min="14" max="14" width="1.28515625" style="70" customWidth="1"/>
    <col min="15" max="15" width="31.42578125" style="70" customWidth="1"/>
    <col min="16" max="16" width="25.140625" style="70" bestFit="1" customWidth="1"/>
    <col min="17" max="18" width="9.140625" style="70"/>
    <col min="19" max="19" width="24.5703125" style="70" bestFit="1" customWidth="1"/>
    <col min="20" max="25" width="9.140625" style="70"/>
    <col min="26" max="26" width="30.140625" style="70" customWidth="1"/>
    <col min="27" max="16384" width="9.140625" style="70"/>
  </cols>
  <sheetData>
    <row r="1" spans="1:16" ht="46.5" customHeight="1" x14ac:dyDescent="0.65">
      <c r="A1" s="289" t="s">
        <v>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6" ht="46.5" customHeight="1" x14ac:dyDescent="0.65">
      <c r="A2" s="289" t="s">
        <v>184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71"/>
    </row>
    <row r="3" spans="1:16" ht="46.5" customHeight="1" x14ac:dyDescent="0.65">
      <c r="A3" s="289" t="s">
        <v>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</row>
    <row r="4" spans="1:16" ht="46.5" customHeight="1" x14ac:dyDescent="0.65"/>
    <row r="5" spans="1:16" ht="46.5" customHeight="1" x14ac:dyDescent="0.65">
      <c r="A5" s="290" t="s">
        <v>299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1:16" ht="46.5" customHeight="1" x14ac:dyDescent="0.65">
      <c r="C6" s="72"/>
      <c r="D6" s="72"/>
      <c r="E6" s="72"/>
      <c r="F6" s="72"/>
      <c r="G6" s="72"/>
      <c r="H6" s="72"/>
      <c r="I6" s="72"/>
      <c r="J6" s="72"/>
      <c r="K6" s="291" t="s">
        <v>222</v>
      </c>
      <c r="L6" s="72"/>
      <c r="M6" s="72"/>
      <c r="N6" s="72"/>
      <c r="O6" s="291" t="s">
        <v>223</v>
      </c>
    </row>
    <row r="7" spans="1:16" ht="46.5" customHeight="1" x14ac:dyDescent="0.65">
      <c r="A7" s="73" t="s">
        <v>224</v>
      </c>
      <c r="B7" s="74"/>
      <c r="C7" s="75" t="s">
        <v>225</v>
      </c>
      <c r="D7" s="72"/>
      <c r="E7" s="75" t="s">
        <v>226</v>
      </c>
      <c r="F7" s="72"/>
      <c r="G7" s="75" t="s">
        <v>36</v>
      </c>
      <c r="H7" s="72"/>
      <c r="I7" s="75" t="s">
        <v>227</v>
      </c>
      <c r="J7" s="72"/>
      <c r="K7" s="292"/>
      <c r="L7" s="72"/>
      <c r="M7" s="75" t="s">
        <v>228</v>
      </c>
      <c r="N7" s="72"/>
      <c r="O7" s="292"/>
      <c r="P7" s="76"/>
    </row>
    <row r="8" spans="1:16" ht="46.5" customHeight="1" x14ac:dyDescent="0.65">
      <c r="A8" s="77" t="s">
        <v>300</v>
      </c>
      <c r="B8" s="74"/>
      <c r="C8" s="72" t="s">
        <v>238</v>
      </c>
      <c r="D8" s="72"/>
      <c r="E8" s="72" t="s">
        <v>301</v>
      </c>
      <c r="F8" s="72"/>
      <c r="G8" s="78">
        <v>1500000</v>
      </c>
      <c r="H8" s="78"/>
      <c r="I8" s="96">
        <v>1500000000000</v>
      </c>
      <c r="J8" s="78"/>
      <c r="K8" s="196">
        <v>7206844182</v>
      </c>
      <c r="L8" s="78"/>
      <c r="M8" s="97">
        <v>0.26</v>
      </c>
      <c r="N8" s="78"/>
      <c r="O8" s="98">
        <v>0.36969999999999997</v>
      </c>
      <c r="P8" s="79"/>
    </row>
    <row r="9" spans="1:16" ht="46.5" customHeight="1" x14ac:dyDescent="0.65">
      <c r="A9" s="80" t="s">
        <v>302</v>
      </c>
      <c r="B9" s="81"/>
      <c r="C9" s="72" t="s">
        <v>303</v>
      </c>
      <c r="D9" s="72"/>
      <c r="E9" s="72" t="s">
        <v>304</v>
      </c>
      <c r="F9" s="72"/>
      <c r="G9" s="78">
        <v>2998000</v>
      </c>
      <c r="H9" s="78"/>
      <c r="I9" s="96">
        <v>2997794405082</v>
      </c>
      <c r="J9" s="78"/>
      <c r="K9" s="196">
        <v>20364330041</v>
      </c>
      <c r="L9" s="78"/>
      <c r="M9" s="97">
        <v>0.20499999999999999</v>
      </c>
      <c r="N9" s="78"/>
      <c r="O9" s="99">
        <v>0.373</v>
      </c>
      <c r="P9" s="79"/>
    </row>
    <row r="10" spans="1:16" ht="46.5" customHeight="1" x14ac:dyDescent="0.65">
      <c r="A10" s="80" t="s">
        <v>66</v>
      </c>
      <c r="B10" s="76"/>
      <c r="C10" s="72" t="s">
        <v>303</v>
      </c>
      <c r="D10" s="82"/>
      <c r="E10" s="78" t="s">
        <v>305</v>
      </c>
      <c r="F10" s="72"/>
      <c r="G10" s="78">
        <v>2191181</v>
      </c>
      <c r="H10" s="78"/>
      <c r="I10" s="96">
        <v>14922747892148</v>
      </c>
      <c r="J10" s="78"/>
      <c r="K10" s="196">
        <v>173965202259</v>
      </c>
      <c r="L10" s="78"/>
      <c r="M10" s="97">
        <v>0.27</v>
      </c>
      <c r="N10" s="78"/>
      <c r="O10" s="98">
        <v>0.39500000000000002</v>
      </c>
      <c r="P10" s="79"/>
    </row>
    <row r="11" spans="1:16" ht="46.5" customHeight="1" x14ac:dyDescent="0.65">
      <c r="A11" s="83" t="s">
        <v>306</v>
      </c>
      <c r="C11" s="78" t="s">
        <v>238</v>
      </c>
      <c r="D11" s="82"/>
      <c r="E11" s="78" t="s">
        <v>307</v>
      </c>
      <c r="F11" s="72"/>
      <c r="G11" s="78">
        <v>1335900</v>
      </c>
      <c r="H11" s="78"/>
      <c r="I11" s="78">
        <v>4999848883800</v>
      </c>
      <c r="J11" s="78"/>
      <c r="K11" s="196">
        <v>53540233201</v>
      </c>
      <c r="L11" s="78"/>
      <c r="M11" s="97">
        <v>0.27</v>
      </c>
      <c r="N11" s="78"/>
      <c r="O11" s="98">
        <v>0.40439999999999998</v>
      </c>
      <c r="P11" s="79"/>
    </row>
    <row r="12" spans="1:16" ht="46.5" customHeight="1" x14ac:dyDescent="0.65">
      <c r="A12" s="84" t="s">
        <v>78</v>
      </c>
      <c r="C12" s="78" t="s">
        <v>303</v>
      </c>
      <c r="D12" s="82"/>
      <c r="E12" s="72" t="s">
        <v>308</v>
      </c>
      <c r="F12" s="72"/>
      <c r="G12" s="78">
        <v>2500000</v>
      </c>
      <c r="H12" s="78"/>
      <c r="I12" s="78">
        <v>2500000000000</v>
      </c>
      <c r="J12" s="78"/>
      <c r="K12" s="196">
        <v>19961216187</v>
      </c>
      <c r="L12" s="78"/>
      <c r="M12" s="100">
        <v>0.23</v>
      </c>
      <c r="N12" s="78"/>
      <c r="O12" s="101">
        <v>0.39500000000000002</v>
      </c>
      <c r="P12" s="79"/>
    </row>
    <row r="13" spans="1:16" ht="46.5" customHeight="1" x14ac:dyDescent="0.65">
      <c r="A13" s="85" t="s">
        <v>309</v>
      </c>
      <c r="C13" s="78" t="s">
        <v>238</v>
      </c>
      <c r="D13" s="82"/>
      <c r="E13" s="72" t="s">
        <v>310</v>
      </c>
      <c r="F13" s="72"/>
      <c r="G13" s="78">
        <v>606007989</v>
      </c>
      <c r="H13" s="78"/>
      <c r="I13" s="78">
        <v>1000203930206</v>
      </c>
      <c r="J13" s="78"/>
      <c r="K13" s="196">
        <v>9785078979</v>
      </c>
      <c r="L13" s="78"/>
      <c r="M13" s="101">
        <v>0.38300000000000001</v>
      </c>
      <c r="N13" s="100"/>
      <c r="O13" s="101">
        <f>M13</f>
        <v>0.38300000000000001</v>
      </c>
      <c r="P13" s="79"/>
    </row>
    <row r="14" spans="1:16" s="94" customFormat="1" ht="46.5" customHeight="1" x14ac:dyDescent="0.65">
      <c r="A14" s="86" t="s">
        <v>84</v>
      </c>
      <c r="B14" s="87"/>
      <c r="C14" s="88" t="s">
        <v>238</v>
      </c>
      <c r="D14" s="89"/>
      <c r="E14" s="90" t="s">
        <v>311</v>
      </c>
      <c r="F14" s="90"/>
      <c r="G14" s="88">
        <v>624417</v>
      </c>
      <c r="H14" s="88"/>
      <c r="I14" s="88">
        <v>543197775920</v>
      </c>
      <c r="J14" s="88"/>
      <c r="K14" s="88"/>
      <c r="L14" s="88"/>
      <c r="M14" s="102">
        <v>0.23</v>
      </c>
      <c r="N14" s="102"/>
      <c r="O14" s="92">
        <v>0.39998564124107361</v>
      </c>
      <c r="P14" s="93"/>
    </row>
    <row r="15" spans="1:16" s="94" customFormat="1" ht="46.5" customHeight="1" x14ac:dyDescent="0.65">
      <c r="A15" s="86" t="s">
        <v>89</v>
      </c>
      <c r="B15" s="87"/>
      <c r="C15" s="88" t="s">
        <v>238</v>
      </c>
      <c r="D15" s="89"/>
      <c r="E15" s="90" t="s">
        <v>312</v>
      </c>
      <c r="F15" s="90"/>
      <c r="G15" s="88">
        <v>10691200</v>
      </c>
      <c r="H15" s="88"/>
      <c r="I15" s="88">
        <v>8870642903691</v>
      </c>
      <c r="J15" s="88"/>
      <c r="K15" s="88"/>
      <c r="L15" s="90"/>
      <c r="M15" s="91">
        <v>0.23</v>
      </c>
      <c r="N15" s="91"/>
      <c r="O15" s="92">
        <v>0.39750000000000002</v>
      </c>
      <c r="P15" s="93"/>
    </row>
    <row r="16" spans="1:16" s="94" customFormat="1" x14ac:dyDescent="0.65">
      <c r="A16" s="87"/>
      <c r="B16" s="87"/>
      <c r="C16" s="87"/>
      <c r="D16" s="87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spans="5:15" s="94" customFormat="1" x14ac:dyDescent="0.65"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</row>
    <row r="18" spans="5:15" s="94" customFormat="1" x14ac:dyDescent="0.65"/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</row>
    <row r="2" spans="1:17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</row>
    <row r="3" spans="1:17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</row>
    <row r="4" spans="1:17" ht="14.45" customHeight="1" x14ac:dyDescent="0.2"/>
    <row r="5" spans="1:17" ht="14.45" customHeight="1" x14ac:dyDescent="0.2">
      <c r="A5" s="2" t="s">
        <v>220</v>
      </c>
      <c r="B5" s="257" t="s">
        <v>221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</row>
    <row r="6" spans="1:17" ht="29.1" customHeight="1" x14ac:dyDescent="0.2">
      <c r="M6" s="293" t="s">
        <v>222</v>
      </c>
      <c r="Q6" s="293" t="s">
        <v>223</v>
      </c>
    </row>
    <row r="7" spans="1:17" ht="14.45" customHeight="1" x14ac:dyDescent="0.2">
      <c r="A7" s="258" t="s">
        <v>224</v>
      </c>
      <c r="B7" s="258"/>
      <c r="D7" s="3" t="s">
        <v>225</v>
      </c>
      <c r="F7" s="3" t="s">
        <v>226</v>
      </c>
      <c r="H7" s="3" t="s">
        <v>36</v>
      </c>
      <c r="J7" s="258" t="s">
        <v>227</v>
      </c>
      <c r="K7" s="258"/>
      <c r="M7" s="293"/>
      <c r="O7" s="3" t="s">
        <v>228</v>
      </c>
      <c r="Q7" s="293"/>
    </row>
    <row r="8" spans="1:17" ht="14.45" customHeight="1" x14ac:dyDescent="0.2">
      <c r="A8" s="259" t="s">
        <v>229</v>
      </c>
      <c r="B8" s="297"/>
      <c r="D8" s="259" t="s">
        <v>230</v>
      </c>
      <c r="F8" s="5" t="s">
        <v>231</v>
      </c>
      <c r="H8" s="4"/>
      <c r="J8" s="4"/>
      <c r="K8" s="4"/>
      <c r="M8" s="4"/>
      <c r="O8" s="4"/>
      <c r="Q8" s="4"/>
    </row>
    <row r="9" spans="1:17" ht="14.45" customHeight="1" x14ac:dyDescent="0.2">
      <c r="A9" s="258"/>
      <c r="B9" s="258"/>
      <c r="D9" s="258"/>
      <c r="F9" s="5" t="s">
        <v>232</v>
      </c>
    </row>
    <row r="10" spans="1:17" ht="14.45" customHeight="1" x14ac:dyDescent="0.2">
      <c r="A10" s="259" t="s">
        <v>229</v>
      </c>
      <c r="B10" s="297"/>
      <c r="D10" s="259" t="s">
        <v>233</v>
      </c>
      <c r="F10" s="5" t="s">
        <v>231</v>
      </c>
    </row>
    <row r="11" spans="1:17" ht="14.45" customHeight="1" x14ac:dyDescent="0.2">
      <c r="A11" s="258"/>
      <c r="B11" s="258"/>
      <c r="D11" s="258"/>
      <c r="F11" s="5" t="s">
        <v>234</v>
      </c>
    </row>
    <row r="12" spans="1:17" ht="65.45" customHeight="1" x14ac:dyDescent="0.2">
      <c r="A12" s="294" t="s">
        <v>235</v>
      </c>
      <c r="B12" s="294"/>
      <c r="D12" s="18" t="s">
        <v>236</v>
      </c>
      <c r="F12" s="5" t="s">
        <v>237</v>
      </c>
    </row>
    <row r="13" spans="1:17" ht="14.45" customHeight="1" x14ac:dyDescent="0.2">
      <c r="A13" s="294" t="s">
        <v>238</v>
      </c>
      <c r="B13" s="295"/>
      <c r="D13" s="294" t="s">
        <v>238</v>
      </c>
      <c r="F13" s="5" t="s">
        <v>239</v>
      </c>
    </row>
    <row r="14" spans="1:17" ht="14.45" customHeight="1" x14ac:dyDescent="0.2">
      <c r="A14" s="296"/>
      <c r="B14" s="296"/>
      <c r="D14" s="296"/>
      <c r="F14" s="5" t="s">
        <v>240</v>
      </c>
    </row>
    <row r="15" spans="1:17" ht="14.45" customHeight="1" x14ac:dyDescent="0.2">
      <c r="A15" s="296"/>
      <c r="B15" s="296"/>
      <c r="D15" s="296"/>
      <c r="F15" s="5" t="s">
        <v>241</v>
      </c>
    </row>
    <row r="16" spans="1:17" ht="14.45" customHeight="1" x14ac:dyDescent="0.2">
      <c r="A16" s="293"/>
      <c r="B16" s="293"/>
      <c r="D16" s="293"/>
      <c r="F16" s="5" t="s">
        <v>242</v>
      </c>
    </row>
    <row r="17" spans="1:10" ht="14.45" customHeight="1" x14ac:dyDescent="0.2">
      <c r="A17" s="4"/>
      <c r="B17" s="4"/>
      <c r="D17" s="4"/>
      <c r="F17" s="4"/>
    </row>
    <row r="18" spans="1:10" ht="14.45" customHeight="1" x14ac:dyDescent="0.2">
      <c r="A18" s="258" t="s">
        <v>243</v>
      </c>
      <c r="B18" s="258"/>
      <c r="C18" s="258"/>
      <c r="D18" s="258"/>
      <c r="E18" s="258"/>
      <c r="F18" s="258"/>
      <c r="G18" s="258"/>
      <c r="H18" s="258"/>
      <c r="I18" s="258"/>
      <c r="J18" s="258"/>
    </row>
    <row r="19" spans="1:10" ht="14.4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7"/>
  <sheetViews>
    <sheetView rightToLeft="1" topLeftCell="A105" workbookViewId="0">
      <selection activeCell="A125" sqref="A125:B12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0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 ht="14.45" customHeight="1" x14ac:dyDescent="0.2"/>
    <row r="5" spans="1:10" ht="14.45" customHeight="1" x14ac:dyDescent="0.2">
      <c r="A5" s="2" t="s">
        <v>244</v>
      </c>
      <c r="B5" s="257" t="s">
        <v>245</v>
      </c>
      <c r="C5" s="257"/>
      <c r="D5" s="257"/>
      <c r="E5" s="257"/>
      <c r="F5" s="257"/>
      <c r="G5" s="257"/>
      <c r="H5" s="257"/>
      <c r="I5" s="257"/>
      <c r="J5" s="257"/>
    </row>
    <row r="6" spans="1:10" ht="14.45" customHeight="1" x14ac:dyDescent="0.2">
      <c r="D6" s="258" t="s">
        <v>203</v>
      </c>
      <c r="E6" s="258"/>
      <c r="F6" s="258"/>
      <c r="H6" s="258" t="s">
        <v>204</v>
      </c>
      <c r="I6" s="258"/>
      <c r="J6" s="258"/>
    </row>
    <row r="7" spans="1:10" ht="36.4" customHeight="1" x14ac:dyDescent="0.2">
      <c r="A7" s="258" t="s">
        <v>246</v>
      </c>
      <c r="B7" s="258"/>
      <c r="D7" s="18" t="s">
        <v>247</v>
      </c>
      <c r="E7" s="4"/>
      <c r="F7" s="18" t="s">
        <v>248</v>
      </c>
      <c r="H7" s="18" t="s">
        <v>247</v>
      </c>
      <c r="I7" s="4"/>
      <c r="J7" s="18" t="s">
        <v>248</v>
      </c>
    </row>
    <row r="8" spans="1:10" ht="21.75" customHeight="1" x14ac:dyDescent="0.2">
      <c r="A8" s="273" t="s">
        <v>250</v>
      </c>
      <c r="B8" s="273"/>
      <c r="D8" s="9">
        <v>0</v>
      </c>
      <c r="F8" s="10"/>
      <c r="H8" s="9">
        <v>4629452905</v>
      </c>
      <c r="J8" s="10"/>
    </row>
    <row r="9" spans="1:10" ht="21.75" customHeight="1" x14ac:dyDescent="0.2">
      <c r="A9" s="273" t="s">
        <v>251</v>
      </c>
      <c r="B9" s="273"/>
      <c r="D9" s="9">
        <v>0</v>
      </c>
      <c r="F9" s="10"/>
      <c r="H9" s="9">
        <v>20638561595</v>
      </c>
      <c r="J9" s="10"/>
    </row>
    <row r="10" spans="1:10" ht="21.75" customHeight="1" x14ac:dyDescent="0.2">
      <c r="A10" s="273" t="s">
        <v>252</v>
      </c>
      <c r="B10" s="273"/>
      <c r="D10" s="9">
        <v>0</v>
      </c>
      <c r="F10" s="10"/>
      <c r="H10" s="9">
        <v>16686575621</v>
      </c>
      <c r="J10" s="10"/>
    </row>
    <row r="11" spans="1:10" ht="21.75" customHeight="1" x14ac:dyDescent="0.2">
      <c r="A11" s="273" t="s">
        <v>253</v>
      </c>
      <c r="B11" s="273"/>
      <c r="D11" s="9">
        <v>0</v>
      </c>
      <c r="F11" s="10"/>
      <c r="H11" s="9">
        <v>49397124832</v>
      </c>
      <c r="J11" s="10"/>
    </row>
    <row r="12" spans="1:10" ht="21.75" customHeight="1" x14ac:dyDescent="0.2">
      <c r="A12" s="273" t="s">
        <v>143</v>
      </c>
      <c r="B12" s="273"/>
      <c r="D12" s="9">
        <v>0</v>
      </c>
      <c r="F12" s="10"/>
      <c r="H12" s="9">
        <v>34186582492</v>
      </c>
      <c r="J12" s="10"/>
    </row>
    <row r="13" spans="1:10" ht="21.75" customHeight="1" x14ac:dyDescent="0.2">
      <c r="A13" s="273" t="s">
        <v>120</v>
      </c>
      <c r="B13" s="273"/>
      <c r="D13" s="9">
        <v>0</v>
      </c>
      <c r="F13" s="10"/>
      <c r="H13" s="9">
        <v>19690946847</v>
      </c>
      <c r="J13" s="10"/>
    </row>
    <row r="14" spans="1:10" ht="21.75" customHeight="1" x14ac:dyDescent="0.2">
      <c r="A14" s="273" t="s">
        <v>124</v>
      </c>
      <c r="B14" s="273"/>
      <c r="D14" s="9">
        <v>0</v>
      </c>
      <c r="F14" s="10"/>
      <c r="H14" s="9">
        <v>17260438364</v>
      </c>
      <c r="J14" s="10"/>
    </row>
    <row r="15" spans="1:10" ht="21.75" customHeight="1" x14ac:dyDescent="0.2">
      <c r="A15" s="273" t="s">
        <v>124</v>
      </c>
      <c r="B15" s="273"/>
      <c r="D15" s="9">
        <v>0</v>
      </c>
      <c r="F15" s="10"/>
      <c r="H15" s="9">
        <v>32136986297</v>
      </c>
      <c r="J15" s="10"/>
    </row>
    <row r="16" spans="1:10" ht="21.75" customHeight="1" x14ac:dyDescent="0.2">
      <c r="A16" s="273" t="s">
        <v>124</v>
      </c>
      <c r="B16" s="273"/>
      <c r="D16" s="9">
        <v>0</v>
      </c>
      <c r="F16" s="10"/>
      <c r="H16" s="9">
        <v>46520547944</v>
      </c>
      <c r="J16" s="10"/>
    </row>
    <row r="17" spans="1:10" ht="21.75" customHeight="1" x14ac:dyDescent="0.2">
      <c r="A17" s="273" t="s">
        <v>120</v>
      </c>
      <c r="B17" s="273"/>
      <c r="D17" s="9">
        <v>14812117626</v>
      </c>
      <c r="F17" s="10"/>
      <c r="H17" s="9">
        <v>61364058059</v>
      </c>
      <c r="J17" s="10"/>
    </row>
    <row r="18" spans="1:10" ht="21.75" customHeight="1" x14ac:dyDescent="0.2">
      <c r="A18" s="273" t="s">
        <v>124</v>
      </c>
      <c r="B18" s="273"/>
      <c r="D18" s="9">
        <v>0</v>
      </c>
      <c r="F18" s="10"/>
      <c r="H18" s="9">
        <v>5452739707</v>
      </c>
      <c r="J18" s="10"/>
    </row>
    <row r="19" spans="1:10" ht="21.75" customHeight="1" x14ac:dyDescent="0.2">
      <c r="A19" s="273" t="s">
        <v>122</v>
      </c>
      <c r="B19" s="273"/>
      <c r="D19" s="9">
        <v>59263421897</v>
      </c>
      <c r="F19" s="10"/>
      <c r="H19" s="9">
        <v>234278605403</v>
      </c>
      <c r="J19" s="10"/>
    </row>
    <row r="20" spans="1:10" ht="21.75" customHeight="1" x14ac:dyDescent="0.2">
      <c r="A20" s="273" t="s">
        <v>124</v>
      </c>
      <c r="B20" s="273"/>
      <c r="D20" s="9">
        <v>26792153403</v>
      </c>
      <c r="F20" s="10"/>
      <c r="H20" s="9">
        <v>153402394452</v>
      </c>
      <c r="J20" s="10"/>
    </row>
    <row r="21" spans="1:10" ht="21.75" customHeight="1" x14ac:dyDescent="0.2">
      <c r="A21" s="273" t="s">
        <v>124</v>
      </c>
      <c r="B21" s="273"/>
      <c r="D21" s="9">
        <v>0</v>
      </c>
      <c r="F21" s="10"/>
      <c r="H21" s="9">
        <v>15926712319</v>
      </c>
      <c r="J21" s="10"/>
    </row>
    <row r="22" spans="1:10" ht="21.75" customHeight="1" x14ac:dyDescent="0.2">
      <c r="A22" s="273" t="s">
        <v>124</v>
      </c>
      <c r="B22" s="273"/>
      <c r="D22" s="9">
        <v>5739671204</v>
      </c>
      <c r="F22" s="10"/>
      <c r="H22" s="9">
        <v>22689917726</v>
      </c>
      <c r="J22" s="10"/>
    </row>
    <row r="23" spans="1:10" ht="21.75" customHeight="1" x14ac:dyDescent="0.2">
      <c r="A23" s="273" t="s">
        <v>131</v>
      </c>
      <c r="B23" s="273"/>
      <c r="D23" s="9">
        <v>0</v>
      </c>
      <c r="F23" s="10"/>
      <c r="H23" s="9">
        <v>166290410981</v>
      </c>
      <c r="J23" s="10"/>
    </row>
    <row r="24" spans="1:10" ht="21.75" customHeight="1" x14ac:dyDescent="0.2">
      <c r="A24" s="273" t="s">
        <v>124</v>
      </c>
      <c r="B24" s="273"/>
      <c r="D24" s="9">
        <v>0</v>
      </c>
      <c r="F24" s="10"/>
      <c r="H24" s="9">
        <v>5818684923</v>
      </c>
      <c r="J24" s="10"/>
    </row>
    <row r="25" spans="1:10" ht="21.75" customHeight="1" x14ac:dyDescent="0.2">
      <c r="A25" s="273" t="s">
        <v>124</v>
      </c>
      <c r="B25" s="273"/>
      <c r="D25" s="9">
        <v>7919693132</v>
      </c>
      <c r="F25" s="10"/>
      <c r="H25" s="9">
        <v>32807802679</v>
      </c>
      <c r="J25" s="10"/>
    </row>
    <row r="26" spans="1:10" ht="21.75" customHeight="1" x14ac:dyDescent="0.2">
      <c r="A26" s="273" t="s">
        <v>134</v>
      </c>
      <c r="B26" s="273"/>
      <c r="D26" s="9">
        <v>0</v>
      </c>
      <c r="F26" s="10"/>
      <c r="H26" s="9">
        <v>23609449306</v>
      </c>
      <c r="J26" s="10"/>
    </row>
    <row r="27" spans="1:10" ht="21.75" customHeight="1" x14ac:dyDescent="0.2">
      <c r="A27" s="273" t="s">
        <v>134</v>
      </c>
      <c r="B27" s="273"/>
      <c r="D27" s="9">
        <v>0</v>
      </c>
      <c r="F27" s="10"/>
      <c r="H27" s="9">
        <v>34866849314</v>
      </c>
      <c r="J27" s="10"/>
    </row>
    <row r="28" spans="1:10" ht="21.75" customHeight="1" x14ac:dyDescent="0.2">
      <c r="A28" s="273" t="s">
        <v>134</v>
      </c>
      <c r="B28" s="273"/>
      <c r="D28" s="9">
        <v>0</v>
      </c>
      <c r="F28" s="10"/>
      <c r="H28" s="9">
        <v>47627397259</v>
      </c>
      <c r="J28" s="10"/>
    </row>
    <row r="29" spans="1:10" ht="21.75" customHeight="1" x14ac:dyDescent="0.2">
      <c r="A29" s="273" t="s">
        <v>134</v>
      </c>
      <c r="B29" s="273"/>
      <c r="D29" s="9">
        <v>0</v>
      </c>
      <c r="F29" s="10"/>
      <c r="H29" s="9">
        <v>28635616441</v>
      </c>
      <c r="J29" s="10"/>
    </row>
    <row r="30" spans="1:10" ht="21.75" customHeight="1" x14ac:dyDescent="0.2">
      <c r="A30" s="273" t="s">
        <v>134</v>
      </c>
      <c r="B30" s="273"/>
      <c r="D30" s="9">
        <v>0</v>
      </c>
      <c r="F30" s="10"/>
      <c r="H30" s="9">
        <v>50039145209</v>
      </c>
      <c r="J30" s="10"/>
    </row>
    <row r="31" spans="1:10" ht="21.75" customHeight="1" x14ac:dyDescent="0.2">
      <c r="A31" s="273" t="s">
        <v>131</v>
      </c>
      <c r="B31" s="273"/>
      <c r="D31" s="9">
        <v>11133586295</v>
      </c>
      <c r="F31" s="10"/>
      <c r="H31" s="9">
        <v>49751638335</v>
      </c>
      <c r="J31" s="10"/>
    </row>
    <row r="32" spans="1:10" ht="21.75" customHeight="1" x14ac:dyDescent="0.2">
      <c r="A32" s="273" t="s">
        <v>131</v>
      </c>
      <c r="B32" s="273"/>
      <c r="D32" s="9">
        <v>131266218891</v>
      </c>
      <c r="F32" s="10"/>
      <c r="H32" s="9">
        <v>856637455011</v>
      </c>
      <c r="J32" s="10"/>
    </row>
    <row r="33" spans="1:10" ht="21.75" customHeight="1" x14ac:dyDescent="0.2">
      <c r="A33" s="273" t="s">
        <v>254</v>
      </c>
      <c r="B33" s="273"/>
      <c r="D33" s="9">
        <v>0</v>
      </c>
      <c r="F33" s="10"/>
      <c r="H33" s="9">
        <v>90536986286</v>
      </c>
      <c r="J33" s="10"/>
    </row>
    <row r="34" spans="1:10" ht="21.75" customHeight="1" x14ac:dyDescent="0.2">
      <c r="A34" s="273" t="s">
        <v>254</v>
      </c>
      <c r="B34" s="273"/>
      <c r="D34" s="9">
        <v>0</v>
      </c>
      <c r="F34" s="10"/>
      <c r="H34" s="9">
        <v>72060273966</v>
      </c>
      <c r="J34" s="10"/>
    </row>
    <row r="35" spans="1:10" ht="21.75" customHeight="1" x14ac:dyDescent="0.2">
      <c r="A35" s="273" t="s">
        <v>254</v>
      </c>
      <c r="B35" s="273"/>
      <c r="D35" s="9">
        <v>0</v>
      </c>
      <c r="F35" s="10"/>
      <c r="H35" s="9">
        <v>71583561649</v>
      </c>
      <c r="J35" s="10"/>
    </row>
    <row r="36" spans="1:10" ht="21.75" customHeight="1" x14ac:dyDescent="0.2">
      <c r="A36" s="273" t="s">
        <v>254</v>
      </c>
      <c r="B36" s="273"/>
      <c r="D36" s="9">
        <v>0</v>
      </c>
      <c r="F36" s="10"/>
      <c r="H36" s="9">
        <v>62197260270</v>
      </c>
      <c r="J36" s="10"/>
    </row>
    <row r="37" spans="1:10" ht="21.75" customHeight="1" x14ac:dyDescent="0.2">
      <c r="A37" s="273" t="s">
        <v>254</v>
      </c>
      <c r="B37" s="273"/>
      <c r="D37" s="9">
        <v>0</v>
      </c>
      <c r="F37" s="10"/>
      <c r="H37" s="9">
        <v>89532947930</v>
      </c>
      <c r="J37" s="10"/>
    </row>
    <row r="38" spans="1:10" ht="21.75" customHeight="1" x14ac:dyDescent="0.2">
      <c r="A38" s="273" t="s">
        <v>251</v>
      </c>
      <c r="B38" s="273"/>
      <c r="D38" s="9">
        <v>0</v>
      </c>
      <c r="F38" s="10"/>
      <c r="H38" s="9">
        <v>4397534236</v>
      </c>
      <c r="J38" s="10"/>
    </row>
    <row r="39" spans="1:10" ht="21.75" customHeight="1" x14ac:dyDescent="0.2">
      <c r="A39" s="273" t="s">
        <v>134</v>
      </c>
      <c r="B39" s="273"/>
      <c r="D39" s="9">
        <v>0</v>
      </c>
      <c r="F39" s="10"/>
      <c r="H39" s="9">
        <v>46254459186</v>
      </c>
      <c r="J39" s="10"/>
    </row>
    <row r="40" spans="1:10" ht="21.75" customHeight="1" x14ac:dyDescent="0.2">
      <c r="A40" s="273" t="s">
        <v>134</v>
      </c>
      <c r="B40" s="273"/>
      <c r="D40" s="9">
        <v>0</v>
      </c>
      <c r="F40" s="10"/>
      <c r="H40" s="9">
        <v>46254459186</v>
      </c>
      <c r="J40" s="10"/>
    </row>
    <row r="41" spans="1:10" ht="21.75" customHeight="1" x14ac:dyDescent="0.2">
      <c r="A41" s="273" t="s">
        <v>134</v>
      </c>
      <c r="B41" s="273"/>
      <c r="D41" s="9">
        <v>0</v>
      </c>
      <c r="F41" s="10"/>
      <c r="H41" s="9">
        <v>46254459186</v>
      </c>
      <c r="J41" s="10"/>
    </row>
    <row r="42" spans="1:10" ht="21.75" customHeight="1" x14ac:dyDescent="0.2">
      <c r="A42" s="273" t="s">
        <v>134</v>
      </c>
      <c r="B42" s="273"/>
      <c r="D42" s="9">
        <v>0</v>
      </c>
      <c r="F42" s="10"/>
      <c r="H42" s="9">
        <v>47561308502</v>
      </c>
      <c r="J42" s="10"/>
    </row>
    <row r="43" spans="1:10" ht="21.75" customHeight="1" x14ac:dyDescent="0.2">
      <c r="A43" s="273" t="s">
        <v>134</v>
      </c>
      <c r="B43" s="273"/>
      <c r="D43" s="9">
        <v>27008219156</v>
      </c>
      <c r="F43" s="10"/>
      <c r="H43" s="9">
        <v>111298294770</v>
      </c>
      <c r="J43" s="10"/>
    </row>
    <row r="44" spans="1:10" ht="21.75" customHeight="1" x14ac:dyDescent="0.2">
      <c r="A44" s="273" t="s">
        <v>134</v>
      </c>
      <c r="B44" s="273"/>
      <c r="D44" s="9">
        <v>0</v>
      </c>
      <c r="F44" s="10"/>
      <c r="H44" s="9">
        <v>51950389363</v>
      </c>
      <c r="J44" s="10"/>
    </row>
    <row r="45" spans="1:10" ht="21.75" customHeight="1" x14ac:dyDescent="0.2">
      <c r="A45" s="273" t="s">
        <v>134</v>
      </c>
      <c r="B45" s="273"/>
      <c r="D45" s="9">
        <v>0</v>
      </c>
      <c r="F45" s="10"/>
      <c r="H45" s="9">
        <v>3519306872</v>
      </c>
      <c r="J45" s="10"/>
    </row>
    <row r="46" spans="1:10" ht="21.75" customHeight="1" x14ac:dyDescent="0.2">
      <c r="A46" s="273" t="s">
        <v>134</v>
      </c>
      <c r="B46" s="273"/>
      <c r="D46" s="9">
        <v>0</v>
      </c>
      <c r="F46" s="10"/>
      <c r="H46" s="9">
        <v>50690942466</v>
      </c>
      <c r="J46" s="10"/>
    </row>
    <row r="47" spans="1:10" ht="21.75" customHeight="1" x14ac:dyDescent="0.2">
      <c r="A47" s="273" t="s">
        <v>124</v>
      </c>
      <c r="B47" s="273"/>
      <c r="D47" s="9">
        <v>0</v>
      </c>
      <c r="F47" s="10"/>
      <c r="H47" s="9">
        <v>15214904106</v>
      </c>
      <c r="J47" s="10"/>
    </row>
    <row r="48" spans="1:10" ht="21.75" customHeight="1" x14ac:dyDescent="0.2">
      <c r="A48" s="273" t="s">
        <v>134</v>
      </c>
      <c r="B48" s="273"/>
      <c r="D48" s="9">
        <v>0</v>
      </c>
      <c r="F48" s="10"/>
      <c r="H48" s="9">
        <v>45461917788</v>
      </c>
      <c r="J48" s="10"/>
    </row>
    <row r="49" spans="1:10" ht="21.75" customHeight="1" x14ac:dyDescent="0.2">
      <c r="A49" s="273" t="s">
        <v>134</v>
      </c>
      <c r="B49" s="273"/>
      <c r="D49" s="9">
        <v>27178082168</v>
      </c>
      <c r="F49" s="10"/>
      <c r="H49" s="9">
        <v>103890391413</v>
      </c>
      <c r="J49" s="10"/>
    </row>
    <row r="50" spans="1:10" ht="21.75" customHeight="1" x14ac:dyDescent="0.2">
      <c r="A50" s="273" t="s">
        <v>134</v>
      </c>
      <c r="B50" s="273"/>
      <c r="D50" s="9">
        <v>0</v>
      </c>
      <c r="F50" s="10"/>
      <c r="H50" s="9">
        <v>25058653119</v>
      </c>
      <c r="J50" s="10"/>
    </row>
    <row r="51" spans="1:10" ht="21.75" customHeight="1" x14ac:dyDescent="0.2">
      <c r="A51" s="273" t="s">
        <v>137</v>
      </c>
      <c r="B51" s="273"/>
      <c r="D51" s="9">
        <v>0</v>
      </c>
      <c r="F51" s="10"/>
      <c r="H51" s="9">
        <v>27945205472</v>
      </c>
      <c r="J51" s="10"/>
    </row>
    <row r="52" spans="1:10" ht="21.75" customHeight="1" x14ac:dyDescent="0.2">
      <c r="A52" s="273" t="s">
        <v>137</v>
      </c>
      <c r="B52" s="273"/>
      <c r="D52" s="9">
        <v>29401544861</v>
      </c>
      <c r="F52" s="10"/>
      <c r="H52" s="9">
        <v>120221027109</v>
      </c>
      <c r="J52" s="10"/>
    </row>
    <row r="53" spans="1:10" ht="21.75" customHeight="1" x14ac:dyDescent="0.2">
      <c r="A53" s="273" t="s">
        <v>134</v>
      </c>
      <c r="B53" s="273"/>
      <c r="D53" s="9">
        <v>0</v>
      </c>
      <c r="F53" s="10"/>
      <c r="H53" s="9">
        <v>11604438346</v>
      </c>
      <c r="J53" s="10"/>
    </row>
    <row r="54" spans="1:10" ht="21.75" customHeight="1" x14ac:dyDescent="0.2">
      <c r="A54" s="273" t="s">
        <v>137</v>
      </c>
      <c r="B54" s="273"/>
      <c r="D54" s="9">
        <v>4423232861</v>
      </c>
      <c r="F54" s="10"/>
      <c r="H54" s="9">
        <v>16243068425</v>
      </c>
      <c r="J54" s="10"/>
    </row>
    <row r="55" spans="1:10" ht="21.75" customHeight="1" x14ac:dyDescent="0.2">
      <c r="A55" s="273" t="s">
        <v>140</v>
      </c>
      <c r="B55" s="273"/>
      <c r="D55" s="9">
        <v>4496953403</v>
      </c>
      <c r="F55" s="10"/>
      <c r="H55" s="9">
        <v>16523145148</v>
      </c>
      <c r="J55" s="10"/>
    </row>
    <row r="56" spans="1:10" ht="21.75" customHeight="1" x14ac:dyDescent="0.2">
      <c r="A56" s="273" t="s">
        <v>141</v>
      </c>
      <c r="B56" s="273"/>
      <c r="D56" s="9">
        <v>72191780813</v>
      </c>
      <c r="F56" s="10"/>
      <c r="H56" s="9">
        <v>258287671976</v>
      </c>
      <c r="J56" s="10"/>
    </row>
    <row r="57" spans="1:10" ht="21.75" customHeight="1" x14ac:dyDescent="0.2">
      <c r="A57" s="273" t="s">
        <v>143</v>
      </c>
      <c r="B57" s="273"/>
      <c r="D57" s="9">
        <v>75538938295</v>
      </c>
      <c r="F57" s="10"/>
      <c r="H57" s="9">
        <v>270263127974</v>
      </c>
      <c r="J57" s="10"/>
    </row>
    <row r="58" spans="1:10" ht="21.75" customHeight="1" x14ac:dyDescent="0.2">
      <c r="A58" s="273" t="s">
        <v>145</v>
      </c>
      <c r="B58" s="273"/>
      <c r="D58" s="9">
        <v>144383561626</v>
      </c>
      <c r="F58" s="10"/>
      <c r="H58" s="9">
        <v>516575342952</v>
      </c>
      <c r="J58" s="10"/>
    </row>
    <row r="59" spans="1:10" ht="21.75" customHeight="1" x14ac:dyDescent="0.2">
      <c r="A59" s="273" t="s">
        <v>131</v>
      </c>
      <c r="B59" s="273"/>
      <c r="D59" s="9">
        <v>42855181355</v>
      </c>
      <c r="F59" s="10"/>
      <c r="H59" s="9">
        <v>148387810356</v>
      </c>
      <c r="J59" s="10"/>
    </row>
    <row r="60" spans="1:10" ht="21.75" customHeight="1" x14ac:dyDescent="0.2">
      <c r="A60" s="273" t="s">
        <v>131</v>
      </c>
      <c r="B60" s="273"/>
      <c r="D60" s="9">
        <v>265250523283</v>
      </c>
      <c r="F60" s="10"/>
      <c r="H60" s="9">
        <v>918440736974</v>
      </c>
      <c r="J60" s="10"/>
    </row>
    <row r="61" spans="1:10" ht="21.75" customHeight="1" x14ac:dyDescent="0.2">
      <c r="A61" s="273" t="s">
        <v>131</v>
      </c>
      <c r="B61" s="273"/>
      <c r="D61" s="9">
        <v>143020954518</v>
      </c>
      <c r="F61" s="10"/>
      <c r="H61" s="9">
        <v>490707494770</v>
      </c>
      <c r="J61" s="10"/>
    </row>
    <row r="62" spans="1:10" ht="21.75" customHeight="1" x14ac:dyDescent="0.2">
      <c r="A62" s="273" t="s">
        <v>131</v>
      </c>
      <c r="B62" s="273"/>
      <c r="D62" s="9">
        <v>23104851118</v>
      </c>
      <c r="F62" s="10"/>
      <c r="H62" s="9">
        <v>79273164170</v>
      </c>
      <c r="J62" s="10"/>
    </row>
    <row r="63" spans="1:10" ht="21.75" customHeight="1" x14ac:dyDescent="0.2">
      <c r="A63" s="273" t="s">
        <v>131</v>
      </c>
      <c r="B63" s="273"/>
      <c r="D63" s="9">
        <v>37699235780</v>
      </c>
      <c r="F63" s="10"/>
      <c r="H63" s="9">
        <v>128158387652</v>
      </c>
      <c r="J63" s="10"/>
    </row>
    <row r="64" spans="1:10" ht="21.75" customHeight="1" x14ac:dyDescent="0.2">
      <c r="A64" s="273" t="s">
        <v>131</v>
      </c>
      <c r="B64" s="273"/>
      <c r="D64" s="9">
        <v>6089941320</v>
      </c>
      <c r="F64" s="10"/>
      <c r="H64" s="9">
        <v>20702728950</v>
      </c>
      <c r="J64" s="10"/>
    </row>
    <row r="65" spans="1:10" ht="21.75" customHeight="1" x14ac:dyDescent="0.2">
      <c r="A65" s="273" t="s">
        <v>131</v>
      </c>
      <c r="B65" s="273"/>
      <c r="D65" s="9">
        <v>72687195626</v>
      </c>
      <c r="F65" s="10"/>
      <c r="H65" s="9">
        <v>244808519640</v>
      </c>
      <c r="J65" s="10"/>
    </row>
    <row r="66" spans="1:10" ht="21.75" customHeight="1" x14ac:dyDescent="0.2">
      <c r="A66" s="273" t="s">
        <v>131</v>
      </c>
      <c r="B66" s="273"/>
      <c r="D66" s="9">
        <v>11741866001</v>
      </c>
      <c r="F66" s="10"/>
      <c r="H66" s="9">
        <v>39546288833</v>
      </c>
      <c r="J66" s="10"/>
    </row>
    <row r="67" spans="1:10" ht="21.75" customHeight="1" x14ac:dyDescent="0.2">
      <c r="A67" s="273" t="s">
        <v>134</v>
      </c>
      <c r="B67" s="273"/>
      <c r="D67" s="9">
        <v>28931506830</v>
      </c>
      <c r="F67" s="10"/>
      <c r="H67" s="9">
        <v>107692479970</v>
      </c>
      <c r="J67" s="10"/>
    </row>
    <row r="68" spans="1:10" ht="21.75" customHeight="1" x14ac:dyDescent="0.2">
      <c r="A68" s="273" t="s">
        <v>134</v>
      </c>
      <c r="B68" s="273"/>
      <c r="D68" s="9">
        <v>0</v>
      </c>
      <c r="F68" s="10"/>
      <c r="H68" s="9">
        <v>12879653685</v>
      </c>
      <c r="J68" s="10"/>
    </row>
    <row r="69" spans="1:10" ht="21.75" customHeight="1" x14ac:dyDescent="0.2">
      <c r="A69" s="273" t="s">
        <v>134</v>
      </c>
      <c r="B69" s="273"/>
      <c r="D69" s="9">
        <v>0</v>
      </c>
      <c r="F69" s="10"/>
      <c r="H69" s="9">
        <v>110790231885</v>
      </c>
      <c r="J69" s="10"/>
    </row>
    <row r="70" spans="1:10" ht="21.75" customHeight="1" x14ac:dyDescent="0.2">
      <c r="A70" s="273" t="s">
        <v>134</v>
      </c>
      <c r="B70" s="273"/>
      <c r="D70" s="9">
        <v>0</v>
      </c>
      <c r="F70" s="10"/>
      <c r="H70" s="9">
        <v>5923925239</v>
      </c>
      <c r="J70" s="10"/>
    </row>
    <row r="71" spans="1:10" ht="21.75" customHeight="1" x14ac:dyDescent="0.2">
      <c r="A71" s="273" t="s">
        <v>134</v>
      </c>
      <c r="B71" s="273"/>
      <c r="D71" s="9">
        <v>0</v>
      </c>
      <c r="F71" s="10"/>
      <c r="H71" s="9">
        <v>21303747934</v>
      </c>
      <c r="J71" s="10"/>
    </row>
    <row r="72" spans="1:10" ht="21.75" customHeight="1" x14ac:dyDescent="0.2">
      <c r="A72" s="273" t="s">
        <v>134</v>
      </c>
      <c r="B72" s="273"/>
      <c r="D72" s="9">
        <v>0</v>
      </c>
      <c r="F72" s="10"/>
      <c r="H72" s="9">
        <v>59546465726</v>
      </c>
      <c r="J72" s="10"/>
    </row>
    <row r="73" spans="1:10" ht="21.75" customHeight="1" x14ac:dyDescent="0.2">
      <c r="A73" s="273" t="s">
        <v>134</v>
      </c>
      <c r="B73" s="273"/>
      <c r="D73" s="9">
        <v>21570410954</v>
      </c>
      <c r="F73" s="10"/>
      <c r="H73" s="9">
        <v>188563709570</v>
      </c>
      <c r="J73" s="10"/>
    </row>
    <row r="74" spans="1:10" ht="21.75" customHeight="1" x14ac:dyDescent="0.2">
      <c r="A74" s="273" t="s">
        <v>134</v>
      </c>
      <c r="B74" s="273"/>
      <c r="D74" s="9">
        <v>0</v>
      </c>
      <c r="F74" s="10"/>
      <c r="H74" s="9">
        <v>15603763628</v>
      </c>
      <c r="J74" s="10"/>
    </row>
    <row r="75" spans="1:10" ht="21.75" customHeight="1" x14ac:dyDescent="0.2">
      <c r="A75" s="273" t="s">
        <v>134</v>
      </c>
      <c r="B75" s="273"/>
      <c r="D75" s="9">
        <v>0</v>
      </c>
      <c r="F75" s="10"/>
      <c r="H75" s="9">
        <v>38082139177</v>
      </c>
      <c r="J75" s="10"/>
    </row>
    <row r="76" spans="1:10" ht="21.75" customHeight="1" x14ac:dyDescent="0.2">
      <c r="A76" s="273" t="s">
        <v>124</v>
      </c>
      <c r="B76" s="273"/>
      <c r="D76" s="9">
        <v>32074680813</v>
      </c>
      <c r="F76" s="10"/>
      <c r="H76" s="9">
        <v>69322697241</v>
      </c>
      <c r="J76" s="10"/>
    </row>
    <row r="77" spans="1:10" ht="21.75" customHeight="1" x14ac:dyDescent="0.2">
      <c r="A77" s="273" t="s">
        <v>134</v>
      </c>
      <c r="B77" s="273"/>
      <c r="D77" s="9">
        <v>6421002738</v>
      </c>
      <c r="F77" s="10"/>
      <c r="H77" s="9">
        <v>45967793968</v>
      </c>
      <c r="J77" s="10"/>
    </row>
    <row r="78" spans="1:10" ht="21.75" customHeight="1" x14ac:dyDescent="0.2">
      <c r="A78" s="273" t="s">
        <v>134</v>
      </c>
      <c r="B78" s="273"/>
      <c r="D78" s="9">
        <v>5663969108</v>
      </c>
      <c r="F78" s="10"/>
      <c r="H78" s="9">
        <v>28558304720</v>
      </c>
      <c r="J78" s="10"/>
    </row>
    <row r="79" spans="1:10" ht="21.75" customHeight="1" x14ac:dyDescent="0.2">
      <c r="A79" s="273" t="s">
        <v>156</v>
      </c>
      <c r="B79" s="273"/>
      <c r="D79" s="9">
        <v>11436986300</v>
      </c>
      <c r="F79" s="10"/>
      <c r="H79" s="9">
        <v>60258904106</v>
      </c>
      <c r="J79" s="10"/>
    </row>
    <row r="80" spans="1:10" ht="21.75" customHeight="1" x14ac:dyDescent="0.2">
      <c r="A80" s="273" t="s">
        <v>141</v>
      </c>
      <c r="B80" s="273"/>
      <c r="D80" s="9">
        <v>33121150672</v>
      </c>
      <c r="F80" s="10"/>
      <c r="H80" s="9">
        <v>130764986284</v>
      </c>
      <c r="J80" s="10"/>
    </row>
    <row r="81" spans="1:10" ht="21.75" customHeight="1" x14ac:dyDescent="0.2">
      <c r="A81" s="273" t="s">
        <v>145</v>
      </c>
      <c r="B81" s="273"/>
      <c r="D81" s="9">
        <v>29745205464</v>
      </c>
      <c r="F81" s="10"/>
      <c r="H81" s="9">
        <v>102978082173</v>
      </c>
      <c r="J81" s="10"/>
    </row>
    <row r="82" spans="1:10" ht="21.75" customHeight="1" x14ac:dyDescent="0.2">
      <c r="A82" s="273" t="s">
        <v>134</v>
      </c>
      <c r="B82" s="273"/>
      <c r="D82" s="9">
        <v>6641197806</v>
      </c>
      <c r="F82" s="10"/>
      <c r="H82" s="9">
        <v>36526587933</v>
      </c>
      <c r="J82" s="10"/>
    </row>
    <row r="83" spans="1:10" ht="21.75" customHeight="1" x14ac:dyDescent="0.2">
      <c r="A83" s="273" t="s">
        <v>158</v>
      </c>
      <c r="B83" s="273"/>
      <c r="D83" s="9">
        <v>26753424638</v>
      </c>
      <c r="F83" s="10"/>
      <c r="H83" s="9">
        <v>46602739692</v>
      </c>
      <c r="J83" s="10"/>
    </row>
    <row r="84" spans="1:10" ht="21.75" customHeight="1" x14ac:dyDescent="0.2">
      <c r="A84" s="273" t="s">
        <v>134</v>
      </c>
      <c r="B84" s="273"/>
      <c r="D84" s="9">
        <v>171610938937</v>
      </c>
      <c r="F84" s="10"/>
      <c r="H84" s="9">
        <v>305058718424</v>
      </c>
      <c r="J84" s="10"/>
    </row>
    <row r="85" spans="1:10" ht="21.75" customHeight="1" x14ac:dyDescent="0.2">
      <c r="A85" s="273" t="s">
        <v>134</v>
      </c>
      <c r="B85" s="273"/>
      <c r="D85" s="9">
        <v>70402279445</v>
      </c>
      <c r="F85" s="10"/>
      <c r="H85" s="9">
        <v>141929643815</v>
      </c>
      <c r="J85" s="10"/>
    </row>
    <row r="86" spans="1:10" ht="21.75" customHeight="1" x14ac:dyDescent="0.2">
      <c r="A86" s="273" t="s">
        <v>134</v>
      </c>
      <c r="B86" s="273"/>
      <c r="D86" s="9">
        <v>96281957259</v>
      </c>
      <c r="F86" s="10"/>
      <c r="H86" s="9">
        <v>155293479450</v>
      </c>
      <c r="J86" s="10"/>
    </row>
    <row r="87" spans="1:10" ht="21.75" customHeight="1" x14ac:dyDescent="0.2">
      <c r="A87" s="273" t="s">
        <v>162</v>
      </c>
      <c r="B87" s="273"/>
      <c r="D87" s="9">
        <v>59775121506</v>
      </c>
      <c r="F87" s="10"/>
      <c r="H87" s="9">
        <v>90626797122</v>
      </c>
      <c r="J87" s="10"/>
    </row>
    <row r="88" spans="1:10" ht="21.75" customHeight="1" x14ac:dyDescent="0.2">
      <c r="A88" s="273" t="s">
        <v>162</v>
      </c>
      <c r="B88" s="273"/>
      <c r="D88" s="9">
        <v>52657534216</v>
      </c>
      <c r="F88" s="10"/>
      <c r="H88" s="9">
        <v>79835616392</v>
      </c>
      <c r="J88" s="10"/>
    </row>
    <row r="89" spans="1:10" ht="21.75" customHeight="1" x14ac:dyDescent="0.2">
      <c r="A89" s="273" t="s">
        <v>134</v>
      </c>
      <c r="B89" s="273"/>
      <c r="D89" s="9">
        <v>64748332590</v>
      </c>
      <c r="F89" s="10"/>
      <c r="H89" s="9">
        <v>120964329843</v>
      </c>
      <c r="J89" s="10"/>
    </row>
    <row r="90" spans="1:10" ht="21.75" customHeight="1" x14ac:dyDescent="0.2">
      <c r="A90" s="273" t="s">
        <v>162</v>
      </c>
      <c r="B90" s="273"/>
      <c r="D90" s="9">
        <v>53451530861</v>
      </c>
      <c r="F90" s="10"/>
      <c r="H90" s="9">
        <v>79315174826</v>
      </c>
      <c r="J90" s="10"/>
    </row>
    <row r="91" spans="1:10" ht="21.75" customHeight="1" x14ac:dyDescent="0.2">
      <c r="A91" s="273" t="s">
        <v>134</v>
      </c>
      <c r="B91" s="273"/>
      <c r="D91" s="9">
        <v>85552635611</v>
      </c>
      <c r="F91" s="10"/>
      <c r="H91" s="9">
        <v>99378279446</v>
      </c>
      <c r="J91" s="10"/>
    </row>
    <row r="92" spans="1:10" ht="21.75" customHeight="1" x14ac:dyDescent="0.2">
      <c r="A92" s="273" t="s">
        <v>168</v>
      </c>
      <c r="B92" s="273"/>
      <c r="D92" s="9">
        <v>52657534216</v>
      </c>
      <c r="F92" s="10"/>
      <c r="H92" s="9">
        <v>76438356120</v>
      </c>
      <c r="J92" s="10"/>
    </row>
    <row r="93" spans="1:10" ht="21.75" customHeight="1" x14ac:dyDescent="0.2">
      <c r="A93" s="273" t="s">
        <v>169</v>
      </c>
      <c r="B93" s="273"/>
      <c r="D93" s="9">
        <v>14013698614</v>
      </c>
      <c r="F93" s="10"/>
      <c r="H93" s="9">
        <v>19890410936</v>
      </c>
      <c r="J93" s="10"/>
    </row>
    <row r="94" spans="1:10" ht="21.75" customHeight="1" x14ac:dyDescent="0.2">
      <c r="A94" s="273" t="s">
        <v>143</v>
      </c>
      <c r="B94" s="273"/>
      <c r="D94" s="9">
        <v>14013698614</v>
      </c>
      <c r="F94" s="10"/>
      <c r="H94" s="9">
        <v>19890410936</v>
      </c>
      <c r="J94" s="10"/>
    </row>
    <row r="95" spans="1:10" ht="21.75" customHeight="1" x14ac:dyDescent="0.2">
      <c r="A95" s="273" t="s">
        <v>170</v>
      </c>
      <c r="B95" s="273"/>
      <c r="D95" s="9">
        <v>24292791773</v>
      </c>
      <c r="F95" s="10"/>
      <c r="H95" s="9">
        <v>34639331496</v>
      </c>
      <c r="J95" s="10"/>
    </row>
    <row r="96" spans="1:10" ht="21.75" customHeight="1" x14ac:dyDescent="0.2">
      <c r="A96" s="273" t="s">
        <v>134</v>
      </c>
      <c r="B96" s="273"/>
      <c r="D96" s="9">
        <v>5820657512</v>
      </c>
      <c r="F96" s="10"/>
      <c r="H96" s="9">
        <v>8229205448</v>
      </c>
      <c r="J96" s="10"/>
    </row>
    <row r="97" spans="1:10" ht="21.75" customHeight="1" x14ac:dyDescent="0.2">
      <c r="A97" s="273" t="s">
        <v>134</v>
      </c>
      <c r="B97" s="273"/>
      <c r="D97" s="9">
        <v>18519916432</v>
      </c>
      <c r="F97" s="10"/>
      <c r="H97" s="9">
        <v>24267476704</v>
      </c>
      <c r="J97" s="10"/>
    </row>
    <row r="98" spans="1:10" ht="21.75" customHeight="1" x14ac:dyDescent="0.2">
      <c r="A98" s="273" t="s">
        <v>169</v>
      </c>
      <c r="B98" s="273"/>
      <c r="D98" s="9">
        <v>71744027012</v>
      </c>
      <c r="F98" s="10"/>
      <c r="H98" s="9">
        <v>85629967724</v>
      </c>
      <c r="J98" s="10"/>
    </row>
    <row r="99" spans="1:10" ht="21.75" customHeight="1" x14ac:dyDescent="0.2">
      <c r="A99" s="273" t="s">
        <v>143</v>
      </c>
      <c r="B99" s="273"/>
      <c r="D99" s="9">
        <v>13561643820</v>
      </c>
      <c r="F99" s="10"/>
      <c r="H99" s="9">
        <v>14465753408</v>
      </c>
      <c r="J99" s="10"/>
    </row>
    <row r="100" spans="1:10" ht="21.75" customHeight="1" x14ac:dyDescent="0.2">
      <c r="A100" s="273" t="s">
        <v>156</v>
      </c>
      <c r="B100" s="273"/>
      <c r="D100" s="9">
        <v>34342110000</v>
      </c>
      <c r="F100" s="10"/>
      <c r="H100" s="9">
        <v>36557730000</v>
      </c>
      <c r="J100" s="10"/>
    </row>
    <row r="101" spans="1:10" ht="21.75" customHeight="1" x14ac:dyDescent="0.2">
      <c r="A101" s="273" t="s">
        <v>134</v>
      </c>
      <c r="B101" s="273"/>
      <c r="D101" s="9">
        <v>27150410940</v>
      </c>
      <c r="F101" s="10"/>
      <c r="H101" s="9">
        <v>27150410940</v>
      </c>
      <c r="J101" s="10"/>
    </row>
    <row r="102" spans="1:10" ht="21.75" customHeight="1" x14ac:dyDescent="0.2">
      <c r="A102" s="273" t="s">
        <v>141</v>
      </c>
      <c r="B102" s="273"/>
      <c r="D102" s="9">
        <v>13561643820</v>
      </c>
      <c r="F102" s="10"/>
      <c r="H102" s="9">
        <v>13561643820</v>
      </c>
      <c r="J102" s="10"/>
    </row>
    <row r="103" spans="1:10" ht="21.75" customHeight="1" x14ac:dyDescent="0.2">
      <c r="A103" s="273" t="s">
        <v>170</v>
      </c>
      <c r="B103" s="273"/>
      <c r="D103" s="9">
        <v>13561643820</v>
      </c>
      <c r="F103" s="10"/>
      <c r="H103" s="9">
        <v>13561643820</v>
      </c>
      <c r="J103" s="10"/>
    </row>
    <row r="104" spans="1:10" ht="21.75" customHeight="1" x14ac:dyDescent="0.2">
      <c r="A104" s="273" t="s">
        <v>134</v>
      </c>
      <c r="B104" s="273"/>
      <c r="D104" s="9">
        <v>35797170396</v>
      </c>
      <c r="F104" s="10"/>
      <c r="H104" s="9">
        <v>35797170396</v>
      </c>
      <c r="J104" s="10"/>
    </row>
    <row r="105" spans="1:10" ht="21.75" customHeight="1" x14ac:dyDescent="0.2">
      <c r="A105" s="273" t="s">
        <v>156</v>
      </c>
      <c r="B105" s="273"/>
      <c r="D105" s="9">
        <v>7052054776</v>
      </c>
      <c r="F105" s="10"/>
      <c r="H105" s="9">
        <v>7052054776</v>
      </c>
      <c r="J105" s="10"/>
    </row>
    <row r="106" spans="1:10" ht="21.75" customHeight="1" x14ac:dyDescent="0.2">
      <c r="A106" s="273" t="s">
        <v>170</v>
      </c>
      <c r="B106" s="273"/>
      <c r="D106" s="9">
        <v>30482271768</v>
      </c>
      <c r="F106" s="10"/>
      <c r="H106" s="9">
        <v>30482271768</v>
      </c>
      <c r="J106" s="10"/>
    </row>
    <row r="107" spans="1:10" ht="21.75" customHeight="1" x14ac:dyDescent="0.2">
      <c r="A107" s="273" t="s">
        <v>134</v>
      </c>
      <c r="B107" s="273"/>
      <c r="D107" s="9">
        <v>28931506848</v>
      </c>
      <c r="F107" s="10"/>
      <c r="H107" s="9">
        <v>28931506848</v>
      </c>
      <c r="J107" s="10"/>
    </row>
    <row r="108" spans="1:10" ht="21.75" customHeight="1" x14ac:dyDescent="0.2">
      <c r="A108" s="273" t="s">
        <v>156</v>
      </c>
      <c r="B108" s="273"/>
      <c r="D108" s="9">
        <v>8282960208</v>
      </c>
      <c r="F108" s="10"/>
      <c r="H108" s="9">
        <v>8282960208</v>
      </c>
      <c r="J108" s="10"/>
    </row>
    <row r="109" spans="1:10" ht="21.75" customHeight="1" x14ac:dyDescent="0.2">
      <c r="A109" s="273" t="s">
        <v>143</v>
      </c>
      <c r="B109" s="273"/>
      <c r="D109" s="9">
        <v>6473424656</v>
      </c>
      <c r="F109" s="10"/>
      <c r="H109" s="9">
        <v>6473424656</v>
      </c>
      <c r="J109" s="10"/>
    </row>
    <row r="110" spans="1:10" ht="21.75" customHeight="1" x14ac:dyDescent="0.2">
      <c r="A110" s="273" t="s">
        <v>134</v>
      </c>
      <c r="B110" s="273"/>
      <c r="D110" s="9">
        <v>5545909476</v>
      </c>
      <c r="F110" s="10"/>
      <c r="H110" s="9">
        <v>5545909476</v>
      </c>
      <c r="J110" s="10"/>
    </row>
    <row r="111" spans="1:10" ht="21.75" customHeight="1" x14ac:dyDescent="0.2">
      <c r="A111" s="273" t="s">
        <v>134</v>
      </c>
      <c r="B111" s="273"/>
      <c r="D111" s="9">
        <v>4828198353</v>
      </c>
      <c r="F111" s="10"/>
      <c r="H111" s="9">
        <v>4828198353</v>
      </c>
      <c r="J111" s="10"/>
    </row>
    <row r="112" spans="1:10" ht="21.75" customHeight="1" x14ac:dyDescent="0.2">
      <c r="A112" s="273" t="s">
        <v>145</v>
      </c>
      <c r="B112" s="273"/>
      <c r="D112" s="9">
        <v>11150926020</v>
      </c>
      <c r="F112" s="10"/>
      <c r="H112" s="9">
        <v>11150926020</v>
      </c>
      <c r="J112" s="10"/>
    </row>
    <row r="113" spans="1:10" ht="21.75" customHeight="1" x14ac:dyDescent="0.2">
      <c r="A113" s="273" t="s">
        <v>145</v>
      </c>
      <c r="B113" s="273"/>
      <c r="D113" s="9">
        <v>3330956712</v>
      </c>
      <c r="F113" s="10"/>
      <c r="H113" s="9">
        <v>3330956712</v>
      </c>
      <c r="J113" s="10"/>
    </row>
    <row r="114" spans="1:10" ht="21.75" customHeight="1" x14ac:dyDescent="0.2">
      <c r="A114" s="273" t="s">
        <v>145</v>
      </c>
      <c r="B114" s="273"/>
      <c r="D114" s="9">
        <v>9041095890</v>
      </c>
      <c r="F114" s="10"/>
      <c r="H114" s="9">
        <v>9041095890</v>
      </c>
      <c r="J114" s="10"/>
    </row>
    <row r="115" spans="1:10" ht="21.75" customHeight="1" x14ac:dyDescent="0.2">
      <c r="A115" s="273" t="s">
        <v>141</v>
      </c>
      <c r="B115" s="273"/>
      <c r="D115" s="9">
        <v>4520547945</v>
      </c>
      <c r="F115" s="10"/>
      <c r="H115" s="9">
        <v>4520547945</v>
      </c>
      <c r="J115" s="10"/>
    </row>
    <row r="116" spans="1:10" ht="21.75" customHeight="1" x14ac:dyDescent="0.2">
      <c r="A116" s="273" t="s">
        <v>156</v>
      </c>
      <c r="B116" s="273"/>
      <c r="D116" s="9">
        <v>1801623695</v>
      </c>
      <c r="F116" s="10"/>
      <c r="H116" s="9">
        <v>1801623695</v>
      </c>
      <c r="J116" s="10"/>
    </row>
    <row r="117" spans="1:10" ht="21.75" customHeight="1" x14ac:dyDescent="0.2">
      <c r="A117" s="273" t="s">
        <v>134</v>
      </c>
      <c r="B117" s="273"/>
      <c r="D117" s="9">
        <v>15158663010</v>
      </c>
      <c r="F117" s="10"/>
      <c r="H117" s="9">
        <v>15158663010</v>
      </c>
      <c r="J117" s="10"/>
    </row>
    <row r="118" spans="1:10" ht="21.75" customHeight="1" x14ac:dyDescent="0.2">
      <c r="A118" s="273" t="s">
        <v>145</v>
      </c>
      <c r="B118" s="273"/>
      <c r="D118" s="9">
        <v>3616438356</v>
      </c>
      <c r="F118" s="10"/>
      <c r="H118" s="9">
        <v>3616438356</v>
      </c>
      <c r="J118" s="10"/>
    </row>
    <row r="119" spans="1:10" ht="21.75" customHeight="1" x14ac:dyDescent="0.2">
      <c r="A119" s="273" t="s">
        <v>141</v>
      </c>
      <c r="B119" s="273"/>
      <c r="D119" s="9">
        <v>3616438356</v>
      </c>
      <c r="F119" s="10"/>
      <c r="H119" s="9">
        <v>3616438356</v>
      </c>
      <c r="J119" s="10"/>
    </row>
    <row r="120" spans="1:10" ht="21.75" customHeight="1" x14ac:dyDescent="0.2">
      <c r="A120" s="273" t="s">
        <v>156</v>
      </c>
      <c r="B120" s="273"/>
      <c r="D120" s="9">
        <v>4562715616</v>
      </c>
      <c r="F120" s="10"/>
      <c r="H120" s="9">
        <v>4562715616</v>
      </c>
      <c r="J120" s="10"/>
    </row>
    <row r="121" spans="1:10" ht="21.75" customHeight="1" x14ac:dyDescent="0.2">
      <c r="A121" s="273" t="s">
        <v>134</v>
      </c>
      <c r="B121" s="273"/>
      <c r="D121" s="9">
        <v>11780186300</v>
      </c>
      <c r="F121" s="10"/>
      <c r="H121" s="9">
        <v>11780186300</v>
      </c>
      <c r="J121" s="10"/>
    </row>
    <row r="122" spans="1:10" ht="21.75" customHeight="1" x14ac:dyDescent="0.2">
      <c r="A122" s="273" t="s">
        <v>141</v>
      </c>
      <c r="B122" s="273"/>
      <c r="D122" s="9">
        <v>2712328767</v>
      </c>
      <c r="F122" s="10"/>
      <c r="H122" s="9">
        <v>2712328767</v>
      </c>
      <c r="J122" s="10"/>
    </row>
    <row r="123" spans="1:10" ht="21.75" customHeight="1" x14ac:dyDescent="0.2">
      <c r="A123" s="273" t="s">
        <v>145</v>
      </c>
      <c r="B123" s="273"/>
      <c r="D123" s="9">
        <v>2712328767</v>
      </c>
      <c r="F123" s="10"/>
      <c r="H123" s="9">
        <v>2712328767</v>
      </c>
      <c r="J123" s="10"/>
    </row>
    <row r="124" spans="1:10" ht="21.75" customHeight="1" x14ac:dyDescent="0.2">
      <c r="A124" s="273" t="s">
        <v>156</v>
      </c>
      <c r="B124" s="273"/>
      <c r="D124" s="9">
        <v>1506996984</v>
      </c>
      <c r="F124" s="10"/>
      <c r="H124" s="9">
        <v>1506996984</v>
      </c>
      <c r="J124" s="10"/>
    </row>
    <row r="125" spans="1:10" ht="21.75" customHeight="1" x14ac:dyDescent="0.2">
      <c r="A125" s="273" t="s">
        <v>134</v>
      </c>
      <c r="B125" s="273"/>
      <c r="D125" s="9">
        <v>6993197259</v>
      </c>
      <c r="F125" s="10"/>
      <c r="H125" s="9">
        <v>6993197259</v>
      </c>
      <c r="J125" s="10"/>
    </row>
    <row r="126" spans="1:10" ht="21.75" customHeight="1" x14ac:dyDescent="0.2">
      <c r="A126" s="274" t="s">
        <v>170</v>
      </c>
      <c r="B126" s="274"/>
      <c r="D126" s="12">
        <v>2217256438</v>
      </c>
      <c r="F126" s="13"/>
      <c r="H126" s="12">
        <v>2217256438</v>
      </c>
      <c r="J126" s="13"/>
    </row>
    <row r="127" spans="1:10" x14ac:dyDescent="0.2">
      <c r="D127" s="57">
        <f>SUM(D8:D126)</f>
        <v>2616193763549</v>
      </c>
      <c r="E127" s="57">
        <f t="shared" ref="E127:H127" si="0">SUM(E8:E126)</f>
        <v>0</v>
      </c>
      <c r="F127" s="57">
        <f t="shared" si="0"/>
        <v>0</v>
      </c>
      <c r="G127" s="57">
        <f t="shared" si="0"/>
        <v>0</v>
      </c>
      <c r="H127" s="57">
        <f t="shared" si="0"/>
        <v>9061918093259</v>
      </c>
    </row>
  </sheetData>
  <autoFilter ref="A7:J126" xr:uid="{00000000-0001-0000-0C00-000000000000}">
    <filterColumn colId="0" showButton="0"/>
  </autoFilter>
  <mergeCells count="126">
    <mergeCell ref="A121:B121"/>
    <mergeCell ref="A122:B122"/>
    <mergeCell ref="A123:B123"/>
    <mergeCell ref="A124:B124"/>
    <mergeCell ref="A125:B125"/>
    <mergeCell ref="A126:B126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1:B41"/>
    <mergeCell ref="A42:B42"/>
    <mergeCell ref="A43:B43"/>
    <mergeCell ref="A44:B44"/>
    <mergeCell ref="A45:B45"/>
    <mergeCell ref="A46:B46"/>
    <mergeCell ref="A47:B47"/>
    <mergeCell ref="A48:B48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7:B27"/>
    <mergeCell ref="A28:B28"/>
    <mergeCell ref="A29:B29"/>
    <mergeCell ref="A30:B30"/>
    <mergeCell ref="A31:B31"/>
    <mergeCell ref="A17:B17"/>
    <mergeCell ref="A18:B18"/>
    <mergeCell ref="A19:B19"/>
    <mergeCell ref="A20:B20"/>
    <mergeCell ref="A21:B21"/>
    <mergeCell ref="A22:B22"/>
    <mergeCell ref="A23:B23"/>
    <mergeCell ref="A24:B24"/>
    <mergeCell ref="A11:B11"/>
    <mergeCell ref="A12:B12"/>
    <mergeCell ref="A13:B13"/>
    <mergeCell ref="A14:B14"/>
    <mergeCell ref="A15:B15"/>
    <mergeCell ref="A16:B16"/>
    <mergeCell ref="A8:B8"/>
    <mergeCell ref="A25:B25"/>
    <mergeCell ref="A26:B26"/>
    <mergeCell ref="A1:J1"/>
    <mergeCell ref="A2:J2"/>
    <mergeCell ref="A3:J3"/>
    <mergeCell ref="B5:J5"/>
    <mergeCell ref="D6:F6"/>
    <mergeCell ref="H6:J6"/>
    <mergeCell ref="A7:B7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9E6C-061E-4AC2-9249-11115EABE825}">
  <sheetPr>
    <pageSetUpPr fitToPage="1"/>
  </sheetPr>
  <dimension ref="A1:X31"/>
  <sheetViews>
    <sheetView rightToLeft="1" view="pageBreakPreview" zoomScale="85" zoomScaleNormal="85" zoomScaleSheetLayoutView="85" workbookViewId="0">
      <selection activeCell="B6" sqref="B6"/>
    </sheetView>
  </sheetViews>
  <sheetFormatPr defaultRowHeight="15.75" x14ac:dyDescent="0.2"/>
  <cols>
    <col min="1" max="1" width="5.140625" style="107" customWidth="1"/>
    <col min="2" max="2" width="40.28515625" style="107" customWidth="1"/>
    <col min="3" max="3" width="1.28515625" style="107" customWidth="1"/>
    <col min="4" max="4" width="34.28515625" style="107" customWidth="1"/>
    <col min="5" max="5" width="1.28515625" style="107" customWidth="1"/>
    <col min="6" max="6" width="29.42578125" style="107" customWidth="1"/>
    <col min="7" max="7" width="1.28515625" style="107" customWidth="1"/>
    <col min="8" max="8" width="30.28515625" style="107" customWidth="1"/>
    <col min="9" max="9" width="1.28515625" style="107" customWidth="1"/>
    <col min="10" max="10" width="32.42578125" style="107" customWidth="1"/>
    <col min="11" max="11" width="0.28515625" style="107" customWidth="1"/>
    <col min="12" max="12" width="14.5703125" style="107" customWidth="1"/>
    <col min="13" max="13" width="12.85546875" style="107" customWidth="1"/>
    <col min="14" max="14" width="18.42578125" style="107" bestFit="1" customWidth="1"/>
    <col min="15" max="15" width="13.85546875" style="107" bestFit="1" customWidth="1"/>
    <col min="16" max="16" width="9.140625" style="107"/>
    <col min="17" max="17" width="18.5703125" style="107" bestFit="1" customWidth="1"/>
    <col min="18" max="16384" width="9.140625" style="107"/>
  </cols>
  <sheetData>
    <row r="1" spans="1:24" ht="29.1" customHeight="1" x14ac:dyDescent="0.2">
      <c r="A1" s="302" t="s">
        <v>0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24" ht="21.75" customHeight="1" x14ac:dyDescent="0.2">
      <c r="A2" s="302" t="s">
        <v>184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24" ht="21.75" customHeight="1" x14ac:dyDescent="0.2">
      <c r="A3" s="302" t="s">
        <v>2</v>
      </c>
      <c r="B3" s="302"/>
      <c r="C3" s="302"/>
      <c r="D3" s="302"/>
      <c r="E3" s="302"/>
      <c r="F3" s="302"/>
      <c r="G3" s="302"/>
      <c r="H3" s="302"/>
      <c r="I3" s="302"/>
      <c r="J3" s="302"/>
    </row>
    <row r="4" spans="1:24" ht="23.25" customHeight="1" x14ac:dyDescent="0.2"/>
    <row r="5" spans="1:24" ht="23.25" customHeight="1" x14ac:dyDescent="0.2">
      <c r="A5" s="108" t="s">
        <v>244</v>
      </c>
      <c r="B5" s="303" t="s">
        <v>245</v>
      </c>
      <c r="C5" s="303"/>
      <c r="D5" s="303"/>
      <c r="E5" s="303"/>
      <c r="F5" s="303"/>
      <c r="G5" s="303"/>
      <c r="H5" s="303"/>
      <c r="I5" s="303"/>
      <c r="J5" s="303"/>
    </row>
    <row r="6" spans="1:24" ht="42.75" customHeight="1" x14ac:dyDescent="0.2">
      <c r="D6" s="299" t="s">
        <v>203</v>
      </c>
      <c r="E6" s="299"/>
      <c r="F6" s="299"/>
      <c r="H6" s="299" t="s">
        <v>204</v>
      </c>
      <c r="I6" s="299"/>
      <c r="J6" s="299"/>
    </row>
    <row r="7" spans="1:24" ht="52.5" customHeight="1" x14ac:dyDescent="0.2">
      <c r="A7" s="299" t="s">
        <v>246</v>
      </c>
      <c r="B7" s="299"/>
      <c r="D7" s="109" t="s">
        <v>247</v>
      </c>
      <c r="E7" s="110"/>
      <c r="F7" s="109" t="s">
        <v>248</v>
      </c>
      <c r="H7" s="109" t="s">
        <v>247</v>
      </c>
      <c r="I7" s="110"/>
      <c r="J7" s="109" t="s">
        <v>248</v>
      </c>
    </row>
    <row r="8" spans="1:24" ht="36.4" customHeight="1" x14ac:dyDescent="0.2">
      <c r="A8" s="300" t="s">
        <v>316</v>
      </c>
      <c r="B8" s="300"/>
      <c r="C8" s="300"/>
      <c r="D8" s="103">
        <v>7577245</v>
      </c>
      <c r="E8" s="111">
        <v>0</v>
      </c>
      <c r="F8" s="112">
        <f>D8/N17</f>
        <v>2.2977577012741701E-4</v>
      </c>
      <c r="G8" s="111">
        <v>0</v>
      </c>
      <c r="H8" s="103">
        <v>2201549368</v>
      </c>
      <c r="I8" s="111"/>
      <c r="J8" s="112">
        <f>H8/Q17</f>
        <v>2.2326085291339979E-2</v>
      </c>
    </row>
    <row r="9" spans="1:24" ht="36.4" customHeight="1" x14ac:dyDescent="0.2">
      <c r="A9" s="300" t="s">
        <v>317</v>
      </c>
      <c r="B9" s="300"/>
      <c r="C9" s="300"/>
      <c r="D9" s="103">
        <v>2616193763549</v>
      </c>
      <c r="E9" s="111">
        <v>0</v>
      </c>
      <c r="F9" s="112">
        <f>D9/N23</f>
        <v>2.4592862355887899E-2</v>
      </c>
      <c r="G9" s="111">
        <v>0</v>
      </c>
      <c r="H9" s="103">
        <v>9061918093259</v>
      </c>
      <c r="I9" s="111"/>
      <c r="J9" s="112">
        <f>H9/Q23</f>
        <v>0.16735739787623352</v>
      </c>
    </row>
    <row r="10" spans="1:24" ht="36.4" customHeight="1" thickBot="1" x14ac:dyDescent="0.25">
      <c r="A10" s="301" t="s">
        <v>24</v>
      </c>
      <c r="B10" s="301"/>
      <c r="C10" s="113"/>
      <c r="D10" s="105">
        <f>SUM(D8:D9)</f>
        <v>2616201340794</v>
      </c>
      <c r="E10" s="114"/>
      <c r="F10" s="115">
        <f>SUM(F8:F9)</f>
        <v>2.4822638126015317E-2</v>
      </c>
      <c r="G10" s="114"/>
      <c r="H10" s="105">
        <f>SUM(H8:H9)</f>
        <v>9064119642627</v>
      </c>
      <c r="I10" s="114"/>
      <c r="J10" s="115">
        <f>SUM(J8:J9)</f>
        <v>0.1896834831675735</v>
      </c>
    </row>
    <row r="11" spans="1:24" ht="19.5" thickTop="1" x14ac:dyDescent="0.2">
      <c r="D11" s="113"/>
      <c r="E11" s="113"/>
      <c r="F11" s="113"/>
      <c r="G11" s="113"/>
      <c r="H11" s="113"/>
      <c r="I11" s="113"/>
      <c r="J11" s="113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24" ht="19.5" x14ac:dyDescent="0.2">
      <c r="D12" s="117"/>
      <c r="E12" s="118"/>
      <c r="F12" s="118"/>
      <c r="G12" s="118"/>
      <c r="H12" s="117"/>
      <c r="J12" s="242"/>
      <c r="K12" s="242"/>
      <c r="L12" s="243"/>
      <c r="M12" s="243"/>
      <c r="N12" s="244" t="s">
        <v>318</v>
      </c>
      <c r="O12" s="243"/>
      <c r="P12" s="243"/>
      <c r="Q12" s="243"/>
      <c r="R12" s="243"/>
      <c r="S12" s="243"/>
      <c r="T12" s="243"/>
      <c r="U12" s="243"/>
      <c r="V12" s="242"/>
      <c r="W12" s="242"/>
      <c r="X12" s="242"/>
    </row>
    <row r="13" spans="1:24" ht="19.5" x14ac:dyDescent="0.2">
      <c r="D13" s="118"/>
      <c r="E13" s="118"/>
      <c r="F13" s="118"/>
      <c r="G13" s="118"/>
      <c r="H13" s="118"/>
      <c r="J13" s="242"/>
      <c r="K13" s="242"/>
      <c r="L13" s="298" t="s">
        <v>319</v>
      </c>
      <c r="M13" s="243"/>
      <c r="N13" s="244" t="s">
        <v>313</v>
      </c>
      <c r="O13" s="244"/>
      <c r="P13" s="298" t="s">
        <v>204</v>
      </c>
      <c r="Q13" s="298"/>
      <c r="R13" s="298"/>
      <c r="S13" s="244"/>
      <c r="T13" s="243"/>
      <c r="U13" s="243"/>
      <c r="V13" s="242"/>
      <c r="W13" s="242"/>
      <c r="X13" s="242"/>
    </row>
    <row r="14" spans="1:24" ht="19.5" x14ac:dyDescent="0.2">
      <c r="B14" s="119"/>
      <c r="C14" s="119"/>
      <c r="D14" s="119"/>
      <c r="E14" s="119"/>
      <c r="F14" s="119"/>
      <c r="G14" s="119"/>
      <c r="H14" s="119"/>
      <c r="I14" s="119"/>
      <c r="J14" s="245"/>
      <c r="K14" s="242"/>
      <c r="L14" s="298"/>
      <c r="M14" s="244" t="s">
        <v>320</v>
      </c>
      <c r="N14" s="246">
        <f>'سپرده '!D8</f>
        <v>31316920463</v>
      </c>
      <c r="O14" s="244"/>
      <c r="P14" s="244"/>
      <c r="Q14" s="246">
        <v>162581214340</v>
      </c>
      <c r="R14" s="244"/>
      <c r="S14" s="298" t="s">
        <v>321</v>
      </c>
      <c r="T14" s="298"/>
      <c r="U14" s="298"/>
      <c r="V14" s="242"/>
      <c r="W14" s="242"/>
      <c r="X14" s="242"/>
    </row>
    <row r="15" spans="1:24" ht="19.5" x14ac:dyDescent="0.2">
      <c r="B15" s="119"/>
      <c r="C15" s="119"/>
      <c r="D15" s="118"/>
      <c r="E15" s="104"/>
      <c r="F15" s="104"/>
      <c r="G15" s="104"/>
      <c r="H15" s="104"/>
      <c r="I15" s="119"/>
      <c r="J15" s="245"/>
      <c r="K15" s="242"/>
      <c r="L15" s="298"/>
      <c r="M15" s="244"/>
      <c r="N15" s="244" t="s">
        <v>322</v>
      </c>
      <c r="O15" s="244"/>
      <c r="P15" s="244"/>
      <c r="Q15" s="243"/>
      <c r="R15" s="244"/>
      <c r="S15" s="247" t="s">
        <v>323</v>
      </c>
      <c r="T15" s="243"/>
      <c r="U15" s="243"/>
      <c r="V15" s="242"/>
      <c r="W15" s="242"/>
      <c r="X15" s="242"/>
    </row>
    <row r="16" spans="1:24" ht="19.5" x14ac:dyDescent="0.2">
      <c r="B16" s="119"/>
      <c r="C16" s="119"/>
      <c r="E16" s="119"/>
      <c r="G16" s="119"/>
      <c r="H16" s="119"/>
      <c r="I16" s="119"/>
      <c r="J16" s="245"/>
      <c r="K16" s="242"/>
      <c r="L16" s="298"/>
      <c r="M16" s="244" t="s">
        <v>324</v>
      </c>
      <c r="N16" s="246">
        <f>'سپرده '!J8</f>
        <v>34636465273</v>
      </c>
      <c r="O16" s="244"/>
      <c r="P16" s="244"/>
      <c r="Q16" s="246">
        <f>N16</f>
        <v>34636465273</v>
      </c>
      <c r="R16" s="244"/>
      <c r="S16" s="244"/>
      <c r="T16" s="243"/>
      <c r="U16" s="243"/>
      <c r="V16" s="242"/>
      <c r="W16" s="242"/>
      <c r="X16" s="242"/>
    </row>
    <row r="17" spans="2:24" ht="19.5" x14ac:dyDescent="0.2">
      <c r="B17" s="119"/>
      <c r="C17" s="119"/>
      <c r="D17" s="106"/>
      <c r="E17" s="119"/>
      <c r="F17" s="119"/>
      <c r="G17" s="119"/>
      <c r="H17" s="106"/>
      <c r="I17" s="119"/>
      <c r="J17" s="245"/>
      <c r="K17" s="242"/>
      <c r="L17" s="298"/>
      <c r="M17" s="244" t="s">
        <v>325</v>
      </c>
      <c r="N17" s="246">
        <f>(N14+N16)/2</f>
        <v>32976692868</v>
      </c>
      <c r="O17" s="244"/>
      <c r="P17" s="244"/>
      <c r="Q17" s="246">
        <f>(Q14+Q16)/2</f>
        <v>98608839806.5</v>
      </c>
      <c r="R17" s="244"/>
      <c r="S17" s="244"/>
      <c r="T17" s="243"/>
      <c r="U17" s="243"/>
      <c r="V17" s="242"/>
      <c r="W17" s="242"/>
      <c r="X17" s="242"/>
    </row>
    <row r="18" spans="2:24" ht="19.5" x14ac:dyDescent="0.2">
      <c r="B18" s="119"/>
      <c r="C18" s="119"/>
      <c r="D18" s="119"/>
      <c r="E18" s="119"/>
      <c r="F18" s="119"/>
      <c r="G18" s="119"/>
      <c r="H18" s="119"/>
      <c r="I18" s="119"/>
      <c r="J18" s="245"/>
      <c r="K18" s="242"/>
      <c r="L18" s="244"/>
      <c r="M18" s="244"/>
      <c r="N18" s="244"/>
      <c r="O18" s="244"/>
      <c r="P18" s="244"/>
      <c r="Q18" s="244"/>
      <c r="R18" s="244"/>
      <c r="S18" s="244"/>
      <c r="T18" s="243"/>
      <c r="U18" s="243"/>
      <c r="V18" s="242"/>
      <c r="W18" s="242"/>
      <c r="X18" s="242"/>
    </row>
    <row r="19" spans="2:24" ht="19.5" x14ac:dyDescent="0.2">
      <c r="B19" s="119"/>
      <c r="C19" s="119"/>
      <c r="D19" s="119"/>
      <c r="E19" s="119"/>
      <c r="F19" s="119"/>
      <c r="G19" s="119"/>
      <c r="H19" s="119"/>
      <c r="I19" s="119"/>
      <c r="J19" s="245"/>
      <c r="K19" s="242"/>
      <c r="L19" s="298" t="s">
        <v>326</v>
      </c>
      <c r="M19" s="244" t="s">
        <v>203</v>
      </c>
      <c r="N19" s="244" t="s">
        <v>313</v>
      </c>
      <c r="O19" s="244"/>
      <c r="P19" s="244"/>
      <c r="Q19" s="244"/>
      <c r="R19" s="244"/>
      <c r="S19" s="244"/>
      <c r="T19" s="243"/>
      <c r="U19" s="243"/>
      <c r="V19" s="242"/>
      <c r="W19" s="242"/>
      <c r="X19" s="242"/>
    </row>
    <row r="20" spans="2:24" ht="19.5" x14ac:dyDescent="0.2">
      <c r="B20" s="119"/>
      <c r="C20" s="119"/>
      <c r="D20" s="119"/>
      <c r="E20" s="119"/>
      <c r="F20" s="119"/>
      <c r="G20" s="119"/>
      <c r="H20" s="119"/>
      <c r="I20" s="119"/>
      <c r="J20" s="245"/>
      <c r="K20" s="242"/>
      <c r="L20" s="298"/>
      <c r="M20" s="244" t="s">
        <v>320</v>
      </c>
      <c r="N20" s="246">
        <f>'سپرده '!D9</f>
        <v>104466208000000</v>
      </c>
      <c r="O20" s="244"/>
      <c r="P20" s="244"/>
      <c r="Q20" s="246">
        <v>46362016000000</v>
      </c>
      <c r="R20" s="244"/>
      <c r="S20" s="298" t="str">
        <f>S14</f>
        <v>1404/01/01 تا 1404/01/01</v>
      </c>
      <c r="T20" s="298"/>
      <c r="U20" s="298"/>
      <c r="V20" s="242"/>
      <c r="W20" s="242"/>
      <c r="X20" s="242"/>
    </row>
    <row r="21" spans="2:24" ht="19.5" x14ac:dyDescent="0.2">
      <c r="B21" s="119"/>
      <c r="C21" s="119"/>
      <c r="D21" s="119"/>
      <c r="E21" s="119"/>
      <c r="F21" s="119"/>
      <c r="G21" s="119"/>
      <c r="H21" s="119"/>
      <c r="I21" s="119"/>
      <c r="J21" s="245"/>
      <c r="K21" s="242"/>
      <c r="L21" s="298"/>
      <c r="M21" s="244"/>
      <c r="N21" s="244" t="s">
        <v>322</v>
      </c>
      <c r="O21" s="244"/>
      <c r="P21" s="244"/>
      <c r="Q21" s="246"/>
      <c r="R21" s="244"/>
      <c r="S21" s="244"/>
      <c r="T21" s="243"/>
      <c r="U21" s="243"/>
      <c r="V21" s="242"/>
      <c r="W21" s="242"/>
      <c r="X21" s="242"/>
    </row>
    <row r="22" spans="2:24" ht="19.5" x14ac:dyDescent="0.2">
      <c r="B22" s="119"/>
      <c r="C22" s="119"/>
      <c r="D22" s="119"/>
      <c r="E22" s="119"/>
      <c r="F22" s="119"/>
      <c r="G22" s="119"/>
      <c r="H22" s="119"/>
      <c r="I22" s="119"/>
      <c r="J22" s="245"/>
      <c r="K22" s="242"/>
      <c r="L22" s="298"/>
      <c r="M22" s="244" t="s">
        <v>324</v>
      </c>
      <c r="N22" s="246">
        <f>'سپرده '!J9</f>
        <v>108294204000000</v>
      </c>
      <c r="O22" s="244"/>
      <c r="P22" s="244"/>
      <c r="Q22" s="246">
        <f>N22</f>
        <v>108294204000000</v>
      </c>
      <c r="R22" s="244"/>
      <c r="S22" s="244"/>
      <c r="T22" s="243"/>
      <c r="U22" s="243"/>
      <c r="V22" s="242"/>
      <c r="W22" s="242"/>
      <c r="X22" s="242"/>
    </row>
    <row r="23" spans="2:24" ht="19.5" x14ac:dyDescent="0.2">
      <c r="B23" s="119"/>
      <c r="C23" s="119"/>
      <c r="D23" s="119"/>
      <c r="E23" s="119"/>
      <c r="F23" s="119"/>
      <c r="G23" s="119"/>
      <c r="H23" s="119"/>
      <c r="I23" s="119"/>
      <c r="J23" s="245"/>
      <c r="K23" s="242"/>
      <c r="L23" s="298"/>
      <c r="M23" s="244" t="s">
        <v>325</v>
      </c>
      <c r="N23" s="246">
        <f>(N20+N22)/2</f>
        <v>106380206000000</v>
      </c>
      <c r="O23" s="244"/>
      <c r="P23" s="244"/>
      <c r="Q23" s="246">
        <f>(Q21+Q22)/2</f>
        <v>54147102000000</v>
      </c>
      <c r="R23" s="244"/>
      <c r="S23" s="244"/>
      <c r="T23" s="243"/>
      <c r="U23" s="243"/>
      <c r="V23" s="242"/>
      <c r="W23" s="242"/>
      <c r="X23" s="242"/>
    </row>
    <row r="24" spans="2:24" ht="18" x14ac:dyDescent="0.2">
      <c r="B24" s="119"/>
      <c r="C24" s="119"/>
      <c r="D24" s="119"/>
      <c r="E24" s="119"/>
      <c r="F24" s="119"/>
      <c r="G24" s="119"/>
      <c r="H24" s="119"/>
      <c r="I24" s="119"/>
      <c r="J24" s="245"/>
      <c r="K24" s="242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2"/>
      <c r="W24" s="242"/>
      <c r="X24" s="242"/>
    </row>
    <row r="25" spans="2:24" x14ac:dyDescent="0.2"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</row>
    <row r="26" spans="2:24" x14ac:dyDescent="0.2"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</row>
    <row r="27" spans="2:24" x14ac:dyDescent="0.2"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</row>
    <row r="28" spans="2:24" x14ac:dyDescent="0.2"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</row>
    <row r="29" spans="2:24" x14ac:dyDescent="0.2"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</row>
    <row r="30" spans="2:24" x14ac:dyDescent="0.2"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</row>
    <row r="31" spans="2:24" x14ac:dyDescent="0.2"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</row>
  </sheetData>
  <mergeCells count="15">
    <mergeCell ref="A1:J1"/>
    <mergeCell ref="A2:J2"/>
    <mergeCell ref="A3:J3"/>
    <mergeCell ref="B5:J5"/>
    <mergeCell ref="D6:F6"/>
    <mergeCell ref="H6:J6"/>
    <mergeCell ref="S14:U14"/>
    <mergeCell ref="L19:L23"/>
    <mergeCell ref="S20:U20"/>
    <mergeCell ref="A7:B7"/>
    <mergeCell ref="A8:C8"/>
    <mergeCell ref="A9:C9"/>
    <mergeCell ref="A10:B10"/>
    <mergeCell ref="L13:L17"/>
    <mergeCell ref="P13:R13"/>
  </mergeCells>
  <pageMargins left="0.39" right="0.39" top="0.39" bottom="0.39" header="0" footer="0"/>
  <pageSetup scale="7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view="pageBreakPreview" zoomScale="115" zoomScaleNormal="100" zoomScaleSheetLayoutView="115" workbookViewId="0">
      <selection activeCell="A7" sqref="A7:B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53" t="s">
        <v>0</v>
      </c>
      <c r="B1" s="253"/>
      <c r="C1" s="253"/>
      <c r="D1" s="253"/>
      <c r="E1" s="253"/>
      <c r="F1" s="253"/>
    </row>
    <row r="2" spans="1:6" ht="21.75" customHeight="1" x14ac:dyDescent="0.2">
      <c r="A2" s="253" t="s">
        <v>184</v>
      </c>
      <c r="B2" s="253"/>
      <c r="C2" s="253"/>
      <c r="D2" s="253"/>
      <c r="E2" s="253"/>
      <c r="F2" s="253"/>
    </row>
    <row r="3" spans="1:6" ht="21.75" customHeight="1" x14ac:dyDescent="0.2">
      <c r="A3" s="253" t="s">
        <v>2</v>
      </c>
      <c r="B3" s="253"/>
      <c r="C3" s="253"/>
      <c r="D3" s="253"/>
      <c r="E3" s="253"/>
      <c r="F3" s="253"/>
    </row>
    <row r="4" spans="1:6" ht="14.45" customHeight="1" x14ac:dyDescent="0.2"/>
    <row r="5" spans="1:6" s="29" customFormat="1" ht="29.1" customHeight="1" x14ac:dyDescent="0.2">
      <c r="A5" s="202" t="s">
        <v>255</v>
      </c>
      <c r="B5" s="257" t="s">
        <v>199</v>
      </c>
      <c r="C5" s="257"/>
      <c r="D5" s="257"/>
      <c r="E5" s="257"/>
      <c r="F5" s="257"/>
    </row>
    <row r="6" spans="1:6" s="29" customFormat="1" ht="18.75" customHeight="1" x14ac:dyDescent="0.2">
      <c r="D6" s="199" t="s">
        <v>203</v>
      </c>
      <c r="F6" s="199" t="s">
        <v>9</v>
      </c>
    </row>
    <row r="7" spans="1:6" s="29" customFormat="1" ht="27" customHeight="1" x14ac:dyDescent="0.2">
      <c r="A7" s="258" t="s">
        <v>199</v>
      </c>
      <c r="B7" s="258"/>
      <c r="D7" s="201" t="s">
        <v>106</v>
      </c>
      <c r="F7" s="201" t="s">
        <v>106</v>
      </c>
    </row>
    <row r="8" spans="1:6" s="29" customFormat="1" ht="21.75" customHeight="1" x14ac:dyDescent="0.2">
      <c r="A8" s="263" t="s">
        <v>199</v>
      </c>
      <c r="B8" s="263"/>
      <c r="D8" s="200">
        <v>0</v>
      </c>
      <c r="E8" s="43"/>
      <c r="F8" s="200">
        <v>0</v>
      </c>
    </row>
    <row r="9" spans="1:6" s="29" customFormat="1" ht="21.75" customHeight="1" x14ac:dyDescent="0.2">
      <c r="A9" s="265" t="s">
        <v>256</v>
      </c>
      <c r="B9" s="265"/>
      <c r="D9" s="197">
        <v>0</v>
      </c>
      <c r="E9" s="43"/>
      <c r="F9" s="197">
        <v>3591452720</v>
      </c>
    </row>
    <row r="10" spans="1:6" s="29" customFormat="1" ht="21.75" customHeight="1" x14ac:dyDescent="0.2">
      <c r="A10" s="271" t="s">
        <v>257</v>
      </c>
      <c r="B10" s="271"/>
      <c r="D10" s="182">
        <v>888750854</v>
      </c>
      <c r="E10" s="43"/>
      <c r="F10" s="182">
        <v>2935990503</v>
      </c>
    </row>
    <row r="11" spans="1:6" s="29" customFormat="1" ht="21.75" customHeight="1" x14ac:dyDescent="0.2">
      <c r="A11" s="272" t="s">
        <v>24</v>
      </c>
      <c r="B11" s="272"/>
      <c r="D11" s="183">
        <f>SUM(D8:D10)</f>
        <v>888750854</v>
      </c>
      <c r="E11" s="43"/>
      <c r="F11" s="183">
        <f>SUM(F8:F10)</f>
        <v>6527443223</v>
      </c>
    </row>
    <row r="12" spans="1:6" s="29" customFormat="1" x14ac:dyDescent="0.2"/>
    <row r="13" spans="1:6" s="29" customFormat="1" x14ac:dyDescent="0.2"/>
    <row r="14" spans="1:6" s="29" customFormat="1" x14ac:dyDescent="0.2"/>
    <row r="15" spans="1:6" s="29" customFormat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32"/>
  <sheetViews>
    <sheetView rightToLeft="1" view="pageBreakPreview" zoomScale="85" zoomScaleNormal="100" zoomScaleSheetLayoutView="85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0.140625" customWidth="1"/>
    <col min="6" max="6" width="1.28515625" customWidth="1"/>
    <col min="7" max="7" width="24.7109375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6.28515625" bestFit="1" customWidth="1"/>
    <col min="18" max="18" width="1.28515625" customWidth="1"/>
    <col min="19" max="19" width="20" bestFit="1" customWidth="1"/>
    <col min="20" max="20" width="0.28515625" customWidth="1"/>
  </cols>
  <sheetData>
    <row r="1" spans="1:30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</row>
    <row r="2" spans="1:30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</row>
    <row r="3" spans="1:30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</row>
    <row r="4" spans="1:30" ht="14.45" customHeight="1" x14ac:dyDescent="0.2"/>
    <row r="5" spans="1:30" ht="32.25" customHeight="1" x14ac:dyDescent="0.2">
      <c r="A5" s="257" t="s">
        <v>206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30" ht="26.25" customHeight="1" x14ac:dyDescent="0.2">
      <c r="A6" s="258" t="s">
        <v>26</v>
      </c>
      <c r="B6" s="29"/>
      <c r="C6" s="258" t="s">
        <v>258</v>
      </c>
      <c r="D6" s="258"/>
      <c r="E6" s="258"/>
      <c r="F6" s="258"/>
      <c r="G6" s="258"/>
      <c r="H6" s="39"/>
      <c r="I6" s="258" t="s">
        <v>203</v>
      </c>
      <c r="J6" s="258"/>
      <c r="K6" s="258"/>
      <c r="L6" s="258"/>
      <c r="M6" s="258"/>
      <c r="N6" s="39"/>
      <c r="O6" s="258" t="s">
        <v>204</v>
      </c>
      <c r="P6" s="258"/>
      <c r="Q6" s="258"/>
      <c r="R6" s="258"/>
      <c r="S6" s="258"/>
    </row>
    <row r="7" spans="1:30" ht="26.25" customHeight="1" x14ac:dyDescent="0.2">
      <c r="A7" s="258"/>
      <c r="B7" s="29"/>
      <c r="C7" s="187" t="s">
        <v>259</v>
      </c>
      <c r="D7" s="40"/>
      <c r="E7" s="187" t="s">
        <v>260</v>
      </c>
      <c r="F7" s="40"/>
      <c r="G7" s="187" t="s">
        <v>261</v>
      </c>
      <c r="H7" s="39"/>
      <c r="I7" s="187" t="s">
        <v>262</v>
      </c>
      <c r="J7" s="40"/>
      <c r="K7" s="187" t="s">
        <v>263</v>
      </c>
      <c r="L7" s="40"/>
      <c r="M7" s="187" t="s">
        <v>264</v>
      </c>
      <c r="N7" s="39"/>
      <c r="O7" s="187" t="s">
        <v>262</v>
      </c>
      <c r="P7" s="40"/>
      <c r="Q7" s="187" t="s">
        <v>263</v>
      </c>
      <c r="R7" s="40"/>
      <c r="S7" s="187" t="s">
        <v>264</v>
      </c>
    </row>
    <row r="8" spans="1:30" ht="26.25" customHeight="1" x14ac:dyDescent="0.2">
      <c r="A8" s="176" t="s">
        <v>23</v>
      </c>
      <c r="B8" s="29"/>
      <c r="C8" s="178" t="s">
        <v>265</v>
      </c>
      <c r="D8" s="39"/>
      <c r="E8" s="179">
        <v>4000000</v>
      </c>
      <c r="F8" s="39"/>
      <c r="G8" s="179">
        <v>1565</v>
      </c>
      <c r="H8" s="39"/>
      <c r="I8" s="179">
        <v>6260000000</v>
      </c>
      <c r="J8" s="39"/>
      <c r="K8" s="179">
        <v>861535735</v>
      </c>
      <c r="L8" s="39"/>
      <c r="M8" s="204">
        <f>I8-K8</f>
        <v>5398464265</v>
      </c>
      <c r="N8" s="223"/>
      <c r="O8" s="204">
        <v>6260000000</v>
      </c>
      <c r="P8" s="223"/>
      <c r="Q8" s="204">
        <v>861535735</v>
      </c>
      <c r="R8" s="223"/>
      <c r="S8" s="204">
        <f>O8-Q8</f>
        <v>5398464265</v>
      </c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</row>
    <row r="9" spans="1:30" ht="26.25" customHeight="1" x14ac:dyDescent="0.2">
      <c r="A9" s="171" t="s">
        <v>21</v>
      </c>
      <c r="B9" s="29"/>
      <c r="C9" s="52" t="s">
        <v>266</v>
      </c>
      <c r="D9" s="39"/>
      <c r="E9" s="185">
        <v>606007989</v>
      </c>
      <c r="F9" s="39"/>
      <c r="G9" s="185">
        <v>93</v>
      </c>
      <c r="H9" s="39"/>
      <c r="I9" s="185">
        <v>0</v>
      </c>
      <c r="J9" s="39"/>
      <c r="K9" s="185">
        <v>0</v>
      </c>
      <c r="L9" s="39"/>
      <c r="M9" s="206">
        <f>I9-K9</f>
        <v>0</v>
      </c>
      <c r="N9" s="223"/>
      <c r="O9" s="206">
        <v>56358742977</v>
      </c>
      <c r="P9" s="223"/>
      <c r="Q9" s="206">
        <v>1974232239</v>
      </c>
      <c r="R9" s="223"/>
      <c r="S9" s="206">
        <f>O9-Q9</f>
        <v>54384510738</v>
      </c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</row>
    <row r="10" spans="1:30" ht="26.25" customHeight="1" x14ac:dyDescent="0.2">
      <c r="A10" s="181" t="s">
        <v>22</v>
      </c>
      <c r="B10" s="29"/>
      <c r="C10" s="190" t="s">
        <v>267</v>
      </c>
      <c r="D10" s="39"/>
      <c r="E10" s="56">
        <v>5000000</v>
      </c>
      <c r="F10" s="39"/>
      <c r="G10" s="56">
        <v>850</v>
      </c>
      <c r="H10" s="39"/>
      <c r="I10" s="186">
        <v>4250000000</v>
      </c>
      <c r="J10" s="39"/>
      <c r="K10" s="186">
        <v>0</v>
      </c>
      <c r="L10" s="39"/>
      <c r="M10" s="207">
        <f>I10-K10</f>
        <v>4250000000</v>
      </c>
      <c r="N10" s="223"/>
      <c r="O10" s="207">
        <v>4250000000</v>
      </c>
      <c r="P10" s="223"/>
      <c r="Q10" s="207">
        <v>0</v>
      </c>
      <c r="R10" s="223"/>
      <c r="S10" s="207">
        <f>O10-Q10</f>
        <v>4250000000</v>
      </c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</row>
    <row r="11" spans="1:30" ht="26.25" customHeight="1" x14ac:dyDescent="0.2">
      <c r="A11" s="170" t="s">
        <v>24</v>
      </c>
      <c r="B11" s="29"/>
      <c r="C11" s="56"/>
      <c r="D11" s="39"/>
      <c r="E11" s="56"/>
      <c r="F11" s="39"/>
      <c r="G11" s="56"/>
      <c r="H11" s="39"/>
      <c r="I11" s="55">
        <f>SUM(I8:I10)</f>
        <v>10510000000</v>
      </c>
      <c r="J11" s="39"/>
      <c r="K11" s="55">
        <f>SUM(K8:K10)</f>
        <v>861535735</v>
      </c>
      <c r="L11" s="39"/>
      <c r="M11" s="55">
        <f>SUM(M8:M10)</f>
        <v>9648464265</v>
      </c>
      <c r="N11" s="223"/>
      <c r="O11" s="55">
        <f>SUM(O8:O10)</f>
        <v>66868742977</v>
      </c>
      <c r="P11" s="223"/>
      <c r="Q11" s="55">
        <f>SUM(Q8:Q10)</f>
        <v>2835767974</v>
      </c>
      <c r="R11" s="223"/>
      <c r="S11" s="55">
        <f>SUM(S8:S10)</f>
        <v>64032975003</v>
      </c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</row>
    <row r="12" spans="1:30" ht="26.25" customHeight="1" x14ac:dyDescent="0.2">
      <c r="A12" s="29"/>
      <c r="B12" s="2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223"/>
      <c r="N12" s="223"/>
      <c r="O12" s="223"/>
      <c r="P12" s="223"/>
      <c r="Q12" s="223"/>
      <c r="R12" s="223"/>
      <c r="S12" s="223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</row>
    <row r="13" spans="1:30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19"/>
      <c r="N13" s="219"/>
      <c r="O13" s="219"/>
      <c r="P13" s="219"/>
      <c r="Q13" s="219"/>
      <c r="R13" s="219"/>
      <c r="S13" s="219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</row>
    <row r="14" spans="1:30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9"/>
      <c r="N14" s="219"/>
      <c r="O14" s="219"/>
      <c r="P14" s="219"/>
      <c r="Q14" s="219"/>
      <c r="R14" s="219"/>
      <c r="S14" s="219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</row>
    <row r="15" spans="1:30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19"/>
      <c r="N15" s="219"/>
      <c r="O15" s="219"/>
      <c r="P15" s="219"/>
      <c r="Q15" s="219"/>
      <c r="R15" s="219"/>
      <c r="S15" s="219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</row>
    <row r="16" spans="1:30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19"/>
      <c r="N16" s="219"/>
      <c r="O16" s="219"/>
      <c r="P16" s="219"/>
      <c r="Q16" s="219"/>
      <c r="R16" s="219"/>
      <c r="S16" s="219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</row>
    <row r="17" spans="1:30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19"/>
      <c r="N17" s="219"/>
      <c r="O17" s="219"/>
      <c r="P17" s="219"/>
      <c r="Q17" s="219"/>
      <c r="R17" s="219"/>
      <c r="S17" s="219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</row>
    <row r="18" spans="1:30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9"/>
      <c r="N18" s="219"/>
      <c r="O18" s="219"/>
      <c r="P18" s="219"/>
      <c r="Q18" s="219"/>
      <c r="R18" s="219"/>
      <c r="S18" s="219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</row>
    <row r="19" spans="1:30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19"/>
      <c r="N19" s="219"/>
      <c r="O19" s="219"/>
      <c r="P19" s="219"/>
      <c r="Q19" s="219"/>
      <c r="R19" s="219"/>
      <c r="S19" s="219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</row>
    <row r="20" spans="1:30" x14ac:dyDescent="0.2"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</row>
    <row r="21" spans="1:30" x14ac:dyDescent="0.2"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</row>
    <row r="22" spans="1:30" x14ac:dyDescent="0.2"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</row>
    <row r="23" spans="1:30" x14ac:dyDescent="0.2"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</row>
    <row r="24" spans="1:30" x14ac:dyDescent="0.2"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</row>
    <row r="25" spans="1:30" x14ac:dyDescent="0.2"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</row>
    <row r="26" spans="1:30" x14ac:dyDescent="0.2"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</row>
    <row r="27" spans="1:30" x14ac:dyDescent="0.2"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</row>
    <row r="28" spans="1:30" x14ac:dyDescent="0.2"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</row>
    <row r="29" spans="1:30" x14ac:dyDescent="0.2"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</row>
    <row r="30" spans="1:30" x14ac:dyDescent="0.2"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</row>
    <row r="31" spans="1:30" x14ac:dyDescent="0.2"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</row>
    <row r="32" spans="1:30" x14ac:dyDescent="0.2"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160D-9F3A-4B7F-AF81-203A2B610D9C}">
  <dimension ref="A20:L25"/>
  <sheetViews>
    <sheetView showGridLines="0" rightToLeft="1" tabSelected="1" view="pageBreakPreview" topLeftCell="A7" zoomScale="130" zoomScaleNormal="115" zoomScaleSheetLayoutView="130" workbookViewId="0">
      <selection activeCell="A23" sqref="A23"/>
    </sheetView>
  </sheetViews>
  <sheetFormatPr defaultRowHeight="15" x14ac:dyDescent="0.25"/>
  <cols>
    <col min="1" max="4" width="9.140625" style="26"/>
    <col min="5" max="5" width="15.5703125" style="26" customWidth="1"/>
    <col min="6" max="16384" width="9.140625" style="26"/>
  </cols>
  <sheetData>
    <row r="20" spans="1:12" ht="26.25" customHeight="1" x14ac:dyDescent="0.6">
      <c r="A20" s="256" t="s">
        <v>296</v>
      </c>
      <c r="B20" s="256"/>
      <c r="C20" s="256"/>
      <c r="D20" s="256"/>
      <c r="E20" s="256"/>
      <c r="F20" s="24"/>
      <c r="G20" s="24"/>
      <c r="H20" s="24"/>
      <c r="I20" s="25"/>
      <c r="J20" s="25"/>
      <c r="K20" s="255"/>
      <c r="L20" s="255"/>
    </row>
    <row r="21" spans="1:12" ht="24" x14ac:dyDescent="0.6">
      <c r="A21" s="256" t="s">
        <v>297</v>
      </c>
      <c r="B21" s="256"/>
      <c r="C21" s="256"/>
      <c r="D21" s="256"/>
      <c r="E21" s="256"/>
      <c r="F21" s="24"/>
      <c r="G21" s="24"/>
      <c r="H21" s="24"/>
      <c r="I21" s="25"/>
      <c r="J21" s="25"/>
      <c r="K21" s="255"/>
      <c r="L21" s="255"/>
    </row>
    <row r="22" spans="1:12" ht="24" x14ac:dyDescent="0.6">
      <c r="A22" s="256" t="s">
        <v>298</v>
      </c>
      <c r="B22" s="256"/>
      <c r="C22" s="256"/>
      <c r="D22" s="256"/>
      <c r="E22" s="256"/>
      <c r="F22" s="24"/>
      <c r="G22" s="24"/>
      <c r="H22" s="24"/>
      <c r="I22" s="25"/>
      <c r="J22" s="25"/>
      <c r="K22" s="255"/>
      <c r="L22" s="255"/>
    </row>
    <row r="23" spans="1:12" ht="22.5" x14ac:dyDescent="0.55000000000000004">
      <c r="B23" s="27"/>
      <c r="C23" s="27"/>
      <c r="D23" s="27"/>
      <c r="E23" s="27"/>
      <c r="F23" s="27"/>
      <c r="G23" s="27"/>
      <c r="H23" s="27"/>
      <c r="I23" s="28"/>
      <c r="J23" s="28"/>
      <c r="K23" s="28"/>
      <c r="L23" s="28"/>
    </row>
    <row r="24" spans="1:12" ht="22.5" x14ac:dyDescent="0.5500000000000000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24" x14ac:dyDescent="0.6">
      <c r="B25" s="25"/>
      <c r="C25" s="25"/>
      <c r="D25" s="25"/>
      <c r="E25" s="25"/>
      <c r="F25" s="25"/>
      <c r="G25" s="25"/>
      <c r="H25" s="25"/>
      <c r="I25" s="25"/>
      <c r="J25" s="25"/>
      <c r="K25" s="255"/>
      <c r="L25" s="255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1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1" ht="14.45" customHeight="1" x14ac:dyDescent="0.2"/>
    <row r="5" spans="1:11" ht="14.45" customHeight="1" x14ac:dyDescent="0.2">
      <c r="A5" s="257" t="s">
        <v>212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</row>
    <row r="6" spans="1:11" ht="14.45" customHeight="1" x14ac:dyDescent="0.2">
      <c r="I6" s="3" t="s">
        <v>203</v>
      </c>
      <c r="K6" s="3" t="s">
        <v>204</v>
      </c>
    </row>
    <row r="7" spans="1:11" ht="29.1" customHeight="1" x14ac:dyDescent="0.2">
      <c r="A7" s="3" t="s">
        <v>268</v>
      </c>
      <c r="C7" s="17" t="s">
        <v>269</v>
      </c>
      <c r="E7" s="17" t="s">
        <v>270</v>
      </c>
      <c r="G7" s="17" t="s">
        <v>271</v>
      </c>
      <c r="I7" s="18" t="s">
        <v>272</v>
      </c>
      <c r="K7" s="18" t="s">
        <v>272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41"/>
  <sheetViews>
    <sheetView rightToLeft="1" view="pageBreakPreview" zoomScaleNormal="100" zoomScaleSheetLayoutView="100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42578125" customWidth="1"/>
    <col min="5" max="5" width="17.140625" bestFit="1" customWidth="1"/>
    <col min="6" max="6" width="1.28515625" customWidth="1"/>
    <col min="7" max="7" width="10.42578125" customWidth="1"/>
    <col min="8" max="8" width="1.28515625" customWidth="1"/>
    <col min="9" max="9" width="17.140625" bestFit="1" customWidth="1"/>
    <col min="10" max="10" width="1.28515625" customWidth="1"/>
    <col min="11" max="11" width="18.28515625" bestFit="1" customWidth="1"/>
    <col min="12" max="12" width="1.28515625" customWidth="1"/>
    <col min="13" max="13" width="10.42578125" customWidth="1"/>
    <col min="14" max="14" width="1.28515625" customWidth="1"/>
    <col min="15" max="15" width="18.28515625" bestFit="1" customWidth="1"/>
    <col min="16" max="16" width="0.28515625" customWidth="1"/>
  </cols>
  <sheetData>
    <row r="1" spans="1:23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23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</row>
    <row r="3" spans="1:23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</row>
    <row r="4" spans="1:23" s="29" customFormat="1" ht="14.45" customHeight="1" x14ac:dyDescent="0.2"/>
    <row r="5" spans="1:23" s="29" customFormat="1" ht="21" customHeight="1" x14ac:dyDescent="0.2">
      <c r="A5" s="257" t="s">
        <v>273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23" s="29" customFormat="1" ht="36.75" customHeight="1" x14ac:dyDescent="0.2">
      <c r="A6" s="258" t="s">
        <v>187</v>
      </c>
      <c r="C6" s="43"/>
      <c r="D6" s="43"/>
      <c r="E6" s="258" t="s">
        <v>203</v>
      </c>
      <c r="F6" s="258"/>
      <c r="G6" s="258"/>
      <c r="H6" s="258"/>
      <c r="I6" s="258"/>
      <c r="J6" s="43"/>
      <c r="K6" s="258" t="s">
        <v>204</v>
      </c>
      <c r="L6" s="258"/>
      <c r="M6" s="258"/>
      <c r="N6" s="258"/>
      <c r="O6" s="258"/>
    </row>
    <row r="7" spans="1:23" s="29" customFormat="1" ht="29.1" customHeight="1" x14ac:dyDescent="0.2">
      <c r="A7" s="258"/>
      <c r="C7" s="188" t="s">
        <v>65</v>
      </c>
      <c r="D7" s="195"/>
      <c r="E7" s="187" t="s">
        <v>274</v>
      </c>
      <c r="F7" s="44"/>
      <c r="G7" s="187" t="s">
        <v>263</v>
      </c>
      <c r="H7" s="44"/>
      <c r="I7" s="187" t="s">
        <v>275</v>
      </c>
      <c r="J7" s="43"/>
      <c r="K7" s="187" t="s">
        <v>274</v>
      </c>
      <c r="L7" s="44"/>
      <c r="M7" s="187" t="s">
        <v>263</v>
      </c>
      <c r="N7" s="44"/>
      <c r="O7" s="187" t="s">
        <v>275</v>
      </c>
    </row>
    <row r="8" spans="1:23" s="29" customFormat="1" ht="21.75" customHeight="1" x14ac:dyDescent="0.2">
      <c r="A8" s="176" t="s">
        <v>89</v>
      </c>
      <c r="C8" s="189" t="s">
        <v>91</v>
      </c>
      <c r="D8" s="44"/>
      <c r="E8" s="177">
        <v>222632366969</v>
      </c>
      <c r="F8" s="43"/>
      <c r="G8" s="177">
        <v>0</v>
      </c>
      <c r="H8" s="43"/>
      <c r="I8" s="177">
        <f>E8-G8</f>
        <v>222632366969</v>
      </c>
      <c r="J8" s="43"/>
      <c r="K8" s="177">
        <v>783707542573</v>
      </c>
      <c r="L8" s="43"/>
      <c r="M8" s="177">
        <v>0</v>
      </c>
      <c r="N8" s="43"/>
      <c r="O8" s="177">
        <f>K8-M8</f>
        <v>783707542573</v>
      </c>
    </row>
    <row r="9" spans="1:23" s="29" customFormat="1" ht="21.75" customHeight="1" x14ac:dyDescent="0.2">
      <c r="A9" s="171" t="s">
        <v>219</v>
      </c>
      <c r="C9" s="146" t="s">
        <v>276</v>
      </c>
      <c r="D9" s="43"/>
      <c r="E9" s="172">
        <v>0</v>
      </c>
      <c r="F9" s="43"/>
      <c r="G9" s="172">
        <v>0</v>
      </c>
      <c r="H9" s="43"/>
      <c r="I9" s="172">
        <f>E9-G9</f>
        <v>0</v>
      </c>
      <c r="J9" s="43"/>
      <c r="K9" s="172">
        <v>533565254531</v>
      </c>
      <c r="L9" s="43"/>
      <c r="M9" s="172">
        <v>0</v>
      </c>
      <c r="N9" s="43"/>
      <c r="O9" s="172">
        <f>K9-M9</f>
        <v>533565254531</v>
      </c>
    </row>
    <row r="10" spans="1:23" s="29" customFormat="1" ht="21.75" customHeight="1" x14ac:dyDescent="0.2">
      <c r="A10" s="171" t="s">
        <v>86</v>
      </c>
      <c r="C10" s="146" t="s">
        <v>88</v>
      </c>
      <c r="D10" s="43"/>
      <c r="E10" s="172">
        <v>34479493040</v>
      </c>
      <c r="F10" s="43"/>
      <c r="G10" s="172">
        <v>0</v>
      </c>
      <c r="H10" s="43"/>
      <c r="I10" s="172">
        <f t="shared" ref="I10:I16" si="0">E10-G10</f>
        <v>34479493040</v>
      </c>
      <c r="J10" s="43"/>
      <c r="K10" s="172">
        <v>150560286059</v>
      </c>
      <c r="L10" s="43"/>
      <c r="M10" s="172">
        <v>0</v>
      </c>
      <c r="N10" s="43"/>
      <c r="O10" s="172">
        <f t="shared" ref="O10:O16" si="1">K10-M10</f>
        <v>150560286059</v>
      </c>
    </row>
    <row r="11" spans="1:23" s="29" customFormat="1" ht="21.75" customHeight="1" x14ac:dyDescent="0.2">
      <c r="A11" s="171" t="s">
        <v>84</v>
      </c>
      <c r="C11" s="146" t="s">
        <v>85</v>
      </c>
      <c r="D11" s="43"/>
      <c r="E11" s="172">
        <v>11770602567</v>
      </c>
      <c r="F11" s="43"/>
      <c r="G11" s="172">
        <v>0</v>
      </c>
      <c r="H11" s="43"/>
      <c r="I11" s="172">
        <f t="shared" si="0"/>
        <v>11770602567</v>
      </c>
      <c r="J11" s="43"/>
      <c r="K11" s="172">
        <v>48288599358</v>
      </c>
      <c r="L11" s="43"/>
      <c r="M11" s="172">
        <v>0</v>
      </c>
      <c r="N11" s="43"/>
      <c r="O11" s="172">
        <f t="shared" si="1"/>
        <v>48288599358</v>
      </c>
    </row>
    <row r="12" spans="1:23" s="29" customFormat="1" ht="21.75" customHeight="1" x14ac:dyDescent="0.2">
      <c r="A12" s="171" t="s">
        <v>81</v>
      </c>
      <c r="C12" s="146" t="s">
        <v>83</v>
      </c>
      <c r="D12" s="43"/>
      <c r="E12" s="172">
        <v>46648715719</v>
      </c>
      <c r="F12" s="43"/>
      <c r="G12" s="172">
        <v>0</v>
      </c>
      <c r="H12" s="43"/>
      <c r="I12" s="172">
        <f t="shared" si="0"/>
        <v>46648715719</v>
      </c>
      <c r="J12" s="43"/>
      <c r="K12" s="172">
        <v>191375176496</v>
      </c>
      <c r="L12" s="43"/>
      <c r="M12" s="172">
        <v>0</v>
      </c>
      <c r="N12" s="43"/>
      <c r="O12" s="172">
        <f t="shared" si="1"/>
        <v>191375176496</v>
      </c>
    </row>
    <row r="13" spans="1:23" s="29" customFormat="1" ht="21.75" customHeight="1" x14ac:dyDescent="0.2">
      <c r="A13" s="171" t="s">
        <v>78</v>
      </c>
      <c r="C13" s="146" t="s">
        <v>80</v>
      </c>
      <c r="D13" s="43"/>
      <c r="E13" s="197">
        <v>68613699187</v>
      </c>
      <c r="F13" s="218"/>
      <c r="G13" s="197">
        <v>0</v>
      </c>
      <c r="H13" s="218"/>
      <c r="I13" s="197">
        <f t="shared" si="0"/>
        <v>68613699187</v>
      </c>
      <c r="J13" s="218"/>
      <c r="K13" s="197">
        <v>269729813527</v>
      </c>
      <c r="L13" s="218"/>
      <c r="M13" s="197">
        <v>0</v>
      </c>
      <c r="N13" s="218"/>
      <c r="O13" s="197">
        <f t="shared" si="1"/>
        <v>269729813527</v>
      </c>
      <c r="P13" s="219"/>
      <c r="Q13" s="219"/>
      <c r="R13" s="219"/>
      <c r="S13" s="219"/>
      <c r="T13" s="219"/>
      <c r="U13" s="219"/>
      <c r="V13" s="219"/>
      <c r="W13" s="219"/>
    </row>
    <row r="14" spans="1:23" s="29" customFormat="1" ht="21.75" customHeight="1" x14ac:dyDescent="0.2">
      <c r="A14" s="171" t="s">
        <v>92</v>
      </c>
      <c r="C14" s="146" t="s">
        <v>94</v>
      </c>
      <c r="D14" s="43"/>
      <c r="E14" s="197">
        <v>70930557747</v>
      </c>
      <c r="F14" s="218"/>
      <c r="G14" s="197">
        <v>0</v>
      </c>
      <c r="H14" s="218"/>
      <c r="I14" s="197">
        <f t="shared" si="0"/>
        <v>70930557747</v>
      </c>
      <c r="J14" s="218"/>
      <c r="K14" s="197">
        <v>282703741540</v>
      </c>
      <c r="L14" s="218"/>
      <c r="M14" s="197">
        <v>0</v>
      </c>
      <c r="N14" s="218"/>
      <c r="O14" s="197">
        <f t="shared" si="1"/>
        <v>282703741540</v>
      </c>
      <c r="P14" s="219"/>
      <c r="Q14" s="219"/>
      <c r="R14" s="219"/>
      <c r="S14" s="219"/>
      <c r="T14" s="219"/>
      <c r="U14" s="219"/>
      <c r="V14" s="219"/>
      <c r="W14" s="219"/>
    </row>
    <row r="15" spans="1:23" s="29" customFormat="1" ht="21.75" customHeight="1" x14ac:dyDescent="0.2">
      <c r="A15" s="171" t="s">
        <v>75</v>
      </c>
      <c r="C15" s="146" t="s">
        <v>77</v>
      </c>
      <c r="D15" s="43"/>
      <c r="E15" s="197">
        <v>39628062132</v>
      </c>
      <c r="F15" s="218"/>
      <c r="G15" s="197">
        <v>0</v>
      </c>
      <c r="H15" s="218"/>
      <c r="I15" s="197">
        <f t="shared" si="0"/>
        <v>39628062132</v>
      </c>
      <c r="J15" s="218"/>
      <c r="K15" s="197">
        <v>157177286555</v>
      </c>
      <c r="L15" s="218"/>
      <c r="M15" s="197">
        <v>0</v>
      </c>
      <c r="N15" s="218"/>
      <c r="O15" s="197">
        <f t="shared" si="1"/>
        <v>157177286555</v>
      </c>
      <c r="P15" s="219"/>
      <c r="Q15" s="219"/>
      <c r="R15" s="219"/>
      <c r="S15" s="219"/>
      <c r="T15" s="219"/>
      <c r="U15" s="219"/>
      <c r="V15" s="219"/>
      <c r="W15" s="219"/>
    </row>
    <row r="16" spans="1:23" s="29" customFormat="1" ht="21.75" customHeight="1" x14ac:dyDescent="0.2">
      <c r="A16" s="173" t="s">
        <v>218</v>
      </c>
      <c r="C16" s="180" t="s">
        <v>277</v>
      </c>
      <c r="D16" s="43"/>
      <c r="E16" s="182">
        <v>0</v>
      </c>
      <c r="F16" s="218"/>
      <c r="G16" s="182">
        <v>0</v>
      </c>
      <c r="H16" s="218"/>
      <c r="I16" s="197">
        <f t="shared" si="0"/>
        <v>0</v>
      </c>
      <c r="J16" s="218"/>
      <c r="K16" s="182">
        <v>23304177664</v>
      </c>
      <c r="L16" s="218"/>
      <c r="M16" s="182">
        <v>0</v>
      </c>
      <c r="N16" s="218"/>
      <c r="O16" s="197">
        <f t="shared" si="1"/>
        <v>23304177664</v>
      </c>
      <c r="P16" s="219"/>
      <c r="Q16" s="219"/>
      <c r="R16" s="219"/>
      <c r="S16" s="219"/>
      <c r="T16" s="219"/>
      <c r="U16" s="219"/>
      <c r="V16" s="219"/>
      <c r="W16" s="219"/>
    </row>
    <row r="17" spans="1:23" s="29" customFormat="1" ht="21.75" customHeight="1" thickBot="1" x14ac:dyDescent="0.25">
      <c r="A17" s="180" t="s">
        <v>24</v>
      </c>
      <c r="C17" s="174"/>
      <c r="D17" s="43"/>
      <c r="E17" s="183">
        <f>SUM(E8:E16)</f>
        <v>494703497361</v>
      </c>
      <c r="F17" s="218"/>
      <c r="G17" s="183">
        <f>SUM(G8:G16)</f>
        <v>0</v>
      </c>
      <c r="H17" s="218"/>
      <c r="I17" s="183">
        <f>SUM(I8:I16)</f>
        <v>494703497361</v>
      </c>
      <c r="J17" s="218"/>
      <c r="K17" s="183">
        <f>SUM(K8:K16)</f>
        <v>2440411878303</v>
      </c>
      <c r="L17" s="218"/>
      <c r="M17" s="183">
        <f>SUM(M8:M16)</f>
        <v>0</v>
      </c>
      <c r="N17" s="218"/>
      <c r="O17" s="183">
        <f>SUM(O8:O16)</f>
        <v>2440411878303</v>
      </c>
      <c r="P17" s="219"/>
      <c r="Q17" s="219"/>
      <c r="R17" s="219"/>
      <c r="S17" s="219"/>
      <c r="T17" s="219"/>
      <c r="U17" s="219"/>
      <c r="V17" s="219"/>
      <c r="W17" s="219"/>
    </row>
    <row r="18" spans="1:23" s="29" customFormat="1" ht="13.5" thickTop="1" x14ac:dyDescent="0.2">
      <c r="C18" s="43"/>
      <c r="D18" s="43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9"/>
      <c r="Q18" s="219"/>
      <c r="R18" s="219"/>
      <c r="S18" s="219"/>
      <c r="T18" s="219"/>
      <c r="U18" s="219"/>
      <c r="V18" s="219"/>
      <c r="W18" s="219"/>
    </row>
    <row r="19" spans="1:23" s="29" customFormat="1" x14ac:dyDescent="0.2">
      <c r="C19" s="3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</row>
    <row r="20" spans="1:23" s="29" customFormat="1" x14ac:dyDescent="0.2">
      <c r="C20" s="3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</row>
    <row r="21" spans="1:23" s="29" customFormat="1" x14ac:dyDescent="0.2">
      <c r="C21" s="3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</row>
    <row r="22" spans="1:23" s="29" customFormat="1" x14ac:dyDescent="0.2">
      <c r="C22" s="3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</row>
    <row r="23" spans="1:23" s="29" customFormat="1" x14ac:dyDescent="0.2">
      <c r="C23" s="3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</row>
    <row r="24" spans="1:23" s="29" customFormat="1" x14ac:dyDescent="0.2">
      <c r="C24" s="3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</row>
    <row r="25" spans="1:23" x14ac:dyDescent="0.2">
      <c r="C25" s="169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</row>
    <row r="26" spans="1:23" x14ac:dyDescent="0.2">
      <c r="C26" s="169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</row>
    <row r="27" spans="1:23" x14ac:dyDescent="0.2">
      <c r="C27" s="169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</row>
    <row r="28" spans="1:23" x14ac:dyDescent="0.2">
      <c r="C28" s="169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</row>
    <row r="29" spans="1:23" x14ac:dyDescent="0.2">
      <c r="C29" s="169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</row>
    <row r="30" spans="1:23" x14ac:dyDescent="0.2">
      <c r="C30" s="169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</row>
    <row r="31" spans="1:23" x14ac:dyDescent="0.2">
      <c r="C31" s="169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</row>
    <row r="32" spans="1:23" x14ac:dyDescent="0.2">
      <c r="C32" s="169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</row>
    <row r="33" spans="3:23" x14ac:dyDescent="0.2">
      <c r="C33" s="169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</row>
    <row r="34" spans="3:23" x14ac:dyDescent="0.2">
      <c r="C34" s="169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</row>
    <row r="35" spans="3:23" x14ac:dyDescent="0.2">
      <c r="C35" s="169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</row>
    <row r="36" spans="3:23" x14ac:dyDescent="0.2">
      <c r="C36" s="169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</row>
    <row r="37" spans="3:23" x14ac:dyDescent="0.2">
      <c r="C37" s="169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</row>
    <row r="38" spans="3:23" x14ac:dyDescent="0.2">
      <c r="C38" s="169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</row>
    <row r="39" spans="3:23" x14ac:dyDescent="0.2">
      <c r="C39" s="169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</row>
    <row r="40" spans="3:23" x14ac:dyDescent="0.2">
      <c r="C40" s="169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</row>
    <row r="41" spans="3:23" x14ac:dyDescent="0.2">
      <c r="C41" s="169"/>
    </row>
  </sheetData>
  <mergeCells count="7">
    <mergeCell ref="A1:O1"/>
    <mergeCell ref="A2:O2"/>
    <mergeCell ref="A3:O3"/>
    <mergeCell ref="A5:O5"/>
    <mergeCell ref="A6:A7"/>
    <mergeCell ref="E6:I6"/>
    <mergeCell ref="K6:O6"/>
  </mergeCells>
  <pageMargins left="0.39" right="0.39" top="0.39" bottom="0.39" header="0" footer="0"/>
  <pageSetup scale="86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2"/>
  <sheetViews>
    <sheetView rightToLeft="1" topLeftCell="A126" workbookViewId="0">
      <selection activeCell="C142" sqref="C142:M142"/>
    </sheetView>
  </sheetViews>
  <sheetFormatPr defaultRowHeight="12.75" x14ac:dyDescent="0.2"/>
  <cols>
    <col min="1" max="1" width="45.7109375" customWidth="1"/>
    <col min="2" max="2" width="1.28515625" customWidth="1"/>
    <col min="3" max="3" width="17.5703125" bestFit="1" customWidth="1"/>
    <col min="4" max="4" width="1.28515625" customWidth="1"/>
    <col min="5" max="5" width="13.7109375" bestFit="1" customWidth="1"/>
    <col min="6" max="6" width="1.28515625" customWidth="1"/>
    <col min="7" max="7" width="17.7109375" bestFit="1" customWidth="1"/>
    <col min="8" max="8" width="1.28515625" customWidth="1"/>
    <col min="9" max="9" width="17.42578125" bestFit="1" customWidth="1"/>
    <col min="10" max="10" width="1.28515625" customWidth="1"/>
    <col min="11" max="11" width="14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1:13" ht="14.45" customHeight="1" x14ac:dyDescent="0.2"/>
    <row r="5" spans="1:13" ht="14.45" customHeight="1" x14ac:dyDescent="0.2">
      <c r="A5" s="257" t="s">
        <v>278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</row>
    <row r="6" spans="1:13" ht="14.45" customHeight="1" x14ac:dyDescent="0.2">
      <c r="A6" s="258" t="s">
        <v>187</v>
      </c>
      <c r="C6" s="258" t="s">
        <v>203</v>
      </c>
      <c r="D6" s="258"/>
      <c r="E6" s="258"/>
      <c r="F6" s="258"/>
      <c r="G6" s="258"/>
      <c r="I6" s="258" t="s">
        <v>204</v>
      </c>
      <c r="J6" s="258"/>
      <c r="K6" s="258"/>
      <c r="L6" s="258"/>
      <c r="M6" s="258"/>
    </row>
    <row r="7" spans="1:13" ht="29.1" customHeight="1" x14ac:dyDescent="0.2">
      <c r="A7" s="258"/>
      <c r="C7" s="18" t="s">
        <v>274</v>
      </c>
      <c r="D7" s="4"/>
      <c r="E7" s="18" t="s">
        <v>263</v>
      </c>
      <c r="F7" s="4"/>
      <c r="G7" s="18" t="s">
        <v>275</v>
      </c>
      <c r="I7" s="18" t="s">
        <v>274</v>
      </c>
      <c r="J7" s="4"/>
      <c r="K7" s="18" t="s">
        <v>263</v>
      </c>
      <c r="L7" s="4"/>
      <c r="M7" s="18" t="s">
        <v>275</v>
      </c>
    </row>
    <row r="8" spans="1:13" ht="21.75" customHeight="1" x14ac:dyDescent="0.2">
      <c r="A8" s="6" t="s">
        <v>109</v>
      </c>
      <c r="C8" s="7">
        <v>0</v>
      </c>
      <c r="E8" s="7">
        <v>0</v>
      </c>
      <c r="G8" s="7">
        <v>0</v>
      </c>
      <c r="I8" s="7">
        <v>3511</v>
      </c>
      <c r="K8" s="7">
        <v>0</v>
      </c>
      <c r="M8" s="7">
        <v>3511</v>
      </c>
    </row>
    <row r="9" spans="1:13" ht="21.75" customHeight="1" x14ac:dyDescent="0.2">
      <c r="A9" s="8" t="s">
        <v>111</v>
      </c>
      <c r="C9" s="9">
        <v>108451</v>
      </c>
      <c r="E9" s="9">
        <v>0</v>
      </c>
      <c r="G9" s="9">
        <v>108451</v>
      </c>
      <c r="I9" s="9">
        <v>210821</v>
      </c>
      <c r="K9" s="9">
        <v>0</v>
      </c>
      <c r="M9" s="9">
        <v>210821</v>
      </c>
    </row>
    <row r="10" spans="1:13" ht="21.75" customHeight="1" x14ac:dyDescent="0.2">
      <c r="A10" s="8" t="s">
        <v>112</v>
      </c>
      <c r="C10" s="9">
        <v>30502</v>
      </c>
      <c r="E10" s="9">
        <v>0</v>
      </c>
      <c r="G10" s="9">
        <v>30502</v>
      </c>
      <c r="I10" s="9">
        <v>91248</v>
      </c>
      <c r="K10" s="9">
        <v>0</v>
      </c>
      <c r="M10" s="9">
        <v>91248</v>
      </c>
    </row>
    <row r="11" spans="1:13" ht="21.75" customHeight="1" x14ac:dyDescent="0.2">
      <c r="A11" s="8" t="s">
        <v>113</v>
      </c>
      <c r="C11" s="9">
        <v>2135</v>
      </c>
      <c r="E11" s="9">
        <v>0</v>
      </c>
      <c r="G11" s="9">
        <v>2135</v>
      </c>
      <c r="I11" s="9">
        <v>1150743647</v>
      </c>
      <c r="K11" s="9">
        <v>0</v>
      </c>
      <c r="M11" s="9">
        <v>1150743647</v>
      </c>
    </row>
    <row r="12" spans="1:13" ht="21.75" customHeight="1" x14ac:dyDescent="0.2">
      <c r="A12" s="8" t="s">
        <v>114</v>
      </c>
      <c r="C12" s="9">
        <v>0</v>
      </c>
      <c r="E12" s="9">
        <v>0</v>
      </c>
      <c r="G12" s="9">
        <v>0</v>
      </c>
      <c r="I12" s="9">
        <v>665855</v>
      </c>
      <c r="K12" s="9">
        <v>0</v>
      </c>
      <c r="M12" s="9">
        <v>665855</v>
      </c>
    </row>
    <row r="13" spans="1:13" ht="21.75" customHeight="1" x14ac:dyDescent="0.2">
      <c r="A13" s="8" t="s">
        <v>115</v>
      </c>
      <c r="C13" s="9">
        <v>35691</v>
      </c>
      <c r="E13" s="9">
        <v>0</v>
      </c>
      <c r="G13" s="9">
        <v>35691</v>
      </c>
      <c r="I13" s="9">
        <v>139615</v>
      </c>
      <c r="K13" s="9">
        <v>0</v>
      </c>
      <c r="M13" s="9">
        <v>139615</v>
      </c>
    </row>
    <row r="14" spans="1:13" ht="21.75" customHeight="1" x14ac:dyDescent="0.2">
      <c r="A14" s="8" t="s">
        <v>116</v>
      </c>
      <c r="C14" s="9">
        <v>0</v>
      </c>
      <c r="E14" s="9">
        <v>0</v>
      </c>
      <c r="G14" s="9">
        <v>0</v>
      </c>
      <c r="I14" s="9">
        <v>1072899</v>
      </c>
      <c r="K14" s="9">
        <v>0</v>
      </c>
      <c r="M14" s="9">
        <v>1072899</v>
      </c>
    </row>
    <row r="15" spans="1:13" ht="21.75" customHeight="1" x14ac:dyDescent="0.2">
      <c r="A15" s="8" t="s">
        <v>117</v>
      </c>
      <c r="C15" s="9">
        <v>4065</v>
      </c>
      <c r="E15" s="9">
        <v>0</v>
      </c>
      <c r="G15" s="9">
        <v>4065</v>
      </c>
      <c r="I15" s="9">
        <v>16103</v>
      </c>
      <c r="K15" s="9">
        <v>0</v>
      </c>
      <c r="M15" s="9">
        <v>16103</v>
      </c>
    </row>
    <row r="16" spans="1:13" ht="21.75" customHeight="1" x14ac:dyDescent="0.2">
      <c r="A16" s="8" t="s">
        <v>249</v>
      </c>
      <c r="C16" s="9">
        <v>0</v>
      </c>
      <c r="E16" s="9">
        <v>0</v>
      </c>
      <c r="G16" s="9">
        <v>0</v>
      </c>
      <c r="I16" s="9">
        <v>78641</v>
      </c>
      <c r="K16" s="9">
        <v>0</v>
      </c>
      <c r="M16" s="9">
        <v>78641</v>
      </c>
    </row>
    <row r="17" spans="1:13" ht="21.75" customHeight="1" x14ac:dyDescent="0.2">
      <c r="A17" s="8" t="s">
        <v>118</v>
      </c>
      <c r="C17" s="9">
        <v>6160900</v>
      </c>
      <c r="E17" s="9">
        <v>0</v>
      </c>
      <c r="G17" s="9">
        <v>6160900</v>
      </c>
      <c r="I17" s="9">
        <v>1047256790</v>
      </c>
      <c r="K17" s="9">
        <v>0</v>
      </c>
      <c r="M17" s="9">
        <v>1047256790</v>
      </c>
    </row>
    <row r="18" spans="1:13" ht="21.75" customHeight="1" x14ac:dyDescent="0.2">
      <c r="A18" s="8" t="s">
        <v>250</v>
      </c>
      <c r="C18" s="9">
        <v>0</v>
      </c>
      <c r="E18" s="9">
        <v>0</v>
      </c>
      <c r="G18" s="9">
        <v>0</v>
      </c>
      <c r="I18" s="9">
        <v>4629452905</v>
      </c>
      <c r="K18" s="9">
        <v>0</v>
      </c>
      <c r="M18" s="9">
        <v>4629452905</v>
      </c>
    </row>
    <row r="19" spans="1:13" ht="21.75" customHeight="1" x14ac:dyDescent="0.2">
      <c r="A19" s="8" t="s">
        <v>251</v>
      </c>
      <c r="C19" s="9">
        <v>0</v>
      </c>
      <c r="E19" s="9">
        <v>0</v>
      </c>
      <c r="G19" s="9">
        <v>0</v>
      </c>
      <c r="I19" s="9">
        <v>20638561595</v>
      </c>
      <c r="K19" s="9">
        <v>0</v>
      </c>
      <c r="M19" s="9">
        <v>20638561595</v>
      </c>
    </row>
    <row r="20" spans="1:13" ht="21.75" customHeight="1" x14ac:dyDescent="0.2">
      <c r="A20" s="8" t="s">
        <v>252</v>
      </c>
      <c r="C20" s="9">
        <v>0</v>
      </c>
      <c r="E20" s="9">
        <v>0</v>
      </c>
      <c r="G20" s="9">
        <v>0</v>
      </c>
      <c r="I20" s="9">
        <v>16686575621</v>
      </c>
      <c r="K20" s="9">
        <v>0</v>
      </c>
      <c r="M20" s="9">
        <v>16686575621</v>
      </c>
    </row>
    <row r="21" spans="1:13" ht="21.75" customHeight="1" x14ac:dyDescent="0.2">
      <c r="A21" s="8" t="s">
        <v>253</v>
      </c>
      <c r="C21" s="9">
        <v>0</v>
      </c>
      <c r="E21" s="9">
        <v>0</v>
      </c>
      <c r="G21" s="9">
        <v>0</v>
      </c>
      <c r="I21" s="9">
        <v>49397124832</v>
      </c>
      <c r="K21" s="9">
        <v>0</v>
      </c>
      <c r="M21" s="9">
        <v>49397124832</v>
      </c>
    </row>
    <row r="22" spans="1:13" ht="21.75" customHeight="1" x14ac:dyDescent="0.2">
      <c r="A22" s="8" t="s">
        <v>143</v>
      </c>
      <c r="C22" s="9">
        <v>0</v>
      </c>
      <c r="E22" s="9">
        <v>0</v>
      </c>
      <c r="G22" s="9">
        <v>0</v>
      </c>
      <c r="I22" s="9">
        <v>34186582492</v>
      </c>
      <c r="K22" s="9">
        <v>0</v>
      </c>
      <c r="M22" s="9">
        <v>34186582492</v>
      </c>
    </row>
    <row r="23" spans="1:13" ht="21.75" customHeight="1" x14ac:dyDescent="0.2">
      <c r="A23" s="8" t="s">
        <v>119</v>
      </c>
      <c r="C23" s="9">
        <v>1233064</v>
      </c>
      <c r="E23" s="9">
        <v>0</v>
      </c>
      <c r="G23" s="9">
        <v>1233064</v>
      </c>
      <c r="I23" s="9">
        <v>1238281</v>
      </c>
      <c r="K23" s="9">
        <v>0</v>
      </c>
      <c r="M23" s="9">
        <v>1238281</v>
      </c>
    </row>
    <row r="24" spans="1:13" ht="21.75" customHeight="1" x14ac:dyDescent="0.2">
      <c r="A24" s="8" t="s">
        <v>120</v>
      </c>
      <c r="C24" s="9">
        <v>0</v>
      </c>
      <c r="E24" s="9">
        <v>0</v>
      </c>
      <c r="G24" s="9">
        <v>0</v>
      </c>
      <c r="I24" s="9">
        <v>19690946847</v>
      </c>
      <c r="K24" s="9">
        <v>0</v>
      </c>
      <c r="M24" s="9">
        <v>19690946847</v>
      </c>
    </row>
    <row r="25" spans="1:13" ht="21.75" customHeight="1" x14ac:dyDescent="0.2">
      <c r="A25" s="8" t="s">
        <v>124</v>
      </c>
      <c r="C25" s="9">
        <v>0</v>
      </c>
      <c r="E25" s="9">
        <v>0</v>
      </c>
      <c r="G25" s="9">
        <v>0</v>
      </c>
      <c r="I25" s="9">
        <v>17260438364</v>
      </c>
      <c r="K25" s="9">
        <v>0</v>
      </c>
      <c r="M25" s="9">
        <v>17260438364</v>
      </c>
    </row>
    <row r="26" spans="1:13" ht="21.75" customHeight="1" x14ac:dyDescent="0.2">
      <c r="A26" s="8" t="s">
        <v>124</v>
      </c>
      <c r="C26" s="9">
        <v>0</v>
      </c>
      <c r="E26" s="9">
        <v>0</v>
      </c>
      <c r="G26" s="9">
        <v>0</v>
      </c>
      <c r="I26" s="9">
        <v>32136986297</v>
      </c>
      <c r="K26" s="9">
        <v>0</v>
      </c>
      <c r="M26" s="9">
        <v>32136986297</v>
      </c>
    </row>
    <row r="27" spans="1:13" ht="21.75" customHeight="1" x14ac:dyDescent="0.2">
      <c r="A27" s="8" t="s">
        <v>124</v>
      </c>
      <c r="C27" s="9">
        <v>0</v>
      </c>
      <c r="E27" s="9">
        <v>0</v>
      </c>
      <c r="G27" s="9">
        <v>0</v>
      </c>
      <c r="I27" s="9">
        <v>46520547944</v>
      </c>
      <c r="K27" s="9">
        <v>0</v>
      </c>
      <c r="M27" s="9">
        <v>46520547944</v>
      </c>
    </row>
    <row r="28" spans="1:13" ht="21.75" customHeight="1" x14ac:dyDescent="0.2">
      <c r="A28" s="8" t="s">
        <v>120</v>
      </c>
      <c r="C28" s="9">
        <v>14812117626</v>
      </c>
      <c r="E28" s="9">
        <v>0</v>
      </c>
      <c r="G28" s="9">
        <v>14812117626</v>
      </c>
      <c r="I28" s="9">
        <v>61364058059</v>
      </c>
      <c r="K28" s="9">
        <v>84477987</v>
      </c>
      <c r="M28" s="9">
        <v>61279580072</v>
      </c>
    </row>
    <row r="29" spans="1:13" ht="21.75" customHeight="1" x14ac:dyDescent="0.2">
      <c r="A29" s="8" t="s">
        <v>124</v>
      </c>
      <c r="C29" s="9">
        <v>0</v>
      </c>
      <c r="E29" s="9">
        <v>0</v>
      </c>
      <c r="G29" s="9">
        <v>0</v>
      </c>
      <c r="I29" s="9">
        <v>5452739707</v>
      </c>
      <c r="K29" s="9">
        <v>0</v>
      </c>
      <c r="M29" s="9">
        <v>5452739707</v>
      </c>
    </row>
    <row r="30" spans="1:13" ht="21.75" customHeight="1" x14ac:dyDescent="0.2">
      <c r="A30" s="8" t="s">
        <v>122</v>
      </c>
      <c r="C30" s="9">
        <v>59263421897</v>
      </c>
      <c r="E30" s="9">
        <v>55017375</v>
      </c>
      <c r="G30" s="9">
        <v>59208404522</v>
      </c>
      <c r="I30" s="9">
        <v>234278605403</v>
      </c>
      <c r="K30" s="9">
        <v>276444040</v>
      </c>
      <c r="M30" s="9">
        <v>234002161363</v>
      </c>
    </row>
    <row r="31" spans="1:13" ht="21.75" customHeight="1" x14ac:dyDescent="0.2">
      <c r="A31" s="8" t="s">
        <v>124</v>
      </c>
      <c r="C31" s="9">
        <v>26792153403</v>
      </c>
      <c r="E31" s="9">
        <v>31064426</v>
      </c>
      <c r="G31" s="9">
        <v>26761088977</v>
      </c>
      <c r="I31" s="9">
        <v>153402394452</v>
      </c>
      <c r="K31" s="9">
        <v>147513876</v>
      </c>
      <c r="M31" s="9">
        <v>153254880576</v>
      </c>
    </row>
    <row r="32" spans="1:13" ht="21.75" customHeight="1" x14ac:dyDescent="0.2">
      <c r="A32" s="8" t="s">
        <v>124</v>
      </c>
      <c r="C32" s="9">
        <v>0</v>
      </c>
      <c r="E32" s="9">
        <v>0</v>
      </c>
      <c r="G32" s="9">
        <v>0</v>
      </c>
      <c r="I32" s="9">
        <v>15926712319</v>
      </c>
      <c r="K32" s="9">
        <v>0</v>
      </c>
      <c r="M32" s="9">
        <v>15926712319</v>
      </c>
    </row>
    <row r="33" spans="1:13" ht="21.75" customHeight="1" x14ac:dyDescent="0.2">
      <c r="A33" s="8" t="s">
        <v>124</v>
      </c>
      <c r="C33" s="9">
        <v>5739671204</v>
      </c>
      <c r="E33" s="9">
        <v>9301153</v>
      </c>
      <c r="G33" s="9">
        <v>5730370051</v>
      </c>
      <c r="I33" s="9">
        <v>22689917726</v>
      </c>
      <c r="K33" s="9">
        <v>44617296</v>
      </c>
      <c r="M33" s="9">
        <v>22645300430</v>
      </c>
    </row>
    <row r="34" spans="1:13" ht="21.75" customHeight="1" x14ac:dyDescent="0.2">
      <c r="A34" s="8" t="s">
        <v>127</v>
      </c>
      <c r="C34" s="9">
        <v>73</v>
      </c>
      <c r="E34" s="9">
        <v>0</v>
      </c>
      <c r="G34" s="9">
        <v>73</v>
      </c>
      <c r="I34" s="9">
        <v>6242</v>
      </c>
      <c r="K34" s="9">
        <v>0</v>
      </c>
      <c r="M34" s="9">
        <v>6242</v>
      </c>
    </row>
    <row r="35" spans="1:13" ht="21.75" customHeight="1" x14ac:dyDescent="0.2">
      <c r="A35" s="8" t="s">
        <v>131</v>
      </c>
      <c r="C35" s="9">
        <v>0</v>
      </c>
      <c r="E35" s="9">
        <v>0</v>
      </c>
      <c r="G35" s="9">
        <v>0</v>
      </c>
      <c r="I35" s="9">
        <v>166290410981</v>
      </c>
      <c r="K35" s="9">
        <v>0</v>
      </c>
      <c r="M35" s="9">
        <v>166290410981</v>
      </c>
    </row>
    <row r="36" spans="1:13" ht="21.75" customHeight="1" x14ac:dyDescent="0.2">
      <c r="A36" s="8" t="s">
        <v>124</v>
      </c>
      <c r="C36" s="9">
        <v>0</v>
      </c>
      <c r="E36" s="9">
        <v>0</v>
      </c>
      <c r="G36" s="9">
        <v>0</v>
      </c>
      <c r="I36" s="9">
        <v>5818684923</v>
      </c>
      <c r="K36" s="9">
        <v>0</v>
      </c>
      <c r="M36" s="9">
        <v>5818684923</v>
      </c>
    </row>
    <row r="37" spans="1:13" ht="21.75" customHeight="1" x14ac:dyDescent="0.2">
      <c r="A37" s="8" t="s">
        <v>124</v>
      </c>
      <c r="C37" s="9">
        <v>7919693132</v>
      </c>
      <c r="E37" s="9">
        <v>16472893</v>
      </c>
      <c r="G37" s="9">
        <v>7903220239</v>
      </c>
      <c r="I37" s="9">
        <v>32807802679</v>
      </c>
      <c r="K37" s="9">
        <v>71517986</v>
      </c>
      <c r="M37" s="9">
        <v>32736284693</v>
      </c>
    </row>
    <row r="38" spans="1:13" ht="21.75" customHeight="1" x14ac:dyDescent="0.2">
      <c r="A38" s="8" t="s">
        <v>129</v>
      </c>
      <c r="C38" s="9">
        <v>0</v>
      </c>
      <c r="E38" s="9">
        <v>0</v>
      </c>
      <c r="G38" s="9">
        <v>0</v>
      </c>
      <c r="I38" s="9">
        <v>6761</v>
      </c>
      <c r="K38" s="9">
        <v>0</v>
      </c>
      <c r="M38" s="9">
        <v>6761</v>
      </c>
    </row>
    <row r="39" spans="1:13" ht="21.75" customHeight="1" x14ac:dyDescent="0.2">
      <c r="A39" s="8" t="s">
        <v>134</v>
      </c>
      <c r="C39" s="9">
        <v>0</v>
      </c>
      <c r="E39" s="9">
        <v>0</v>
      </c>
      <c r="G39" s="9">
        <v>0</v>
      </c>
      <c r="I39" s="9">
        <v>23609449306</v>
      </c>
      <c r="K39" s="9">
        <v>0</v>
      </c>
      <c r="M39" s="9">
        <v>23609449306</v>
      </c>
    </row>
    <row r="40" spans="1:13" ht="21.75" customHeight="1" x14ac:dyDescent="0.2">
      <c r="A40" s="8" t="s">
        <v>134</v>
      </c>
      <c r="C40" s="9">
        <v>0</v>
      </c>
      <c r="E40" s="9">
        <v>0</v>
      </c>
      <c r="G40" s="9">
        <v>0</v>
      </c>
      <c r="I40" s="9">
        <v>34866849314</v>
      </c>
      <c r="K40" s="9">
        <v>0</v>
      </c>
      <c r="M40" s="9">
        <v>34866849314</v>
      </c>
    </row>
    <row r="41" spans="1:13" ht="21.75" customHeight="1" x14ac:dyDescent="0.2">
      <c r="A41" s="8" t="s">
        <v>134</v>
      </c>
      <c r="C41" s="9">
        <v>0</v>
      </c>
      <c r="E41" s="9">
        <v>0</v>
      </c>
      <c r="G41" s="9">
        <v>0</v>
      </c>
      <c r="I41" s="9">
        <v>47627397259</v>
      </c>
      <c r="K41" s="9">
        <v>0</v>
      </c>
      <c r="M41" s="9">
        <v>47627397259</v>
      </c>
    </row>
    <row r="42" spans="1:13" ht="21.75" customHeight="1" x14ac:dyDescent="0.2">
      <c r="A42" s="8" t="s">
        <v>134</v>
      </c>
      <c r="C42" s="9">
        <v>0</v>
      </c>
      <c r="E42" s="9">
        <v>0</v>
      </c>
      <c r="G42" s="9">
        <v>0</v>
      </c>
      <c r="I42" s="9">
        <v>28635616441</v>
      </c>
      <c r="K42" s="9">
        <v>0</v>
      </c>
      <c r="M42" s="9">
        <v>28635616441</v>
      </c>
    </row>
    <row r="43" spans="1:13" ht="21.75" customHeight="1" x14ac:dyDescent="0.2">
      <c r="A43" s="8" t="s">
        <v>134</v>
      </c>
      <c r="C43" s="9">
        <v>0</v>
      </c>
      <c r="E43" s="9">
        <v>0</v>
      </c>
      <c r="G43" s="9">
        <v>0</v>
      </c>
      <c r="I43" s="9">
        <v>50039145209</v>
      </c>
      <c r="K43" s="9">
        <v>0</v>
      </c>
      <c r="M43" s="9">
        <v>50039145209</v>
      </c>
    </row>
    <row r="44" spans="1:13" ht="21.75" customHeight="1" x14ac:dyDescent="0.2">
      <c r="A44" s="8" t="s">
        <v>130</v>
      </c>
      <c r="C44" s="9">
        <v>2364</v>
      </c>
      <c r="E44" s="9">
        <v>0</v>
      </c>
      <c r="G44" s="9">
        <v>2364</v>
      </c>
      <c r="I44" s="9">
        <v>11739</v>
      </c>
      <c r="K44" s="9">
        <v>0</v>
      </c>
      <c r="M44" s="9">
        <v>11739</v>
      </c>
    </row>
    <row r="45" spans="1:13" ht="21.75" customHeight="1" x14ac:dyDescent="0.2">
      <c r="A45" s="8" t="s">
        <v>131</v>
      </c>
      <c r="C45" s="9">
        <v>11133586295</v>
      </c>
      <c r="E45" s="9">
        <v>0</v>
      </c>
      <c r="G45" s="9">
        <v>11133586295</v>
      </c>
      <c r="I45" s="9">
        <v>49751638335</v>
      </c>
      <c r="K45" s="9">
        <v>0</v>
      </c>
      <c r="M45" s="9">
        <v>49751638335</v>
      </c>
    </row>
    <row r="46" spans="1:13" ht="21.75" customHeight="1" x14ac:dyDescent="0.2">
      <c r="A46" s="8" t="s">
        <v>131</v>
      </c>
      <c r="C46" s="9">
        <v>131266218891</v>
      </c>
      <c r="E46" s="9">
        <v>0</v>
      </c>
      <c r="G46" s="9">
        <v>131266218891</v>
      </c>
      <c r="I46" s="9">
        <v>856637455011</v>
      </c>
      <c r="K46" s="9">
        <v>0</v>
      </c>
      <c r="M46" s="9">
        <v>856637455011</v>
      </c>
    </row>
    <row r="47" spans="1:13" ht="21.75" customHeight="1" x14ac:dyDescent="0.2">
      <c r="A47" s="8" t="s">
        <v>254</v>
      </c>
      <c r="C47" s="9">
        <v>0</v>
      </c>
      <c r="E47" s="9">
        <v>0</v>
      </c>
      <c r="G47" s="9">
        <v>0</v>
      </c>
      <c r="I47" s="9">
        <v>90536986286</v>
      </c>
      <c r="K47" s="9">
        <v>0</v>
      </c>
      <c r="M47" s="9">
        <v>90536986286</v>
      </c>
    </row>
    <row r="48" spans="1:13" ht="21.75" customHeight="1" x14ac:dyDescent="0.2">
      <c r="A48" s="8" t="s">
        <v>254</v>
      </c>
      <c r="C48" s="9">
        <v>0</v>
      </c>
      <c r="E48" s="9">
        <v>0</v>
      </c>
      <c r="G48" s="9">
        <v>0</v>
      </c>
      <c r="I48" s="9">
        <v>72060273966</v>
      </c>
      <c r="K48" s="9">
        <v>0</v>
      </c>
      <c r="M48" s="9">
        <v>72060273966</v>
      </c>
    </row>
    <row r="49" spans="1:13" ht="21.75" customHeight="1" x14ac:dyDescent="0.2">
      <c r="A49" s="8" t="s">
        <v>254</v>
      </c>
      <c r="C49" s="9">
        <v>0</v>
      </c>
      <c r="E49" s="9">
        <v>0</v>
      </c>
      <c r="G49" s="9">
        <v>0</v>
      </c>
      <c r="I49" s="9">
        <v>71583561649</v>
      </c>
      <c r="K49" s="9">
        <v>0</v>
      </c>
      <c r="M49" s="9">
        <v>71583561649</v>
      </c>
    </row>
    <row r="50" spans="1:13" ht="21.75" customHeight="1" x14ac:dyDescent="0.2">
      <c r="A50" s="8" t="s">
        <v>254</v>
      </c>
      <c r="C50" s="9">
        <v>0</v>
      </c>
      <c r="E50" s="9">
        <v>0</v>
      </c>
      <c r="G50" s="9">
        <v>0</v>
      </c>
      <c r="I50" s="9">
        <v>62197260270</v>
      </c>
      <c r="K50" s="9">
        <v>0</v>
      </c>
      <c r="M50" s="9">
        <v>62197260270</v>
      </c>
    </row>
    <row r="51" spans="1:13" ht="21.75" customHeight="1" x14ac:dyDescent="0.2">
      <c r="A51" s="8" t="s">
        <v>254</v>
      </c>
      <c r="C51" s="9">
        <v>0</v>
      </c>
      <c r="E51" s="9">
        <v>0</v>
      </c>
      <c r="G51" s="9">
        <v>0</v>
      </c>
      <c r="I51" s="9">
        <v>89532947930</v>
      </c>
      <c r="K51" s="9">
        <v>0</v>
      </c>
      <c r="M51" s="9">
        <v>89532947930</v>
      </c>
    </row>
    <row r="52" spans="1:13" ht="21.75" customHeight="1" x14ac:dyDescent="0.2">
      <c r="A52" s="8" t="s">
        <v>251</v>
      </c>
      <c r="C52" s="9">
        <v>0</v>
      </c>
      <c r="E52" s="9">
        <v>0</v>
      </c>
      <c r="G52" s="9">
        <v>0</v>
      </c>
      <c r="I52" s="9">
        <v>4397534236</v>
      </c>
      <c r="K52" s="9">
        <v>0</v>
      </c>
      <c r="M52" s="9">
        <v>4397534236</v>
      </c>
    </row>
    <row r="53" spans="1:13" ht="21.75" customHeight="1" x14ac:dyDescent="0.2">
      <c r="A53" s="8" t="s">
        <v>134</v>
      </c>
      <c r="C53" s="9">
        <v>0</v>
      </c>
      <c r="E53" s="9">
        <v>0</v>
      </c>
      <c r="G53" s="9">
        <v>0</v>
      </c>
      <c r="I53" s="9">
        <v>46254459186</v>
      </c>
      <c r="K53" s="9">
        <v>0</v>
      </c>
      <c r="M53" s="9">
        <v>46254459186</v>
      </c>
    </row>
    <row r="54" spans="1:13" ht="21.75" customHeight="1" x14ac:dyDescent="0.2">
      <c r="A54" s="8" t="s">
        <v>134</v>
      </c>
      <c r="C54" s="9">
        <v>0</v>
      </c>
      <c r="E54" s="9">
        <v>0</v>
      </c>
      <c r="G54" s="9">
        <v>0</v>
      </c>
      <c r="I54" s="9">
        <v>46254459186</v>
      </c>
      <c r="K54" s="9">
        <v>0</v>
      </c>
      <c r="M54" s="9">
        <v>46254459186</v>
      </c>
    </row>
    <row r="55" spans="1:13" ht="21.75" customHeight="1" x14ac:dyDescent="0.2">
      <c r="A55" s="8" t="s">
        <v>134</v>
      </c>
      <c r="C55" s="9">
        <v>0</v>
      </c>
      <c r="E55" s="9">
        <v>0</v>
      </c>
      <c r="G55" s="9">
        <v>0</v>
      </c>
      <c r="I55" s="9">
        <v>46254459186</v>
      </c>
      <c r="K55" s="9">
        <v>0</v>
      </c>
      <c r="M55" s="9">
        <v>46254459186</v>
      </c>
    </row>
    <row r="56" spans="1:13" ht="21.75" customHeight="1" x14ac:dyDescent="0.2">
      <c r="A56" s="8" t="s">
        <v>134</v>
      </c>
      <c r="C56" s="9">
        <v>0</v>
      </c>
      <c r="E56" s="9">
        <v>0</v>
      </c>
      <c r="G56" s="9">
        <v>0</v>
      </c>
      <c r="I56" s="9">
        <v>47561308502</v>
      </c>
      <c r="K56" s="9">
        <v>0</v>
      </c>
      <c r="M56" s="9">
        <v>47561308502</v>
      </c>
    </row>
    <row r="57" spans="1:13" ht="21.75" customHeight="1" x14ac:dyDescent="0.2">
      <c r="A57" s="8" t="s">
        <v>134</v>
      </c>
      <c r="C57" s="9">
        <v>27008219156</v>
      </c>
      <c r="E57" s="9">
        <v>18571662</v>
      </c>
      <c r="G57" s="9">
        <v>26989647494</v>
      </c>
      <c r="I57" s="9">
        <v>111298294770</v>
      </c>
      <c r="K57" s="9">
        <v>148573296</v>
      </c>
      <c r="M57" s="9">
        <v>111149721474</v>
      </c>
    </row>
    <row r="58" spans="1:13" ht="21.75" customHeight="1" x14ac:dyDescent="0.2">
      <c r="A58" s="8" t="s">
        <v>134</v>
      </c>
      <c r="C58" s="9">
        <v>0</v>
      </c>
      <c r="E58" s="9">
        <v>0</v>
      </c>
      <c r="G58" s="9">
        <v>0</v>
      </c>
      <c r="I58" s="9">
        <v>51950389363</v>
      </c>
      <c r="K58" s="9">
        <v>0</v>
      </c>
      <c r="M58" s="9">
        <v>51950389363</v>
      </c>
    </row>
    <row r="59" spans="1:13" ht="21.75" customHeight="1" x14ac:dyDescent="0.2">
      <c r="A59" s="8" t="s">
        <v>134</v>
      </c>
      <c r="C59" s="9">
        <v>0</v>
      </c>
      <c r="E59" s="9">
        <v>0</v>
      </c>
      <c r="G59" s="9">
        <v>0</v>
      </c>
      <c r="I59" s="9">
        <v>3519306872</v>
      </c>
      <c r="K59" s="9">
        <v>0</v>
      </c>
      <c r="M59" s="9">
        <v>3519306872</v>
      </c>
    </row>
    <row r="60" spans="1:13" ht="21.75" customHeight="1" x14ac:dyDescent="0.2">
      <c r="A60" s="8" t="s">
        <v>134</v>
      </c>
      <c r="C60" s="9">
        <v>0</v>
      </c>
      <c r="E60" s="9">
        <v>0</v>
      </c>
      <c r="G60" s="9">
        <v>0</v>
      </c>
      <c r="I60" s="9">
        <v>50690942466</v>
      </c>
      <c r="K60" s="9">
        <v>0</v>
      </c>
      <c r="M60" s="9">
        <v>50690942466</v>
      </c>
    </row>
    <row r="61" spans="1:13" ht="21.75" customHeight="1" x14ac:dyDescent="0.2">
      <c r="A61" s="8" t="s">
        <v>136</v>
      </c>
      <c r="C61" s="9">
        <v>0</v>
      </c>
      <c r="E61" s="9">
        <v>0</v>
      </c>
      <c r="G61" s="9">
        <v>0</v>
      </c>
      <c r="I61" s="9">
        <v>7215</v>
      </c>
      <c r="K61" s="9">
        <v>0</v>
      </c>
      <c r="M61" s="9">
        <v>7215</v>
      </c>
    </row>
    <row r="62" spans="1:13" ht="21.75" customHeight="1" x14ac:dyDescent="0.2">
      <c r="A62" s="8" t="s">
        <v>124</v>
      </c>
      <c r="C62" s="9">
        <v>0</v>
      </c>
      <c r="E62" s="9">
        <v>0</v>
      </c>
      <c r="G62" s="9">
        <v>0</v>
      </c>
      <c r="I62" s="9">
        <v>15214904106</v>
      </c>
      <c r="K62" s="9">
        <v>0</v>
      </c>
      <c r="M62" s="9">
        <v>15214904106</v>
      </c>
    </row>
    <row r="63" spans="1:13" ht="21.75" customHeight="1" x14ac:dyDescent="0.2">
      <c r="A63" s="8" t="s">
        <v>134</v>
      </c>
      <c r="C63" s="9">
        <v>0</v>
      </c>
      <c r="E63" s="9">
        <v>0</v>
      </c>
      <c r="G63" s="9">
        <v>0</v>
      </c>
      <c r="I63" s="9">
        <v>45461917788</v>
      </c>
      <c r="K63" s="9">
        <v>0</v>
      </c>
      <c r="M63" s="9">
        <v>45461917788</v>
      </c>
    </row>
    <row r="64" spans="1:13" ht="21.75" customHeight="1" x14ac:dyDescent="0.2">
      <c r="A64" s="8" t="s">
        <v>134</v>
      </c>
      <c r="C64" s="9">
        <v>27178082168</v>
      </c>
      <c r="E64" s="9">
        <v>2271895</v>
      </c>
      <c r="G64" s="9">
        <v>27175810273</v>
      </c>
      <c r="I64" s="9">
        <v>103890391413</v>
      </c>
      <c r="K64" s="9">
        <v>97631699</v>
      </c>
      <c r="M64" s="9">
        <v>103792759714</v>
      </c>
    </row>
    <row r="65" spans="1:13" ht="21.75" customHeight="1" x14ac:dyDescent="0.2">
      <c r="A65" s="8" t="s">
        <v>134</v>
      </c>
      <c r="C65" s="9">
        <v>0</v>
      </c>
      <c r="E65" s="9">
        <v>0</v>
      </c>
      <c r="G65" s="9">
        <v>0</v>
      </c>
      <c r="I65" s="9">
        <v>25058653119</v>
      </c>
      <c r="K65" s="9">
        <v>0</v>
      </c>
      <c r="M65" s="9">
        <v>25058653119</v>
      </c>
    </row>
    <row r="66" spans="1:13" ht="21.75" customHeight="1" x14ac:dyDescent="0.2">
      <c r="A66" s="8" t="s">
        <v>137</v>
      </c>
      <c r="C66" s="9">
        <v>0</v>
      </c>
      <c r="E66" s="9">
        <v>0</v>
      </c>
      <c r="G66" s="9">
        <v>0</v>
      </c>
      <c r="I66" s="9">
        <v>27945205472</v>
      </c>
      <c r="K66" s="9">
        <v>0</v>
      </c>
      <c r="M66" s="9">
        <v>27945205472</v>
      </c>
    </row>
    <row r="67" spans="1:13" ht="21.75" customHeight="1" x14ac:dyDescent="0.2">
      <c r="A67" s="8" t="s">
        <v>137</v>
      </c>
      <c r="C67" s="9">
        <v>29401544861</v>
      </c>
      <c r="E67" s="9">
        <v>34089910</v>
      </c>
      <c r="G67" s="9">
        <v>29367454951</v>
      </c>
      <c r="I67" s="9">
        <v>120221027109</v>
      </c>
      <c r="K67" s="9">
        <v>133081031</v>
      </c>
      <c r="M67" s="9">
        <v>120087946078</v>
      </c>
    </row>
    <row r="68" spans="1:13" ht="21.75" customHeight="1" x14ac:dyDescent="0.2">
      <c r="A68" s="8" t="s">
        <v>134</v>
      </c>
      <c r="C68" s="9">
        <v>0</v>
      </c>
      <c r="E68" s="9">
        <v>0</v>
      </c>
      <c r="G68" s="9">
        <v>0</v>
      </c>
      <c r="I68" s="9">
        <v>11604438346</v>
      </c>
      <c r="K68" s="9">
        <v>0</v>
      </c>
      <c r="M68" s="9">
        <v>11604438346</v>
      </c>
    </row>
    <row r="69" spans="1:13" ht="21.75" customHeight="1" x14ac:dyDescent="0.2">
      <c r="A69" s="8" t="s">
        <v>137</v>
      </c>
      <c r="C69" s="9">
        <v>4423232861</v>
      </c>
      <c r="E69" s="9">
        <v>9200285</v>
      </c>
      <c r="G69" s="9">
        <v>4414032576</v>
      </c>
      <c r="I69" s="9">
        <v>16243068425</v>
      </c>
      <c r="K69" s="9">
        <v>28508665</v>
      </c>
      <c r="M69" s="9">
        <v>16214559760</v>
      </c>
    </row>
    <row r="70" spans="1:13" ht="21.75" customHeight="1" x14ac:dyDescent="0.2">
      <c r="A70" s="8" t="s">
        <v>140</v>
      </c>
      <c r="C70" s="9">
        <v>4496953403</v>
      </c>
      <c r="E70" s="9">
        <v>10384163</v>
      </c>
      <c r="G70" s="9">
        <v>4486569240</v>
      </c>
      <c r="I70" s="9">
        <v>16523145148</v>
      </c>
      <c r="K70" s="9">
        <v>36039154</v>
      </c>
      <c r="M70" s="9">
        <v>16487105994</v>
      </c>
    </row>
    <row r="71" spans="1:13" ht="21.75" customHeight="1" x14ac:dyDescent="0.2">
      <c r="A71" s="8" t="s">
        <v>141</v>
      </c>
      <c r="C71" s="9">
        <v>72191780813</v>
      </c>
      <c r="E71" s="9">
        <v>-2831509</v>
      </c>
      <c r="G71" s="9">
        <v>72194612322</v>
      </c>
      <c r="I71" s="9">
        <v>258287671976</v>
      </c>
      <c r="K71" s="9">
        <v>513448790</v>
      </c>
      <c r="M71" s="9">
        <v>257774223186</v>
      </c>
    </row>
    <row r="72" spans="1:13" ht="21.75" customHeight="1" x14ac:dyDescent="0.2">
      <c r="A72" s="8" t="s">
        <v>143</v>
      </c>
      <c r="C72" s="9">
        <v>75538938295</v>
      </c>
      <c r="E72" s="9">
        <v>-2962794</v>
      </c>
      <c r="G72" s="9">
        <v>75541901089</v>
      </c>
      <c r="I72" s="9">
        <v>270263127974</v>
      </c>
      <c r="K72" s="9">
        <v>537254741</v>
      </c>
      <c r="M72" s="9">
        <v>269725873233</v>
      </c>
    </row>
    <row r="73" spans="1:13" ht="21.75" customHeight="1" x14ac:dyDescent="0.2">
      <c r="A73" s="8" t="s">
        <v>145</v>
      </c>
      <c r="C73" s="9">
        <v>144383561626</v>
      </c>
      <c r="E73" s="9">
        <v>-5663031</v>
      </c>
      <c r="G73" s="9">
        <v>144389224657</v>
      </c>
      <c r="I73" s="9">
        <v>516575342952</v>
      </c>
      <c r="K73" s="9">
        <v>1026897580</v>
      </c>
      <c r="M73" s="9">
        <v>515548445372</v>
      </c>
    </row>
    <row r="74" spans="1:13" ht="21.75" customHeight="1" x14ac:dyDescent="0.2">
      <c r="A74" s="8" t="s">
        <v>131</v>
      </c>
      <c r="C74" s="9">
        <v>42855181355</v>
      </c>
      <c r="E74" s="9">
        <v>0</v>
      </c>
      <c r="G74" s="9">
        <v>42855181355</v>
      </c>
      <c r="I74" s="9">
        <v>148387810356</v>
      </c>
      <c r="K74" s="9">
        <v>0</v>
      </c>
      <c r="M74" s="9">
        <v>148387810356</v>
      </c>
    </row>
    <row r="75" spans="1:13" ht="21.75" customHeight="1" x14ac:dyDescent="0.2">
      <c r="A75" s="8" t="s">
        <v>131</v>
      </c>
      <c r="C75" s="9">
        <v>265250523283</v>
      </c>
      <c r="E75" s="9">
        <v>0</v>
      </c>
      <c r="G75" s="9">
        <v>265250523283</v>
      </c>
      <c r="I75" s="9">
        <v>918440736974</v>
      </c>
      <c r="K75" s="9">
        <v>0</v>
      </c>
      <c r="M75" s="9">
        <v>918440736974</v>
      </c>
    </row>
    <row r="76" spans="1:13" ht="21.75" customHeight="1" x14ac:dyDescent="0.2">
      <c r="A76" s="8" t="s">
        <v>131</v>
      </c>
      <c r="C76" s="9">
        <v>143020954518</v>
      </c>
      <c r="E76" s="9">
        <v>2016175187</v>
      </c>
      <c r="G76" s="9">
        <v>141004779331</v>
      </c>
      <c r="I76" s="9">
        <v>490707494770</v>
      </c>
      <c r="K76" s="9">
        <v>4899613902</v>
      </c>
      <c r="M76" s="9">
        <v>485807880868</v>
      </c>
    </row>
    <row r="77" spans="1:13" ht="21.75" customHeight="1" x14ac:dyDescent="0.2">
      <c r="A77" s="8" t="s">
        <v>131</v>
      </c>
      <c r="C77" s="9">
        <v>23104851118</v>
      </c>
      <c r="E77" s="9">
        <v>0</v>
      </c>
      <c r="G77" s="9">
        <v>23104851118</v>
      </c>
      <c r="I77" s="9">
        <v>79273164170</v>
      </c>
      <c r="K77" s="9">
        <v>0</v>
      </c>
      <c r="M77" s="9">
        <v>79273164170</v>
      </c>
    </row>
    <row r="78" spans="1:13" ht="21.75" customHeight="1" x14ac:dyDescent="0.2">
      <c r="A78" s="8" t="s">
        <v>131</v>
      </c>
      <c r="C78" s="9">
        <v>37699235780</v>
      </c>
      <c r="E78" s="9">
        <v>0</v>
      </c>
      <c r="G78" s="9">
        <v>37699235780</v>
      </c>
      <c r="I78" s="9">
        <v>128158387652</v>
      </c>
      <c r="K78" s="9">
        <v>0</v>
      </c>
      <c r="M78" s="9">
        <v>128158387652</v>
      </c>
    </row>
    <row r="79" spans="1:13" ht="21.75" customHeight="1" x14ac:dyDescent="0.2">
      <c r="A79" s="8" t="s">
        <v>131</v>
      </c>
      <c r="C79" s="9">
        <v>6089941320</v>
      </c>
      <c r="E79" s="9">
        <v>0</v>
      </c>
      <c r="G79" s="9">
        <v>6089941320</v>
      </c>
      <c r="I79" s="9">
        <v>20702728950</v>
      </c>
      <c r="K79" s="9">
        <v>0</v>
      </c>
      <c r="M79" s="9">
        <v>20702728950</v>
      </c>
    </row>
    <row r="80" spans="1:13" ht="21.75" customHeight="1" x14ac:dyDescent="0.2">
      <c r="A80" s="8" t="s">
        <v>131</v>
      </c>
      <c r="C80" s="9">
        <v>72687195626</v>
      </c>
      <c r="E80" s="9">
        <v>0</v>
      </c>
      <c r="G80" s="9">
        <v>72687195626</v>
      </c>
      <c r="I80" s="9">
        <v>244808519640</v>
      </c>
      <c r="K80" s="9">
        <v>0</v>
      </c>
      <c r="M80" s="9">
        <v>244808519640</v>
      </c>
    </row>
    <row r="81" spans="1:13" ht="21.75" customHeight="1" x14ac:dyDescent="0.2">
      <c r="A81" s="8" t="s">
        <v>131</v>
      </c>
      <c r="C81" s="9">
        <v>11741866001</v>
      </c>
      <c r="E81" s="9">
        <v>0</v>
      </c>
      <c r="G81" s="9">
        <v>11741866001</v>
      </c>
      <c r="I81" s="9">
        <v>39546288833</v>
      </c>
      <c r="K81" s="9">
        <v>0</v>
      </c>
      <c r="M81" s="9">
        <v>39546288833</v>
      </c>
    </row>
    <row r="82" spans="1:13" ht="21.75" customHeight="1" x14ac:dyDescent="0.2">
      <c r="A82" s="8" t="s">
        <v>134</v>
      </c>
      <c r="C82" s="9">
        <v>28931506830</v>
      </c>
      <c r="E82" s="9">
        <v>-170226504</v>
      </c>
      <c r="G82" s="9">
        <v>29101733334</v>
      </c>
      <c r="I82" s="9">
        <v>107692479970</v>
      </c>
      <c r="K82" s="9">
        <v>48758345</v>
      </c>
      <c r="M82" s="9">
        <v>107643721625</v>
      </c>
    </row>
    <row r="83" spans="1:13" ht="21.75" customHeight="1" x14ac:dyDescent="0.2">
      <c r="A83" s="8" t="s">
        <v>134</v>
      </c>
      <c r="C83" s="9">
        <v>0</v>
      </c>
      <c r="E83" s="9">
        <v>0</v>
      </c>
      <c r="G83" s="9">
        <v>0</v>
      </c>
      <c r="I83" s="9">
        <v>12879653685</v>
      </c>
      <c r="K83" s="9">
        <v>0</v>
      </c>
      <c r="M83" s="9">
        <v>12879653685</v>
      </c>
    </row>
    <row r="84" spans="1:13" ht="21.75" customHeight="1" x14ac:dyDescent="0.2">
      <c r="A84" s="8" t="s">
        <v>134</v>
      </c>
      <c r="C84" s="9">
        <v>0</v>
      </c>
      <c r="E84" s="9">
        <v>-53448612</v>
      </c>
      <c r="G84" s="9">
        <v>53448612</v>
      </c>
      <c r="I84" s="9">
        <v>110790231885</v>
      </c>
      <c r="K84" s="9">
        <v>250167265</v>
      </c>
      <c r="M84" s="9">
        <v>110540064620</v>
      </c>
    </row>
    <row r="85" spans="1:13" ht="21.75" customHeight="1" x14ac:dyDescent="0.2">
      <c r="A85" s="8" t="s">
        <v>134</v>
      </c>
      <c r="C85" s="9">
        <v>0</v>
      </c>
      <c r="E85" s="9">
        <v>0</v>
      </c>
      <c r="G85" s="9">
        <v>0</v>
      </c>
      <c r="I85" s="9">
        <v>5923925239</v>
      </c>
      <c r="K85" s="9">
        <v>0</v>
      </c>
      <c r="M85" s="9">
        <v>5923925239</v>
      </c>
    </row>
    <row r="86" spans="1:13" ht="21.75" customHeight="1" x14ac:dyDescent="0.2">
      <c r="A86" s="8" t="s">
        <v>134</v>
      </c>
      <c r="C86" s="9">
        <v>0</v>
      </c>
      <c r="E86" s="9">
        <v>0</v>
      </c>
      <c r="G86" s="9">
        <v>0</v>
      </c>
      <c r="I86" s="9">
        <v>21303747934</v>
      </c>
      <c r="K86" s="9">
        <v>0</v>
      </c>
      <c r="M86" s="9">
        <v>21303747934</v>
      </c>
    </row>
    <row r="87" spans="1:13" ht="21.75" customHeight="1" x14ac:dyDescent="0.2">
      <c r="A87" s="8" t="s">
        <v>134</v>
      </c>
      <c r="C87" s="9">
        <v>0</v>
      </c>
      <c r="E87" s="9">
        <v>-14035770</v>
      </c>
      <c r="G87" s="9">
        <v>14035770</v>
      </c>
      <c r="I87" s="9">
        <v>59546465726</v>
      </c>
      <c r="K87" s="9">
        <v>0</v>
      </c>
      <c r="M87" s="9">
        <v>59546465726</v>
      </c>
    </row>
    <row r="88" spans="1:13" ht="21.75" customHeight="1" x14ac:dyDescent="0.2">
      <c r="A88" s="8" t="s">
        <v>134</v>
      </c>
      <c r="C88" s="9">
        <v>21570410954</v>
      </c>
      <c r="E88" s="9">
        <v>-318050875</v>
      </c>
      <c r="G88" s="9">
        <v>21888461829</v>
      </c>
      <c r="I88" s="9">
        <v>188563709570</v>
      </c>
      <c r="K88" s="9">
        <v>0</v>
      </c>
      <c r="M88" s="9">
        <v>188563709570</v>
      </c>
    </row>
    <row r="89" spans="1:13" ht="21.75" customHeight="1" x14ac:dyDescent="0.2">
      <c r="A89" s="8" t="s">
        <v>134</v>
      </c>
      <c r="C89" s="9">
        <v>0</v>
      </c>
      <c r="E89" s="9">
        <v>-49875809</v>
      </c>
      <c r="G89" s="9">
        <v>49875809</v>
      </c>
      <c r="I89" s="9">
        <v>15603763628</v>
      </c>
      <c r="K89" s="9">
        <v>0</v>
      </c>
      <c r="M89" s="9">
        <v>15603763628</v>
      </c>
    </row>
    <row r="90" spans="1:13" ht="21.75" customHeight="1" x14ac:dyDescent="0.2">
      <c r="A90" s="8" t="s">
        <v>134</v>
      </c>
      <c r="C90" s="9">
        <v>0</v>
      </c>
      <c r="E90" s="9">
        <v>0</v>
      </c>
      <c r="G90" s="9">
        <v>0</v>
      </c>
      <c r="I90" s="9">
        <v>38082139177</v>
      </c>
      <c r="K90" s="9">
        <v>0</v>
      </c>
      <c r="M90" s="9">
        <v>38082139177</v>
      </c>
    </row>
    <row r="91" spans="1:13" ht="21.75" customHeight="1" x14ac:dyDescent="0.2">
      <c r="A91" s="8" t="s">
        <v>124</v>
      </c>
      <c r="C91" s="9">
        <v>32074680813</v>
      </c>
      <c r="E91" s="9">
        <v>-301675098</v>
      </c>
      <c r="G91" s="9">
        <v>32376355911</v>
      </c>
      <c r="I91" s="9">
        <v>69322697241</v>
      </c>
      <c r="K91" s="9">
        <v>515767102</v>
      </c>
      <c r="M91" s="9">
        <v>68806930139</v>
      </c>
    </row>
    <row r="92" spans="1:13" ht="21.75" customHeight="1" x14ac:dyDescent="0.2">
      <c r="A92" s="8" t="s">
        <v>134</v>
      </c>
      <c r="C92" s="9">
        <v>6421002738</v>
      </c>
      <c r="E92" s="9">
        <v>-125619912</v>
      </c>
      <c r="G92" s="9">
        <v>6546622650</v>
      </c>
      <c r="I92" s="9">
        <v>45967793968</v>
      </c>
      <c r="K92" s="9">
        <v>0</v>
      </c>
      <c r="M92" s="9">
        <v>45967793968</v>
      </c>
    </row>
    <row r="93" spans="1:13" ht="21.75" customHeight="1" x14ac:dyDescent="0.2">
      <c r="A93" s="8" t="s">
        <v>134</v>
      </c>
      <c r="C93" s="9">
        <v>5663969108</v>
      </c>
      <c r="E93" s="9">
        <v>-81252078</v>
      </c>
      <c r="G93" s="9">
        <v>5745221186</v>
      </c>
      <c r="I93" s="9">
        <v>28558304720</v>
      </c>
      <c r="K93" s="9">
        <v>0</v>
      </c>
      <c r="M93" s="9">
        <v>28558304720</v>
      </c>
    </row>
    <row r="94" spans="1:13" ht="21.75" customHeight="1" x14ac:dyDescent="0.2">
      <c r="A94" s="8" t="s">
        <v>156</v>
      </c>
      <c r="C94" s="9">
        <v>11436986300</v>
      </c>
      <c r="E94" s="9">
        <v>-219708617</v>
      </c>
      <c r="G94" s="9">
        <v>11656694917</v>
      </c>
      <c r="I94" s="9">
        <v>60258904106</v>
      </c>
      <c r="K94" s="9">
        <v>0</v>
      </c>
      <c r="M94" s="9">
        <v>60258904106</v>
      </c>
    </row>
    <row r="95" spans="1:13" ht="21.75" customHeight="1" x14ac:dyDescent="0.2">
      <c r="A95" s="8" t="s">
        <v>141</v>
      </c>
      <c r="C95" s="9">
        <v>33121150672</v>
      </c>
      <c r="E95" s="9">
        <v>-439417234</v>
      </c>
      <c r="G95" s="9">
        <v>33560567906</v>
      </c>
      <c r="I95" s="9">
        <v>130764986284</v>
      </c>
      <c r="K95" s="9">
        <v>0</v>
      </c>
      <c r="M95" s="9">
        <v>130764986284</v>
      </c>
    </row>
    <row r="96" spans="1:13" ht="21.75" customHeight="1" x14ac:dyDescent="0.2">
      <c r="A96" s="8" t="s">
        <v>145</v>
      </c>
      <c r="C96" s="9">
        <v>29745205464</v>
      </c>
      <c r="E96" s="9">
        <v>-285255021</v>
      </c>
      <c r="G96" s="9">
        <v>30030460485</v>
      </c>
      <c r="I96" s="9">
        <v>102978082173</v>
      </c>
      <c r="K96" s="9">
        <v>44307904</v>
      </c>
      <c r="M96" s="9">
        <v>102933774269</v>
      </c>
    </row>
    <row r="97" spans="1:13" ht="21.75" customHeight="1" x14ac:dyDescent="0.2">
      <c r="A97" s="8" t="s">
        <v>134</v>
      </c>
      <c r="C97" s="9">
        <v>6641197806</v>
      </c>
      <c r="E97" s="9">
        <v>-132461668</v>
      </c>
      <c r="G97" s="9">
        <v>6773659474</v>
      </c>
      <c r="I97" s="9">
        <v>36526587933</v>
      </c>
      <c r="K97" s="9">
        <v>0</v>
      </c>
      <c r="M97" s="9">
        <v>36526587933</v>
      </c>
    </row>
    <row r="98" spans="1:13" ht="21.75" customHeight="1" x14ac:dyDescent="0.2">
      <c r="A98" s="8" t="s">
        <v>158</v>
      </c>
      <c r="C98" s="9">
        <v>26753424638</v>
      </c>
      <c r="E98" s="9">
        <v>0</v>
      </c>
      <c r="G98" s="9">
        <v>26753424638</v>
      </c>
      <c r="I98" s="9">
        <v>46602739692</v>
      </c>
      <c r="K98" s="9">
        <v>152983833</v>
      </c>
      <c r="M98" s="9">
        <v>46449755859</v>
      </c>
    </row>
    <row r="99" spans="1:13" ht="21.75" customHeight="1" x14ac:dyDescent="0.2">
      <c r="A99" s="8" t="s">
        <v>134</v>
      </c>
      <c r="C99" s="9">
        <v>171610938937</v>
      </c>
      <c r="E99" s="9">
        <v>-109582420</v>
      </c>
      <c r="G99" s="9">
        <v>171720521357</v>
      </c>
      <c r="I99" s="9">
        <v>305058718424</v>
      </c>
      <c r="K99" s="9">
        <v>961040501</v>
      </c>
      <c r="M99" s="9">
        <v>304097677923</v>
      </c>
    </row>
    <row r="100" spans="1:13" ht="21.75" customHeight="1" x14ac:dyDescent="0.2">
      <c r="A100" s="8" t="s">
        <v>134</v>
      </c>
      <c r="C100" s="9">
        <v>70402279445</v>
      </c>
      <c r="E100" s="9">
        <v>-270628317</v>
      </c>
      <c r="G100" s="9">
        <v>70672907762</v>
      </c>
      <c r="I100" s="9">
        <v>141929643815</v>
      </c>
      <c r="K100" s="9">
        <v>366413486</v>
      </c>
      <c r="M100" s="9">
        <v>141563230329</v>
      </c>
    </row>
    <row r="101" spans="1:13" ht="21.75" customHeight="1" x14ac:dyDescent="0.2">
      <c r="A101" s="8" t="s">
        <v>134</v>
      </c>
      <c r="C101" s="9">
        <v>96281957259</v>
      </c>
      <c r="E101" s="9">
        <v>108241603</v>
      </c>
      <c r="G101" s="9">
        <v>96173715656</v>
      </c>
      <c r="I101" s="9">
        <v>155293479450</v>
      </c>
      <c r="K101" s="9">
        <v>793771756</v>
      </c>
      <c r="M101" s="9">
        <v>154499707694</v>
      </c>
    </row>
    <row r="102" spans="1:13" ht="21.75" customHeight="1" x14ac:dyDescent="0.2">
      <c r="A102" s="8" t="s">
        <v>162</v>
      </c>
      <c r="C102" s="9">
        <v>59775121506</v>
      </c>
      <c r="E102" s="9">
        <v>-25851496</v>
      </c>
      <c r="G102" s="9">
        <v>59800973002</v>
      </c>
      <c r="I102" s="9">
        <v>90626797122</v>
      </c>
      <c r="K102" s="9">
        <v>387772439</v>
      </c>
      <c r="M102" s="9">
        <v>90239024683</v>
      </c>
    </row>
    <row r="103" spans="1:13" ht="21.75" customHeight="1" x14ac:dyDescent="0.2">
      <c r="A103" s="8" t="s">
        <v>162</v>
      </c>
      <c r="C103" s="9">
        <v>52657534216</v>
      </c>
      <c r="E103" s="9">
        <v>-22773288</v>
      </c>
      <c r="G103" s="9">
        <v>52680307504</v>
      </c>
      <c r="I103" s="9">
        <v>79835616392</v>
      </c>
      <c r="K103" s="9">
        <v>341599313</v>
      </c>
      <c r="M103" s="9">
        <v>79494017079</v>
      </c>
    </row>
    <row r="104" spans="1:13" ht="21.75" customHeight="1" x14ac:dyDescent="0.2">
      <c r="A104" s="8" t="s">
        <v>134</v>
      </c>
      <c r="C104" s="9">
        <v>64748332590</v>
      </c>
      <c r="E104" s="9">
        <v>0</v>
      </c>
      <c r="G104" s="9">
        <v>64748332590</v>
      </c>
      <c r="I104" s="9">
        <v>120964329843</v>
      </c>
      <c r="K104" s="9">
        <v>474246224</v>
      </c>
      <c r="M104" s="9">
        <v>120490083619</v>
      </c>
    </row>
    <row r="105" spans="1:13" ht="21.75" customHeight="1" x14ac:dyDescent="0.2">
      <c r="A105" s="8" t="s">
        <v>162</v>
      </c>
      <c r="C105" s="9">
        <v>53451530861</v>
      </c>
      <c r="E105" s="9">
        <v>-220472309</v>
      </c>
      <c r="G105" s="9">
        <v>53672003170</v>
      </c>
      <c r="I105" s="9">
        <v>79315174826</v>
      </c>
      <c r="K105" s="9">
        <v>147641240</v>
      </c>
      <c r="M105" s="9">
        <v>79167533586</v>
      </c>
    </row>
    <row r="106" spans="1:13" ht="21.75" customHeight="1" x14ac:dyDescent="0.2">
      <c r="A106" s="8" t="s">
        <v>134</v>
      </c>
      <c r="C106" s="9">
        <v>85552635611</v>
      </c>
      <c r="E106" s="9">
        <v>25147223</v>
      </c>
      <c r="G106" s="9">
        <v>85527488388</v>
      </c>
      <c r="I106" s="9">
        <v>99378279446</v>
      </c>
      <c r="K106" s="9">
        <v>645053699</v>
      </c>
      <c r="M106" s="9">
        <v>98733225747</v>
      </c>
    </row>
    <row r="107" spans="1:13" ht="21.75" customHeight="1" x14ac:dyDescent="0.2">
      <c r="A107" s="8" t="s">
        <v>168</v>
      </c>
      <c r="C107" s="9">
        <v>52657534216</v>
      </c>
      <c r="E107" s="9">
        <v>-211217219</v>
      </c>
      <c r="G107" s="9">
        <v>52868751435</v>
      </c>
      <c r="I107" s="9">
        <v>76438356120</v>
      </c>
      <c r="K107" s="9">
        <v>146861971</v>
      </c>
      <c r="M107" s="9">
        <v>76291494149</v>
      </c>
    </row>
    <row r="108" spans="1:13" ht="21.75" customHeight="1" x14ac:dyDescent="0.2">
      <c r="A108" s="8" t="s">
        <v>169</v>
      </c>
      <c r="C108" s="9">
        <v>14013698614</v>
      </c>
      <c r="E108" s="9">
        <v>15268584</v>
      </c>
      <c r="G108" s="9">
        <v>13998430030</v>
      </c>
      <c r="I108" s="9">
        <v>19890410936</v>
      </c>
      <c r="K108" s="9">
        <v>114514379</v>
      </c>
      <c r="M108" s="9">
        <v>19775896557</v>
      </c>
    </row>
    <row r="109" spans="1:13" ht="21.75" customHeight="1" x14ac:dyDescent="0.2">
      <c r="A109" s="8" t="s">
        <v>143</v>
      </c>
      <c r="C109" s="9">
        <v>14013698614</v>
      </c>
      <c r="E109" s="9">
        <v>15268584</v>
      </c>
      <c r="G109" s="9">
        <v>13998430030</v>
      </c>
      <c r="I109" s="9">
        <v>19890410936</v>
      </c>
      <c r="K109" s="9">
        <v>114514379</v>
      </c>
      <c r="M109" s="9">
        <v>19775896557</v>
      </c>
    </row>
    <row r="110" spans="1:13" ht="21.75" customHeight="1" x14ac:dyDescent="0.2">
      <c r="A110" s="8" t="s">
        <v>170</v>
      </c>
      <c r="C110" s="9">
        <v>24292791773</v>
      </c>
      <c r="E110" s="9">
        <v>-11245177</v>
      </c>
      <c r="G110" s="9">
        <v>24304036950</v>
      </c>
      <c r="I110" s="9">
        <v>34639331496</v>
      </c>
      <c r="K110" s="9">
        <v>163486970</v>
      </c>
      <c r="M110" s="9">
        <v>34475844526</v>
      </c>
    </row>
    <row r="111" spans="1:13" ht="21.75" customHeight="1" x14ac:dyDescent="0.2">
      <c r="A111" s="8" t="s">
        <v>134</v>
      </c>
      <c r="C111" s="9">
        <v>5820657512</v>
      </c>
      <c r="E111" s="9">
        <v>-42778300</v>
      </c>
      <c r="G111" s="9">
        <v>5863435812</v>
      </c>
      <c r="I111" s="9">
        <v>8229205448</v>
      </c>
      <c r="K111" s="9">
        <v>0</v>
      </c>
      <c r="M111" s="9">
        <v>8229205448</v>
      </c>
    </row>
    <row r="112" spans="1:13" ht="21.75" customHeight="1" x14ac:dyDescent="0.2">
      <c r="A112" s="8" t="s">
        <v>134</v>
      </c>
      <c r="C112" s="9">
        <v>18519916432</v>
      </c>
      <c r="E112" s="9">
        <v>-117083074</v>
      </c>
      <c r="G112" s="9">
        <v>18636999506</v>
      </c>
      <c r="I112" s="9">
        <v>24267476704</v>
      </c>
      <c r="K112" s="9">
        <v>0</v>
      </c>
      <c r="M112" s="9">
        <v>24267476704</v>
      </c>
    </row>
    <row r="113" spans="1:13" ht="21.75" customHeight="1" x14ac:dyDescent="0.2">
      <c r="A113" s="8" t="s">
        <v>169</v>
      </c>
      <c r="C113" s="9">
        <v>71744027012</v>
      </c>
      <c r="E113" s="9">
        <v>106305987</v>
      </c>
      <c r="G113" s="9">
        <v>71637721025</v>
      </c>
      <c r="I113" s="9">
        <v>85629967724</v>
      </c>
      <c r="K113" s="9">
        <v>425223946</v>
      </c>
      <c r="M113" s="9">
        <v>85204743778</v>
      </c>
    </row>
    <row r="114" spans="1:13" ht="21.75" customHeight="1" x14ac:dyDescent="0.2">
      <c r="A114" s="8" t="s">
        <v>143</v>
      </c>
      <c r="C114" s="9">
        <v>13561643820</v>
      </c>
      <c r="E114" s="9">
        <v>-16857115</v>
      </c>
      <c r="G114" s="9">
        <v>13578500935</v>
      </c>
      <c r="I114" s="9">
        <v>14465753408</v>
      </c>
      <c r="K114" s="9">
        <v>7017745</v>
      </c>
      <c r="M114" s="9">
        <v>14458735663</v>
      </c>
    </row>
    <row r="115" spans="1:13" ht="21.75" customHeight="1" x14ac:dyDescent="0.2">
      <c r="A115" s="8" t="s">
        <v>156</v>
      </c>
      <c r="C115" s="9">
        <v>34342110000</v>
      </c>
      <c r="E115" s="9">
        <v>343512704</v>
      </c>
      <c r="G115" s="9">
        <v>33998597296</v>
      </c>
      <c r="I115" s="9">
        <v>36557730000</v>
      </c>
      <c r="K115" s="9">
        <v>402020674</v>
      </c>
      <c r="M115" s="9">
        <v>36155709326</v>
      </c>
    </row>
    <row r="116" spans="1:13" ht="21.75" customHeight="1" x14ac:dyDescent="0.2">
      <c r="A116" s="8" t="s">
        <v>134</v>
      </c>
      <c r="C116" s="9">
        <v>27150410940</v>
      </c>
      <c r="E116" s="9">
        <v>49005281</v>
      </c>
      <c r="G116" s="9">
        <v>27101405659</v>
      </c>
      <c r="I116" s="9">
        <v>27150410940</v>
      </c>
      <c r="K116" s="9">
        <v>49005281</v>
      </c>
      <c r="M116" s="9">
        <v>27101405659</v>
      </c>
    </row>
    <row r="117" spans="1:13" ht="21.75" customHeight="1" x14ac:dyDescent="0.2">
      <c r="A117" s="8" t="s">
        <v>141</v>
      </c>
      <c r="C117" s="9">
        <v>13561643820</v>
      </c>
      <c r="E117" s="9">
        <v>24478163</v>
      </c>
      <c r="G117" s="9">
        <v>13537165657</v>
      </c>
      <c r="I117" s="9">
        <v>13561643820</v>
      </c>
      <c r="K117" s="9">
        <v>24478163</v>
      </c>
      <c r="M117" s="9">
        <v>13537165657</v>
      </c>
    </row>
    <row r="118" spans="1:13" ht="21.75" customHeight="1" x14ac:dyDescent="0.2">
      <c r="A118" s="8" t="s">
        <v>170</v>
      </c>
      <c r="C118" s="9">
        <v>13561643820</v>
      </c>
      <c r="E118" s="9">
        <v>24478163</v>
      </c>
      <c r="G118" s="9">
        <v>13537165657</v>
      </c>
      <c r="I118" s="9">
        <v>13561643820</v>
      </c>
      <c r="K118" s="9">
        <v>24478163</v>
      </c>
      <c r="M118" s="9">
        <v>13537165657</v>
      </c>
    </row>
    <row r="119" spans="1:13" ht="21.75" customHeight="1" x14ac:dyDescent="0.2">
      <c r="A119" s="8" t="s">
        <v>134</v>
      </c>
      <c r="C119" s="9">
        <v>35797170396</v>
      </c>
      <c r="E119" s="9">
        <v>193139674</v>
      </c>
      <c r="G119" s="9">
        <v>35604030722</v>
      </c>
      <c r="I119" s="9">
        <v>35797170396</v>
      </c>
      <c r="K119" s="9">
        <v>193139674</v>
      </c>
      <c r="M119" s="9">
        <v>35604030722</v>
      </c>
    </row>
    <row r="120" spans="1:13" ht="21.75" customHeight="1" x14ac:dyDescent="0.2">
      <c r="A120" s="8" t="s">
        <v>156</v>
      </c>
      <c r="C120" s="9">
        <v>7052054776</v>
      </c>
      <c r="E120" s="9">
        <v>38048582</v>
      </c>
      <c r="G120" s="9">
        <v>7014006194</v>
      </c>
      <c r="I120" s="9">
        <v>7052054776</v>
      </c>
      <c r="K120" s="9">
        <v>38048582</v>
      </c>
      <c r="M120" s="9">
        <v>7014006194</v>
      </c>
    </row>
    <row r="121" spans="1:13" ht="21.75" customHeight="1" x14ac:dyDescent="0.2">
      <c r="A121" s="8" t="s">
        <v>170</v>
      </c>
      <c r="C121" s="9">
        <v>30482271768</v>
      </c>
      <c r="E121" s="9">
        <v>164463726</v>
      </c>
      <c r="G121" s="9">
        <v>30317808042</v>
      </c>
      <c r="I121" s="9">
        <v>30482271768</v>
      </c>
      <c r="K121" s="9">
        <v>164463726</v>
      </c>
      <c r="M121" s="9">
        <v>30317808042</v>
      </c>
    </row>
    <row r="122" spans="1:13" ht="21.75" customHeight="1" x14ac:dyDescent="0.2">
      <c r="A122" s="8" t="s">
        <v>134</v>
      </c>
      <c r="C122" s="9">
        <v>28931506848</v>
      </c>
      <c r="E122" s="9">
        <v>412548223</v>
      </c>
      <c r="G122" s="9">
        <v>28518958625</v>
      </c>
      <c r="I122" s="9">
        <v>28931506848</v>
      </c>
      <c r="K122" s="9">
        <v>412548223</v>
      </c>
      <c r="M122" s="9">
        <v>28518958625</v>
      </c>
    </row>
    <row r="123" spans="1:13" ht="21.75" customHeight="1" x14ac:dyDescent="0.2">
      <c r="A123" s="8" t="s">
        <v>156</v>
      </c>
      <c r="C123" s="9">
        <v>8282960208</v>
      </c>
      <c r="E123" s="9">
        <v>118110700</v>
      </c>
      <c r="G123" s="9">
        <v>8164849508</v>
      </c>
      <c r="I123" s="9">
        <v>8282960208</v>
      </c>
      <c r="K123" s="9">
        <v>118110700</v>
      </c>
      <c r="M123" s="9">
        <v>8164849508</v>
      </c>
    </row>
    <row r="124" spans="1:13" ht="21.75" customHeight="1" x14ac:dyDescent="0.2">
      <c r="A124" s="8" t="s">
        <v>143</v>
      </c>
      <c r="C124" s="9">
        <v>6473424656</v>
      </c>
      <c r="E124" s="9">
        <v>92307665</v>
      </c>
      <c r="G124" s="9">
        <v>6381116991</v>
      </c>
      <c r="I124" s="9">
        <v>6473424656</v>
      </c>
      <c r="K124" s="9">
        <v>92307665</v>
      </c>
      <c r="M124" s="9">
        <v>6381116991</v>
      </c>
    </row>
    <row r="125" spans="1:13" ht="21.75" customHeight="1" x14ac:dyDescent="0.2">
      <c r="A125" s="8" t="s">
        <v>134</v>
      </c>
      <c r="C125" s="9">
        <v>5545909476</v>
      </c>
      <c r="E125" s="9">
        <v>98501083</v>
      </c>
      <c r="G125" s="9">
        <v>5447408393</v>
      </c>
      <c r="I125" s="9">
        <v>5545909476</v>
      </c>
      <c r="K125" s="9">
        <v>98501083</v>
      </c>
      <c r="M125" s="9">
        <v>5447408393</v>
      </c>
    </row>
    <row r="126" spans="1:13" ht="21.75" customHeight="1" x14ac:dyDescent="0.2">
      <c r="A126" s="8" t="s">
        <v>134</v>
      </c>
      <c r="C126" s="9">
        <v>4828198353</v>
      </c>
      <c r="E126" s="9">
        <v>89961591</v>
      </c>
      <c r="G126" s="9">
        <v>4738236762</v>
      </c>
      <c r="I126" s="9">
        <v>4828198353</v>
      </c>
      <c r="K126" s="9">
        <v>89961591</v>
      </c>
      <c r="M126" s="9">
        <v>4738236762</v>
      </c>
    </row>
    <row r="127" spans="1:13" ht="21.75" customHeight="1" x14ac:dyDescent="0.2">
      <c r="A127" s="8" t="s">
        <v>145</v>
      </c>
      <c r="C127" s="9">
        <v>11150926020</v>
      </c>
      <c r="E127" s="9">
        <v>217470915</v>
      </c>
      <c r="G127" s="9">
        <v>10933455105</v>
      </c>
      <c r="I127" s="9">
        <v>11150926020</v>
      </c>
      <c r="K127" s="9">
        <v>217470915</v>
      </c>
      <c r="M127" s="9">
        <v>10933455105</v>
      </c>
    </row>
    <row r="128" spans="1:13" ht="21.75" customHeight="1" x14ac:dyDescent="0.2">
      <c r="A128" s="8" t="s">
        <v>145</v>
      </c>
      <c r="C128" s="9">
        <v>3330956712</v>
      </c>
      <c r="E128" s="9">
        <v>70742189</v>
      </c>
      <c r="G128" s="9">
        <v>3260214523</v>
      </c>
      <c r="I128" s="9">
        <v>3330956712</v>
      </c>
      <c r="K128" s="9">
        <v>70742189</v>
      </c>
      <c r="M128" s="9">
        <v>3260214523</v>
      </c>
    </row>
    <row r="129" spans="1:13" ht="21.75" customHeight="1" x14ac:dyDescent="0.2">
      <c r="A129" s="8" t="s">
        <v>145</v>
      </c>
      <c r="C129" s="9">
        <v>9041095890</v>
      </c>
      <c r="E129" s="9">
        <v>215442658</v>
      </c>
      <c r="G129" s="9">
        <v>8825653232</v>
      </c>
      <c r="I129" s="9">
        <v>9041095890</v>
      </c>
      <c r="K129" s="9">
        <v>215442658</v>
      </c>
      <c r="M129" s="9">
        <v>8825653232</v>
      </c>
    </row>
    <row r="130" spans="1:13" ht="21.75" customHeight="1" x14ac:dyDescent="0.2">
      <c r="A130" s="8" t="s">
        <v>141</v>
      </c>
      <c r="C130" s="9">
        <v>4520547945</v>
      </c>
      <c r="E130" s="9">
        <v>107721329</v>
      </c>
      <c r="G130" s="9">
        <v>4412826616</v>
      </c>
      <c r="I130" s="9">
        <v>4520547945</v>
      </c>
      <c r="K130" s="9">
        <v>107721329</v>
      </c>
      <c r="M130" s="9">
        <v>4412826616</v>
      </c>
    </row>
    <row r="131" spans="1:13" ht="21.75" customHeight="1" x14ac:dyDescent="0.2">
      <c r="A131" s="8" t="s">
        <v>156</v>
      </c>
      <c r="C131" s="9">
        <v>1801623695</v>
      </c>
      <c r="E131" s="9">
        <v>42931366</v>
      </c>
      <c r="G131" s="9">
        <v>1758692329</v>
      </c>
      <c r="I131" s="9">
        <v>1801623695</v>
      </c>
      <c r="K131" s="9">
        <v>42931366</v>
      </c>
      <c r="M131" s="9">
        <v>1758692329</v>
      </c>
    </row>
    <row r="132" spans="1:13" ht="21.75" customHeight="1" x14ac:dyDescent="0.2">
      <c r="A132" s="8" t="s">
        <v>134</v>
      </c>
      <c r="C132" s="9">
        <v>15158663010</v>
      </c>
      <c r="E132" s="9">
        <v>361219779</v>
      </c>
      <c r="G132" s="9">
        <v>14797443231</v>
      </c>
      <c r="I132" s="9">
        <v>15158663010</v>
      </c>
      <c r="K132" s="9">
        <v>361219779</v>
      </c>
      <c r="M132" s="9">
        <v>14797443231</v>
      </c>
    </row>
    <row r="133" spans="1:13" ht="21.75" customHeight="1" x14ac:dyDescent="0.2">
      <c r="A133" s="8" t="s">
        <v>145</v>
      </c>
      <c r="C133" s="9">
        <v>3616438356</v>
      </c>
      <c r="E133" s="9">
        <v>89290002</v>
      </c>
      <c r="G133" s="9">
        <v>3527148354</v>
      </c>
      <c r="I133" s="9">
        <v>3616438356</v>
      </c>
      <c r="K133" s="9">
        <v>89290002</v>
      </c>
      <c r="M133" s="9">
        <v>3527148354</v>
      </c>
    </row>
    <row r="134" spans="1:13" ht="21.75" customHeight="1" x14ac:dyDescent="0.2">
      <c r="A134" s="8" t="s">
        <v>141</v>
      </c>
      <c r="C134" s="9">
        <v>3616438356</v>
      </c>
      <c r="E134" s="9">
        <v>89290002</v>
      </c>
      <c r="G134" s="9">
        <v>3527148354</v>
      </c>
      <c r="I134" s="9">
        <v>3616438356</v>
      </c>
      <c r="K134" s="9">
        <v>89290002</v>
      </c>
      <c r="M134" s="9">
        <v>3527148354</v>
      </c>
    </row>
    <row r="135" spans="1:13" ht="21.75" customHeight="1" x14ac:dyDescent="0.2">
      <c r="A135" s="8" t="s">
        <v>156</v>
      </c>
      <c r="C135" s="9">
        <v>4562715616</v>
      </c>
      <c r="E135" s="9">
        <v>112653624</v>
      </c>
      <c r="G135" s="9">
        <v>4450061992</v>
      </c>
      <c r="I135" s="9">
        <v>4562715616</v>
      </c>
      <c r="K135" s="9">
        <v>112653624</v>
      </c>
      <c r="M135" s="9">
        <v>4450061992</v>
      </c>
    </row>
    <row r="136" spans="1:13" ht="21.75" customHeight="1" x14ac:dyDescent="0.2">
      <c r="A136" s="8" t="s">
        <v>134</v>
      </c>
      <c r="C136" s="9">
        <v>11780186300</v>
      </c>
      <c r="E136" s="9">
        <v>290853253</v>
      </c>
      <c r="G136" s="9">
        <v>11489333047</v>
      </c>
      <c r="I136" s="9">
        <v>11780186300</v>
      </c>
      <c r="K136" s="9">
        <v>290853253</v>
      </c>
      <c r="M136" s="9">
        <v>11489333047</v>
      </c>
    </row>
    <row r="137" spans="1:13" ht="21.75" customHeight="1" x14ac:dyDescent="0.2">
      <c r="A137" s="8" t="s">
        <v>141</v>
      </c>
      <c r="C137" s="9">
        <v>2712328767</v>
      </c>
      <c r="E137" s="9">
        <v>69298092</v>
      </c>
      <c r="G137" s="9">
        <v>2643030675</v>
      </c>
      <c r="I137" s="9">
        <v>2712328767</v>
      </c>
      <c r="K137" s="9">
        <v>69298092</v>
      </c>
      <c r="M137" s="9">
        <v>2643030675</v>
      </c>
    </row>
    <row r="138" spans="1:13" ht="21.75" customHeight="1" x14ac:dyDescent="0.2">
      <c r="A138" s="8" t="s">
        <v>145</v>
      </c>
      <c r="C138" s="9">
        <v>2712328767</v>
      </c>
      <c r="E138" s="9">
        <v>69298092</v>
      </c>
      <c r="G138" s="9">
        <v>2643030675</v>
      </c>
      <c r="I138" s="9">
        <v>2712328767</v>
      </c>
      <c r="K138" s="9">
        <v>69298092</v>
      </c>
      <c r="M138" s="9">
        <v>2643030675</v>
      </c>
    </row>
    <row r="139" spans="1:13" ht="21.75" customHeight="1" x14ac:dyDescent="0.2">
      <c r="A139" s="8" t="s">
        <v>156</v>
      </c>
      <c r="C139" s="9">
        <v>1506996984</v>
      </c>
      <c r="E139" s="9">
        <v>38502713</v>
      </c>
      <c r="G139" s="9">
        <v>1468494271</v>
      </c>
      <c r="I139" s="9">
        <v>1506996984</v>
      </c>
      <c r="K139" s="9">
        <v>38502713</v>
      </c>
      <c r="M139" s="9">
        <v>1468494271</v>
      </c>
    </row>
    <row r="140" spans="1:13" ht="21.75" customHeight="1" x14ac:dyDescent="0.2">
      <c r="A140" s="8" t="s">
        <v>134</v>
      </c>
      <c r="C140" s="9">
        <v>6993197259</v>
      </c>
      <c r="E140" s="9">
        <v>178671270</v>
      </c>
      <c r="G140" s="9">
        <v>6814525989</v>
      </c>
      <c r="I140" s="9">
        <v>6993197259</v>
      </c>
      <c r="K140" s="9">
        <v>178671270</v>
      </c>
      <c r="M140" s="9">
        <v>6814525989</v>
      </c>
    </row>
    <row r="141" spans="1:13" ht="21.75" customHeight="1" x14ac:dyDescent="0.2">
      <c r="A141" s="11" t="s">
        <v>170</v>
      </c>
      <c r="C141" s="12">
        <v>2217256438</v>
      </c>
      <c r="E141" s="12">
        <v>58551184</v>
      </c>
      <c r="G141" s="12">
        <v>2158705254</v>
      </c>
      <c r="I141" s="12">
        <v>2217256438</v>
      </c>
      <c r="K141" s="12">
        <v>58551184</v>
      </c>
      <c r="M141" s="12">
        <v>2158705254</v>
      </c>
    </row>
    <row r="142" spans="1:13" ht="21.75" customHeight="1" x14ac:dyDescent="0.2">
      <c r="A142" s="14" t="s">
        <v>24</v>
      </c>
      <c r="C142" s="15">
        <v>2616201340794</v>
      </c>
      <c r="E142" s="15">
        <v>2882299706</v>
      </c>
      <c r="G142" s="15">
        <v>2613319041088</v>
      </c>
      <c r="I142" s="15">
        <v>9064119642627</v>
      </c>
      <c r="K142" s="15">
        <v>17865762533</v>
      </c>
      <c r="M142" s="15">
        <v>9046253880094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AAD6-E324-4B18-B417-A3994B76A9EA}">
  <sheetPr>
    <pageSetUpPr fitToPage="1"/>
  </sheetPr>
  <dimension ref="A1:T41"/>
  <sheetViews>
    <sheetView rightToLeft="1" view="pageBreakPreview" zoomScaleNormal="85" zoomScaleSheetLayoutView="100" workbookViewId="0">
      <selection activeCell="A6" sqref="A6:A7"/>
    </sheetView>
  </sheetViews>
  <sheetFormatPr defaultRowHeight="15.75" x14ac:dyDescent="0.4"/>
  <cols>
    <col min="1" max="1" width="48" style="120" bestFit="1" customWidth="1"/>
    <col min="2" max="2" width="1.28515625" style="120" customWidth="1"/>
    <col min="3" max="3" width="20.85546875" style="120" bestFit="1" customWidth="1"/>
    <col min="4" max="4" width="1.28515625" style="120" customWidth="1"/>
    <col min="5" max="5" width="22.7109375" style="120" bestFit="1" customWidth="1"/>
    <col min="6" max="6" width="1.28515625" style="120" customWidth="1"/>
    <col min="7" max="7" width="20.85546875" style="120" bestFit="1" customWidth="1"/>
    <col min="8" max="8" width="1.28515625" style="120" customWidth="1"/>
    <col min="9" max="9" width="22.85546875" style="120" bestFit="1" customWidth="1"/>
    <col min="10" max="10" width="1.28515625" style="120" customWidth="1"/>
    <col min="11" max="11" width="17.7109375" style="120" bestFit="1" customWidth="1"/>
    <col min="12" max="12" width="1.28515625" style="120" customWidth="1"/>
    <col min="13" max="13" width="22.85546875" style="120" bestFit="1" customWidth="1"/>
    <col min="14" max="14" width="0.28515625" style="120" customWidth="1"/>
    <col min="15" max="16" width="9.140625" style="120"/>
    <col min="17" max="17" width="18.42578125" style="120" bestFit="1" customWidth="1"/>
    <col min="18" max="18" width="15.5703125" style="120" bestFit="1" customWidth="1"/>
    <col min="19" max="16384" width="9.140625" style="120"/>
  </cols>
  <sheetData>
    <row r="1" spans="1:20" ht="29.1" customHeight="1" x14ac:dyDescent="0.4">
      <c r="A1" s="304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20" ht="21.75" customHeight="1" x14ac:dyDescent="0.4">
      <c r="A2" s="304" t="s">
        <v>184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1:20" ht="21.75" customHeight="1" x14ac:dyDescent="0.4">
      <c r="A3" s="304" t="s">
        <v>2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</row>
    <row r="4" spans="1:20" ht="14.45" customHeight="1" x14ac:dyDescent="0.4"/>
    <row r="5" spans="1:20" ht="40.5" customHeight="1" x14ac:dyDescent="0.4">
      <c r="A5" s="305" t="s">
        <v>278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</row>
    <row r="6" spans="1:20" ht="38.25" customHeight="1" x14ac:dyDescent="0.4">
      <c r="A6" s="306" t="s">
        <v>187</v>
      </c>
      <c r="C6" s="306" t="s">
        <v>203</v>
      </c>
      <c r="D6" s="306"/>
      <c r="E6" s="306"/>
      <c r="F6" s="306"/>
      <c r="G6" s="306"/>
      <c r="H6" s="121"/>
      <c r="I6" s="306" t="s">
        <v>204</v>
      </c>
      <c r="J6" s="306"/>
      <c r="K6" s="306"/>
      <c r="L6" s="306"/>
      <c r="M6" s="306"/>
      <c r="N6" s="121"/>
      <c r="O6" s="121"/>
      <c r="P6" s="121"/>
      <c r="Q6" s="121"/>
    </row>
    <row r="7" spans="1:20" ht="39.75" customHeight="1" x14ac:dyDescent="0.4">
      <c r="A7" s="306"/>
      <c r="C7" s="122" t="s">
        <v>274</v>
      </c>
      <c r="D7" s="249"/>
      <c r="E7" s="122" t="s">
        <v>263</v>
      </c>
      <c r="F7" s="249"/>
      <c r="G7" s="122" t="s">
        <v>275</v>
      </c>
      <c r="H7" s="126"/>
      <c r="I7" s="122" t="s">
        <v>274</v>
      </c>
      <c r="J7" s="249"/>
      <c r="K7" s="122" t="s">
        <v>263</v>
      </c>
      <c r="L7" s="249"/>
      <c r="M7" s="122" t="s">
        <v>275</v>
      </c>
      <c r="N7" s="126"/>
      <c r="O7" s="126"/>
      <c r="P7" s="126"/>
      <c r="Q7" s="126"/>
    </row>
    <row r="8" spans="1:20" ht="29.1" customHeight="1" x14ac:dyDescent="0.4">
      <c r="A8" s="123" t="s">
        <v>327</v>
      </c>
      <c r="C8" s="192">
        <v>2616201340794</v>
      </c>
      <c r="D8" s="192"/>
      <c r="E8" s="193">
        <v>2882299706</v>
      </c>
      <c r="F8" s="192"/>
      <c r="G8" s="192">
        <f>C8-E8</f>
        <v>2613319041088</v>
      </c>
      <c r="H8" s="192"/>
      <c r="I8" s="192">
        <v>9064119642627</v>
      </c>
      <c r="J8" s="192"/>
      <c r="K8" s="192">
        <v>17865762533</v>
      </c>
      <c r="L8" s="192"/>
      <c r="M8" s="192">
        <f>I8-K8</f>
        <v>9046253880094</v>
      </c>
      <c r="N8" s="126"/>
      <c r="O8" s="126"/>
      <c r="P8" s="126"/>
      <c r="Q8" s="126"/>
    </row>
    <row r="9" spans="1:20" s="125" customFormat="1" ht="29.1" customHeight="1" thickBot="1" x14ac:dyDescent="0.45">
      <c r="A9" s="124" t="s">
        <v>24</v>
      </c>
      <c r="C9" s="194">
        <f>SUM(C8:C8)</f>
        <v>2616201340794</v>
      </c>
      <c r="D9" s="128">
        <f t="shared" ref="D9:L9" si="0">SUM(D8:D8)</f>
        <v>0</v>
      </c>
      <c r="E9" s="194">
        <f>SUM(E8:E8)</f>
        <v>2882299706</v>
      </c>
      <c r="F9" s="128">
        <f t="shared" si="0"/>
        <v>0</v>
      </c>
      <c r="G9" s="194">
        <f>SUM(G8:G8)</f>
        <v>2613319041088</v>
      </c>
      <c r="H9" s="128">
        <f t="shared" si="0"/>
        <v>0</v>
      </c>
      <c r="I9" s="194">
        <f>SUM(I8:I8)</f>
        <v>9064119642627</v>
      </c>
      <c r="J9" s="128">
        <f t="shared" si="0"/>
        <v>0</v>
      </c>
      <c r="K9" s="194">
        <f>SUM(K8:K8)</f>
        <v>17865762533</v>
      </c>
      <c r="L9" s="192">
        <f t="shared" si="0"/>
        <v>0</v>
      </c>
      <c r="M9" s="194">
        <f>SUM(M8:M8)</f>
        <v>9046253880094</v>
      </c>
      <c r="N9" s="127"/>
      <c r="O9" s="127"/>
      <c r="P9" s="127"/>
      <c r="Q9" s="127"/>
    </row>
    <row r="10" spans="1:20" ht="21.75" thickTop="1" x14ac:dyDescent="0.4">
      <c r="C10" s="126"/>
      <c r="D10" s="126"/>
      <c r="E10" s="126"/>
      <c r="F10" s="126"/>
      <c r="G10" s="126"/>
      <c r="H10" s="126"/>
      <c r="I10" s="126"/>
      <c r="J10" s="126"/>
      <c r="K10" s="126"/>
      <c r="L10" s="127"/>
      <c r="M10" s="126"/>
      <c r="N10" s="126"/>
      <c r="O10" s="126"/>
      <c r="P10" s="126"/>
      <c r="Q10" s="192"/>
      <c r="R10" s="103"/>
      <c r="S10" s="103"/>
      <c r="T10" s="103"/>
    </row>
    <row r="11" spans="1:20" ht="21" x14ac:dyDescent="0.4">
      <c r="C11" s="128"/>
      <c r="D11" s="126"/>
      <c r="E11" s="128"/>
      <c r="F11" s="126"/>
      <c r="G11" s="126"/>
      <c r="H11" s="126"/>
      <c r="I11" s="128"/>
      <c r="J11" s="126"/>
      <c r="K11" s="128"/>
      <c r="L11" s="126"/>
      <c r="M11" s="126"/>
      <c r="N11" s="126"/>
      <c r="O11" s="126"/>
      <c r="P11" s="126"/>
      <c r="Q11" s="250"/>
      <c r="S11" s="103"/>
      <c r="T11" s="103"/>
    </row>
    <row r="12" spans="1:20" ht="21" x14ac:dyDescent="0.4">
      <c r="C12" s="126"/>
      <c r="D12" s="126"/>
      <c r="E12" s="192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250"/>
      <c r="S12" s="103"/>
      <c r="T12" s="103"/>
    </row>
    <row r="13" spans="1:20" ht="21" x14ac:dyDescent="0.4">
      <c r="C13" s="126"/>
      <c r="D13" s="126"/>
      <c r="E13" s="192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92"/>
      <c r="S13" s="103"/>
      <c r="T13" s="103"/>
    </row>
    <row r="14" spans="1:20" ht="21" x14ac:dyDescent="0.4"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26"/>
      <c r="O14" s="126"/>
      <c r="P14" s="126"/>
      <c r="Q14" s="192"/>
      <c r="R14" s="103"/>
      <c r="S14" s="103"/>
      <c r="T14" s="103"/>
    </row>
    <row r="15" spans="1:20" ht="21" x14ac:dyDescent="0.4"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26"/>
      <c r="O15" s="126"/>
      <c r="P15" s="126"/>
      <c r="Q15" s="192"/>
      <c r="R15" s="103"/>
      <c r="S15" s="103"/>
      <c r="T15" s="103"/>
    </row>
    <row r="16" spans="1:20" ht="21" x14ac:dyDescent="0.4"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26"/>
      <c r="O16" s="126"/>
      <c r="P16" s="126"/>
      <c r="Q16" s="192"/>
      <c r="R16" s="103"/>
      <c r="S16" s="103"/>
      <c r="T16" s="103"/>
    </row>
    <row r="17" spans="3:20" ht="21" x14ac:dyDescent="0.4"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26"/>
      <c r="O17" s="126"/>
      <c r="P17" s="126"/>
      <c r="Q17" s="192"/>
      <c r="R17" s="103"/>
      <c r="S17" s="103"/>
      <c r="T17" s="103"/>
    </row>
    <row r="18" spans="3:20" ht="21" x14ac:dyDescent="0.4"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26"/>
      <c r="O18" s="126"/>
      <c r="P18" s="126"/>
      <c r="Q18" s="126"/>
    </row>
    <row r="19" spans="3:20" ht="21" x14ac:dyDescent="0.4"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26"/>
      <c r="O19" s="126"/>
      <c r="P19" s="126"/>
      <c r="Q19" s="126"/>
    </row>
    <row r="20" spans="3:20" ht="21" x14ac:dyDescent="0.4"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26"/>
      <c r="O20" s="126"/>
      <c r="P20" s="126"/>
      <c r="Q20" s="126"/>
    </row>
    <row r="21" spans="3:20" x14ac:dyDescent="0.4"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22" spans="3:20" x14ac:dyDescent="0.4"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3:20" x14ac:dyDescent="0.4"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3:20" x14ac:dyDescent="0.4"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  <row r="25" spans="3:20" x14ac:dyDescent="0.4"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3:20" x14ac:dyDescent="0.4"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3:20" x14ac:dyDescent="0.4"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3:20" x14ac:dyDescent="0.4"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</row>
    <row r="29" spans="3:20" x14ac:dyDescent="0.4"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</row>
    <row r="30" spans="3:20" x14ac:dyDescent="0.4"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</row>
    <row r="31" spans="3:20" x14ac:dyDescent="0.4"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</row>
    <row r="32" spans="3:20" x14ac:dyDescent="0.4"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3:17" x14ac:dyDescent="0.4"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3:17" x14ac:dyDescent="0.4"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3:17" x14ac:dyDescent="0.4"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3:17" x14ac:dyDescent="0.4"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3:17" x14ac:dyDescent="0.4"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3:17" x14ac:dyDescent="0.4"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3:17" x14ac:dyDescent="0.4"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3:17" x14ac:dyDescent="0.4"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3:17" x14ac:dyDescent="0.4"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2"/>
  <sheetViews>
    <sheetView rightToLeft="1" view="pageBreakPreview" zoomScale="85" zoomScaleNormal="70" zoomScaleSheetLayoutView="85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5.85546875" customWidth="1"/>
    <col min="10" max="10" width="1.28515625" customWidth="1"/>
    <col min="11" max="11" width="13.7109375" bestFit="1" customWidth="1"/>
    <col min="12" max="12" width="1.28515625" customWidth="1"/>
    <col min="13" max="13" width="21.85546875" bestFit="1" customWidth="1"/>
    <col min="14" max="14" width="1.28515625" customWidth="1"/>
    <col min="15" max="15" width="21.28515625" bestFit="1" customWidth="1"/>
    <col min="16" max="16" width="1.28515625" customWidth="1"/>
    <col min="17" max="17" width="27.85546875" customWidth="1"/>
    <col min="19" max="19" width="14.85546875" bestFit="1" customWidth="1"/>
    <col min="20" max="20" width="16.42578125" bestFit="1" customWidth="1"/>
  </cols>
  <sheetData>
    <row r="1" spans="1:20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</row>
    <row r="2" spans="1:20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</row>
    <row r="3" spans="1:20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</row>
    <row r="4" spans="1:20" ht="14.45" customHeight="1" x14ac:dyDescent="0.2"/>
    <row r="5" spans="1:20" s="29" customFormat="1" ht="43.5" customHeight="1" x14ac:dyDescent="0.2">
      <c r="A5" s="257" t="s">
        <v>279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</row>
    <row r="6" spans="1:20" s="29" customFormat="1" ht="39.75" customHeight="1" x14ac:dyDescent="0.2">
      <c r="A6" s="258" t="s">
        <v>187</v>
      </c>
      <c r="C6" s="258" t="s">
        <v>203</v>
      </c>
      <c r="D6" s="258"/>
      <c r="E6" s="258"/>
      <c r="F6" s="258"/>
      <c r="G6" s="258"/>
      <c r="H6" s="258"/>
      <c r="I6" s="258"/>
      <c r="J6" s="39"/>
      <c r="K6" s="258" t="s">
        <v>204</v>
      </c>
      <c r="L6" s="258"/>
      <c r="M6" s="258"/>
      <c r="N6" s="258"/>
      <c r="O6" s="258"/>
      <c r="P6" s="258"/>
      <c r="Q6" s="258"/>
    </row>
    <row r="7" spans="1:20" s="29" customFormat="1" ht="42" customHeight="1" x14ac:dyDescent="0.2">
      <c r="A7" s="258"/>
      <c r="C7" s="23" t="s">
        <v>13</v>
      </c>
      <c r="D7" s="40"/>
      <c r="E7" s="209" t="s">
        <v>280</v>
      </c>
      <c r="F7" s="251"/>
      <c r="G7" s="209" t="s">
        <v>281</v>
      </c>
      <c r="H7" s="251"/>
      <c r="I7" s="209" t="s">
        <v>282</v>
      </c>
      <c r="J7" s="223"/>
      <c r="K7" s="209" t="s">
        <v>13</v>
      </c>
      <c r="L7" s="251"/>
      <c r="M7" s="209" t="s">
        <v>280</v>
      </c>
      <c r="N7" s="251"/>
      <c r="O7" s="209" t="s">
        <v>281</v>
      </c>
      <c r="P7" s="251"/>
      <c r="Q7" s="209" t="s">
        <v>282</v>
      </c>
      <c r="R7" s="219"/>
      <c r="S7" s="219"/>
    </row>
    <row r="8" spans="1:20" s="29" customFormat="1" ht="21.75" customHeight="1" x14ac:dyDescent="0.2">
      <c r="A8" s="130" t="s">
        <v>55</v>
      </c>
      <c r="C8" s="51">
        <v>50000000</v>
      </c>
      <c r="D8" s="39"/>
      <c r="E8" s="204">
        <v>1605571002303</v>
      </c>
      <c r="F8" s="223"/>
      <c r="G8" s="204">
        <v>1665184132000</v>
      </c>
      <c r="H8" s="223"/>
      <c r="I8" s="133">
        <f>E8-G8</f>
        <v>-59613129697</v>
      </c>
      <c r="J8" s="223"/>
      <c r="K8" s="204">
        <v>50000000</v>
      </c>
      <c r="L8" s="223"/>
      <c r="M8" s="204">
        <v>1605571002303</v>
      </c>
      <c r="N8" s="223"/>
      <c r="O8" s="204">
        <v>1665184132000</v>
      </c>
      <c r="P8" s="223"/>
      <c r="Q8" s="133">
        <f>M8-O8</f>
        <v>-59613129697</v>
      </c>
      <c r="R8" s="219"/>
      <c r="S8" s="220"/>
      <c r="T8" s="45"/>
    </row>
    <row r="9" spans="1:20" s="29" customFormat="1" ht="21.75" customHeight="1" x14ac:dyDescent="0.2">
      <c r="A9" s="131" t="s">
        <v>50</v>
      </c>
      <c r="C9" s="53">
        <v>0</v>
      </c>
      <c r="D9" s="39"/>
      <c r="E9" s="206">
        <v>0</v>
      </c>
      <c r="F9" s="223"/>
      <c r="G9" s="206">
        <v>0</v>
      </c>
      <c r="H9" s="223"/>
      <c r="I9" s="206">
        <f>E9-G9</f>
        <v>0</v>
      </c>
      <c r="J9" s="223"/>
      <c r="K9" s="206">
        <v>109974706</v>
      </c>
      <c r="L9" s="223"/>
      <c r="M9" s="206">
        <v>1999890028610</v>
      </c>
      <c r="N9" s="223"/>
      <c r="O9" s="206">
        <v>1872698782386</v>
      </c>
      <c r="P9" s="223"/>
      <c r="Q9" s="206">
        <f>M9-O9</f>
        <v>127191246224</v>
      </c>
      <c r="R9" s="219"/>
      <c r="S9" s="220"/>
    </row>
    <row r="10" spans="1:20" s="29" customFormat="1" ht="21.75" customHeight="1" x14ac:dyDescent="0.2">
      <c r="A10" s="131" t="s">
        <v>22</v>
      </c>
      <c r="C10" s="53">
        <v>0</v>
      </c>
      <c r="D10" s="39"/>
      <c r="E10" s="206">
        <v>0</v>
      </c>
      <c r="F10" s="223"/>
      <c r="G10" s="206">
        <v>0</v>
      </c>
      <c r="H10" s="223"/>
      <c r="I10" s="206">
        <f t="shared" ref="I10:I18" si="0">E10-G10</f>
        <v>0</v>
      </c>
      <c r="J10" s="223"/>
      <c r="K10" s="206">
        <v>8333333</v>
      </c>
      <c r="L10" s="223"/>
      <c r="M10" s="206">
        <v>48042404274</v>
      </c>
      <c r="N10" s="223"/>
      <c r="O10" s="206">
        <v>48538538758</v>
      </c>
      <c r="P10" s="223"/>
      <c r="Q10" s="206">
        <f t="shared" ref="Q10:Q18" si="1">M10-O10</f>
        <v>-496134484</v>
      </c>
      <c r="R10" s="219"/>
      <c r="S10" s="220"/>
    </row>
    <row r="11" spans="1:20" s="29" customFormat="1" ht="21.75" customHeight="1" x14ac:dyDescent="0.2">
      <c r="A11" s="131" t="s">
        <v>57</v>
      </c>
      <c r="C11" s="53">
        <v>0</v>
      </c>
      <c r="D11" s="39"/>
      <c r="E11" s="206">
        <v>0</v>
      </c>
      <c r="F11" s="223"/>
      <c r="G11" s="206">
        <v>0</v>
      </c>
      <c r="H11" s="223"/>
      <c r="I11" s="206">
        <f t="shared" si="0"/>
        <v>0</v>
      </c>
      <c r="J11" s="223"/>
      <c r="K11" s="206">
        <v>19003685</v>
      </c>
      <c r="L11" s="223"/>
      <c r="M11" s="206">
        <v>183153373377</v>
      </c>
      <c r="N11" s="223"/>
      <c r="O11" s="206">
        <v>180954015949</v>
      </c>
      <c r="P11" s="223"/>
      <c r="Q11" s="206">
        <f t="shared" si="1"/>
        <v>2199357428</v>
      </c>
      <c r="R11" s="219"/>
      <c r="S11" s="220"/>
    </row>
    <row r="12" spans="1:20" s="29" customFormat="1" ht="21.75" customHeight="1" x14ac:dyDescent="0.2">
      <c r="A12" s="131" t="s">
        <v>213</v>
      </c>
      <c r="C12" s="53">
        <v>0</v>
      </c>
      <c r="D12" s="39"/>
      <c r="E12" s="206">
        <v>0</v>
      </c>
      <c r="F12" s="223"/>
      <c r="G12" s="206">
        <v>0</v>
      </c>
      <c r="H12" s="223"/>
      <c r="I12" s="206">
        <f t="shared" si="0"/>
        <v>0</v>
      </c>
      <c r="J12" s="223"/>
      <c r="K12" s="206">
        <v>1562699</v>
      </c>
      <c r="L12" s="223"/>
      <c r="M12" s="206">
        <v>17154830053</v>
      </c>
      <c r="N12" s="223"/>
      <c r="O12" s="206">
        <v>17212516906</v>
      </c>
      <c r="P12" s="223"/>
      <c r="Q12" s="208">
        <f t="shared" si="1"/>
        <v>-57686853</v>
      </c>
      <c r="R12" s="219"/>
      <c r="S12" s="252"/>
    </row>
    <row r="13" spans="1:20" s="29" customFormat="1" ht="21.75" customHeight="1" x14ac:dyDescent="0.2">
      <c r="A13" s="131" t="s">
        <v>209</v>
      </c>
      <c r="C13" s="53">
        <v>0</v>
      </c>
      <c r="D13" s="39"/>
      <c r="E13" s="206">
        <v>0</v>
      </c>
      <c r="F13" s="223"/>
      <c r="G13" s="206">
        <v>0</v>
      </c>
      <c r="H13" s="223"/>
      <c r="I13" s="206">
        <f t="shared" si="0"/>
        <v>0</v>
      </c>
      <c r="J13" s="223"/>
      <c r="K13" s="206">
        <v>160000000</v>
      </c>
      <c r="L13" s="223"/>
      <c r="M13" s="206">
        <v>198632610381</v>
      </c>
      <c r="N13" s="223"/>
      <c r="O13" s="206">
        <v>184324075200</v>
      </c>
      <c r="P13" s="223"/>
      <c r="Q13" s="206">
        <f t="shared" si="1"/>
        <v>14308535181</v>
      </c>
      <c r="R13" s="219"/>
      <c r="S13" s="220"/>
    </row>
    <row r="14" spans="1:20" s="29" customFormat="1" ht="21.75" customHeight="1" x14ac:dyDescent="0.2">
      <c r="A14" s="131" t="s">
        <v>218</v>
      </c>
      <c r="C14" s="53">
        <v>0</v>
      </c>
      <c r="D14" s="39"/>
      <c r="E14" s="206">
        <v>0</v>
      </c>
      <c r="F14" s="223"/>
      <c r="G14" s="206">
        <v>0</v>
      </c>
      <c r="H14" s="223"/>
      <c r="I14" s="206">
        <f t="shared" si="0"/>
        <v>0</v>
      </c>
      <c r="J14" s="223"/>
      <c r="K14" s="206">
        <v>750000</v>
      </c>
      <c r="L14" s="223"/>
      <c r="M14" s="206">
        <v>750000000000</v>
      </c>
      <c r="N14" s="223"/>
      <c r="O14" s="206">
        <v>749592187500</v>
      </c>
      <c r="P14" s="223"/>
      <c r="Q14" s="206">
        <f t="shared" si="1"/>
        <v>407812500</v>
      </c>
      <c r="R14" s="219"/>
      <c r="S14" s="220"/>
    </row>
    <row r="15" spans="1:20" s="29" customFormat="1" ht="21.75" customHeight="1" x14ac:dyDescent="0.2">
      <c r="A15" s="131" t="s">
        <v>219</v>
      </c>
      <c r="C15" s="53">
        <v>0</v>
      </c>
      <c r="D15" s="39"/>
      <c r="E15" s="206">
        <v>0</v>
      </c>
      <c r="F15" s="223"/>
      <c r="G15" s="206">
        <v>0</v>
      </c>
      <c r="H15" s="223"/>
      <c r="I15" s="206">
        <f t="shared" si="0"/>
        <v>0</v>
      </c>
      <c r="J15" s="223"/>
      <c r="K15" s="206">
        <v>12300000</v>
      </c>
      <c r="L15" s="223"/>
      <c r="M15" s="206">
        <v>9923430703585</v>
      </c>
      <c r="N15" s="223"/>
      <c r="O15" s="206">
        <v>9690203085468</v>
      </c>
      <c r="P15" s="223"/>
      <c r="Q15" s="206">
        <f t="shared" si="1"/>
        <v>233227618117</v>
      </c>
      <c r="R15" s="219"/>
      <c r="S15" s="220"/>
    </row>
    <row r="16" spans="1:20" s="29" customFormat="1" ht="21.75" customHeight="1" x14ac:dyDescent="0.2">
      <c r="A16" s="131" t="s">
        <v>92</v>
      </c>
      <c r="C16" s="53">
        <v>0</v>
      </c>
      <c r="D16" s="39"/>
      <c r="E16" s="206">
        <v>0</v>
      </c>
      <c r="F16" s="223"/>
      <c r="G16" s="206">
        <v>0</v>
      </c>
      <c r="H16" s="223"/>
      <c r="I16" s="206">
        <f t="shared" si="0"/>
        <v>0</v>
      </c>
      <c r="J16" s="223"/>
      <c r="K16" s="206">
        <v>129</v>
      </c>
      <c r="L16" s="223"/>
      <c r="M16" s="206">
        <v>132784484</v>
      </c>
      <c r="N16" s="223"/>
      <c r="O16" s="206">
        <v>132784468</v>
      </c>
      <c r="P16" s="223"/>
      <c r="Q16" s="206">
        <f t="shared" si="1"/>
        <v>16</v>
      </c>
      <c r="R16" s="219"/>
      <c r="S16" s="219"/>
    </row>
    <row r="17" spans="1:19" s="29" customFormat="1" ht="21.75" customHeight="1" x14ac:dyDescent="0.2">
      <c r="A17" s="131" t="s">
        <v>89</v>
      </c>
      <c r="C17" s="53">
        <v>0</v>
      </c>
      <c r="D17" s="39"/>
      <c r="E17" s="206">
        <v>0</v>
      </c>
      <c r="F17" s="223"/>
      <c r="G17" s="206">
        <v>0</v>
      </c>
      <c r="H17" s="223"/>
      <c r="I17" s="206">
        <f t="shared" si="0"/>
        <v>0</v>
      </c>
      <c r="J17" s="223"/>
      <c r="K17" s="206">
        <v>3645200</v>
      </c>
      <c r="L17" s="223"/>
      <c r="M17" s="206">
        <v>2999759510500</v>
      </c>
      <c r="N17" s="223"/>
      <c r="O17" s="206">
        <v>2913605929900</v>
      </c>
      <c r="P17" s="223"/>
      <c r="Q17" s="206">
        <f t="shared" si="1"/>
        <v>86153580600</v>
      </c>
      <c r="R17" s="219"/>
      <c r="S17" s="219"/>
    </row>
    <row r="18" spans="1:19" s="29" customFormat="1" ht="21.75" customHeight="1" x14ac:dyDescent="0.2">
      <c r="A18" s="132" t="s">
        <v>66</v>
      </c>
      <c r="C18" s="56">
        <v>0</v>
      </c>
      <c r="D18" s="39"/>
      <c r="E18" s="207">
        <v>0</v>
      </c>
      <c r="F18" s="223"/>
      <c r="G18" s="207">
        <v>0</v>
      </c>
      <c r="H18" s="223"/>
      <c r="I18" s="206">
        <f t="shared" si="0"/>
        <v>0</v>
      </c>
      <c r="J18" s="223"/>
      <c r="K18" s="56">
        <v>6</v>
      </c>
      <c r="L18" s="223"/>
      <c r="M18" s="207">
        <v>52208862</v>
      </c>
      <c r="N18" s="223"/>
      <c r="O18" s="207">
        <v>47731889</v>
      </c>
      <c r="P18" s="223"/>
      <c r="Q18" s="206">
        <f t="shared" si="1"/>
        <v>4476973</v>
      </c>
      <c r="R18" s="219"/>
      <c r="S18" s="219"/>
    </row>
    <row r="19" spans="1:19" s="29" customFormat="1" ht="21.75" customHeight="1" thickBot="1" x14ac:dyDescent="0.25">
      <c r="A19" s="22" t="s">
        <v>24</v>
      </c>
      <c r="C19" s="56"/>
      <c r="D19" s="39"/>
      <c r="E19" s="55">
        <f>SUM(E8:E18)</f>
        <v>1605571002303</v>
      </c>
      <c r="F19" s="223"/>
      <c r="G19" s="55">
        <f>SUM(G8:G18)</f>
        <v>1665184132000</v>
      </c>
      <c r="H19" s="223"/>
      <c r="I19" s="55">
        <f>SUM(I8:I18)</f>
        <v>-59613129697</v>
      </c>
      <c r="J19" s="223"/>
      <c r="K19" s="56"/>
      <c r="L19" s="223"/>
      <c r="M19" s="55">
        <f>SUM(M8:M18)</f>
        <v>17725819456429</v>
      </c>
      <c r="N19" s="223"/>
      <c r="O19" s="55">
        <f>SUM(O8:O18)</f>
        <v>17322493780424</v>
      </c>
      <c r="P19" s="223"/>
      <c r="Q19" s="55">
        <f>SUM(Q8:Q18)</f>
        <v>403325676005</v>
      </c>
      <c r="R19" s="219"/>
      <c r="S19" s="219"/>
    </row>
    <row r="20" spans="1:19" s="29" customFormat="1" ht="13.5" thickTop="1" x14ac:dyDescent="0.2">
      <c r="A20" s="6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</row>
    <row r="21" spans="1:19" s="29" customFormat="1" x14ac:dyDescent="0.2"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</row>
    <row r="22" spans="1:19" s="29" customFormat="1" ht="21" x14ac:dyDescent="0.2"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19"/>
    </row>
    <row r="23" spans="1:19" ht="21" x14ac:dyDescent="0.2">
      <c r="C23" s="57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21"/>
    </row>
    <row r="24" spans="1:19" ht="21" x14ac:dyDescent="0.2"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21"/>
    </row>
    <row r="25" spans="1:19" ht="21" x14ac:dyDescent="0.2"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21"/>
    </row>
    <row r="26" spans="1:19" ht="21" x14ac:dyDescent="0.2"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21"/>
    </row>
    <row r="27" spans="1:19" ht="21" x14ac:dyDescent="0.2"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21"/>
    </row>
    <row r="28" spans="1:19" ht="21" x14ac:dyDescent="0.2"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21"/>
    </row>
    <row r="29" spans="1:19" ht="21" x14ac:dyDescent="0.2"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21"/>
    </row>
    <row r="30" spans="1:19" x14ac:dyDescent="0.2"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</row>
    <row r="31" spans="1:19" x14ac:dyDescent="0.2"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</row>
    <row r="32" spans="1:19" x14ac:dyDescent="0.2"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zoomScale="85" zoomScaleNormal="85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</row>
    <row r="2" spans="1:25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</row>
    <row r="3" spans="1:25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</row>
    <row r="4" spans="1:25" ht="7.35" customHeight="1" x14ac:dyDescent="0.2"/>
    <row r="5" spans="1:25" ht="14.45" customHeight="1" x14ac:dyDescent="0.2">
      <c r="A5" s="257" t="s">
        <v>283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</row>
    <row r="6" spans="1:25" ht="7.35" customHeight="1" x14ac:dyDescent="0.2"/>
    <row r="7" spans="1:25" ht="14.45" customHeight="1" x14ac:dyDescent="0.2">
      <c r="E7" s="258" t="s">
        <v>203</v>
      </c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Y7" s="3" t="s">
        <v>204</v>
      </c>
    </row>
    <row r="8" spans="1:25" ht="29.1" customHeight="1" x14ac:dyDescent="0.2">
      <c r="A8" s="3" t="s">
        <v>284</v>
      </c>
      <c r="C8" s="3" t="s">
        <v>285</v>
      </c>
      <c r="E8" s="18" t="s">
        <v>29</v>
      </c>
      <c r="F8" s="4"/>
      <c r="G8" s="18" t="s">
        <v>13</v>
      </c>
      <c r="H8" s="4"/>
      <c r="I8" s="18" t="s">
        <v>28</v>
      </c>
      <c r="J8" s="4"/>
      <c r="K8" s="18" t="s">
        <v>286</v>
      </c>
      <c r="L8" s="4"/>
      <c r="M8" s="18" t="s">
        <v>287</v>
      </c>
      <c r="N8" s="4"/>
      <c r="O8" s="18" t="s">
        <v>288</v>
      </c>
      <c r="P8" s="4"/>
      <c r="Q8" s="18" t="s">
        <v>289</v>
      </c>
      <c r="R8" s="4"/>
      <c r="S8" s="18" t="s">
        <v>290</v>
      </c>
      <c r="T8" s="4"/>
      <c r="U8" s="18" t="s">
        <v>291</v>
      </c>
      <c r="V8" s="4"/>
      <c r="W8" s="18" t="s">
        <v>292</v>
      </c>
      <c r="Y8" s="18" t="s">
        <v>292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6"/>
  <sheetViews>
    <sheetView rightToLeft="1" view="pageBreakPreview" topLeftCell="A7" zoomScale="70" zoomScaleNormal="85" zoomScaleSheetLayoutView="70" workbookViewId="0">
      <selection activeCell="A6" sqref="A6:A7"/>
    </sheetView>
  </sheetViews>
  <sheetFormatPr defaultRowHeight="12.75" x14ac:dyDescent="0.2"/>
  <cols>
    <col min="1" max="1" width="46.28515625" customWidth="1"/>
    <col min="2" max="2" width="1.28515625" customWidth="1"/>
    <col min="3" max="3" width="13.85546875" bestFit="1" customWidth="1"/>
    <col min="4" max="4" width="1.28515625" customWidth="1"/>
    <col min="5" max="5" width="21.140625" bestFit="1" customWidth="1"/>
    <col min="6" max="6" width="1.28515625" customWidth="1"/>
    <col min="7" max="7" width="20.42578125" bestFit="1" customWidth="1"/>
    <col min="8" max="8" width="1.28515625" customWidth="1"/>
    <col min="9" max="9" width="32.140625" customWidth="1"/>
    <col min="10" max="10" width="1.28515625" customWidth="1"/>
    <col min="11" max="11" width="13.85546875" bestFit="1" customWidth="1"/>
    <col min="12" max="12" width="1.28515625" customWidth="1"/>
    <col min="13" max="13" width="20.28515625" bestFit="1" customWidth="1"/>
    <col min="14" max="14" width="1.28515625" customWidth="1"/>
    <col min="15" max="15" width="20.85546875" bestFit="1" customWidth="1"/>
    <col min="16" max="16" width="1.28515625" customWidth="1"/>
    <col min="17" max="17" width="27" bestFit="1" customWidth="1"/>
    <col min="18" max="18" width="16.7109375" customWidth="1"/>
    <col min="19" max="19" width="12.28515625" bestFit="1" customWidth="1"/>
  </cols>
  <sheetData>
    <row r="1" spans="1:17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</row>
    <row r="2" spans="1:17" ht="21.75" customHeight="1" x14ac:dyDescent="0.2">
      <c r="A2" s="253" t="s">
        <v>184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</row>
    <row r="3" spans="1:17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</row>
    <row r="4" spans="1:17" ht="14.45" customHeight="1" x14ac:dyDescent="0.2"/>
    <row r="5" spans="1:17" s="29" customFormat="1" ht="36" customHeight="1" x14ac:dyDescent="0.2">
      <c r="A5" s="257" t="s">
        <v>293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</row>
    <row r="6" spans="1:17" s="29" customFormat="1" ht="36.75" customHeight="1" x14ac:dyDescent="0.2">
      <c r="A6" s="258" t="s">
        <v>187</v>
      </c>
      <c r="C6" s="258" t="s">
        <v>203</v>
      </c>
      <c r="D6" s="258"/>
      <c r="E6" s="258"/>
      <c r="F6" s="258"/>
      <c r="G6" s="258"/>
      <c r="H6" s="258"/>
      <c r="I6" s="258"/>
      <c r="J6" s="39"/>
      <c r="K6" s="307" t="s">
        <v>204</v>
      </c>
      <c r="L6" s="307"/>
      <c r="M6" s="307"/>
      <c r="N6" s="307"/>
      <c r="O6" s="307"/>
      <c r="P6" s="307"/>
      <c r="Q6" s="307"/>
    </row>
    <row r="7" spans="1:17" s="29" customFormat="1" ht="29.1" customHeight="1" x14ac:dyDescent="0.2">
      <c r="A7" s="258"/>
      <c r="C7" s="23" t="s">
        <v>13</v>
      </c>
      <c r="D7" s="44"/>
      <c r="E7" s="23" t="s">
        <v>15</v>
      </c>
      <c r="F7" s="44"/>
      <c r="G7" s="23" t="s">
        <v>281</v>
      </c>
      <c r="H7" s="44"/>
      <c r="I7" s="23" t="s">
        <v>294</v>
      </c>
      <c r="J7" s="43"/>
      <c r="K7" s="23" t="s">
        <v>13</v>
      </c>
      <c r="L7" s="44"/>
      <c r="M7" s="23" t="s">
        <v>15</v>
      </c>
      <c r="N7" s="44"/>
      <c r="O7" s="23" t="s">
        <v>281</v>
      </c>
      <c r="P7" s="44"/>
      <c r="Q7" s="23" t="s">
        <v>294</v>
      </c>
    </row>
    <row r="8" spans="1:17" s="29" customFormat="1" ht="21.75" customHeight="1" x14ac:dyDescent="0.2">
      <c r="A8" s="130" t="s">
        <v>23</v>
      </c>
      <c r="C8" s="36">
        <v>4000000</v>
      </c>
      <c r="D8" s="43"/>
      <c r="E8" s="36">
        <v>24965513200</v>
      </c>
      <c r="F8" s="43"/>
      <c r="G8" s="36">
        <v>30442843600</v>
      </c>
      <c r="H8" s="43"/>
      <c r="I8" s="136">
        <f>E8-G8</f>
        <v>-5477330400</v>
      </c>
      <c r="J8" s="43"/>
      <c r="K8" s="36">
        <v>4000000</v>
      </c>
      <c r="L8" s="43"/>
      <c r="M8" s="36">
        <v>24965513200</v>
      </c>
      <c r="N8" s="43"/>
      <c r="O8" s="36">
        <v>24647986800</v>
      </c>
      <c r="P8" s="43"/>
      <c r="Q8" s="36">
        <f>M8-O8</f>
        <v>317526400</v>
      </c>
    </row>
    <row r="9" spans="1:17" s="29" customFormat="1" ht="21.75" customHeight="1" x14ac:dyDescent="0.2">
      <c r="A9" s="131" t="s">
        <v>21</v>
      </c>
      <c r="C9" s="37">
        <v>606007989</v>
      </c>
      <c r="D9" s="43"/>
      <c r="E9" s="37">
        <v>1099219444363</v>
      </c>
      <c r="F9" s="43"/>
      <c r="G9" s="37">
        <v>1079375767304</v>
      </c>
      <c r="H9" s="43"/>
      <c r="I9" s="37">
        <f>E9-G9</f>
        <v>19843677059</v>
      </c>
      <c r="J9" s="43"/>
      <c r="K9" s="37">
        <v>606007989</v>
      </c>
      <c r="L9" s="43"/>
      <c r="M9" s="37">
        <v>1099219444363</v>
      </c>
      <c r="N9" s="43"/>
      <c r="O9" s="37">
        <v>1150933269426</v>
      </c>
      <c r="P9" s="43"/>
      <c r="Q9" s="135">
        <f>M9-O9</f>
        <v>-51713825063</v>
      </c>
    </row>
    <row r="10" spans="1:17" s="29" customFormat="1" ht="21.75" customHeight="1" x14ac:dyDescent="0.2">
      <c r="A10" s="131" t="s">
        <v>56</v>
      </c>
      <c r="C10" s="37">
        <v>200000</v>
      </c>
      <c r="D10" s="43"/>
      <c r="E10" s="37">
        <v>103985068000</v>
      </c>
      <c r="F10" s="43"/>
      <c r="G10" s="37">
        <v>89062996000</v>
      </c>
      <c r="H10" s="43"/>
      <c r="I10" s="37">
        <f t="shared" ref="I10:I31" si="0">E10-G10</f>
        <v>14922072000</v>
      </c>
      <c r="J10" s="43"/>
      <c r="K10" s="37">
        <v>200000</v>
      </c>
      <c r="L10" s="43"/>
      <c r="M10" s="37">
        <v>103985068000</v>
      </c>
      <c r="N10" s="43"/>
      <c r="O10" s="37">
        <v>97824469600</v>
      </c>
      <c r="P10" s="43"/>
      <c r="Q10" s="37">
        <f t="shared" ref="Q10:Q31" si="1">M10-O10</f>
        <v>6160598400</v>
      </c>
    </row>
    <row r="11" spans="1:17" s="29" customFormat="1" ht="21.75" customHeight="1" x14ac:dyDescent="0.2">
      <c r="A11" s="131" t="s">
        <v>53</v>
      </c>
      <c r="C11" s="37">
        <v>7001000</v>
      </c>
      <c r="D11" s="43"/>
      <c r="E11" s="37">
        <v>179930964752</v>
      </c>
      <c r="F11" s="43"/>
      <c r="G11" s="37">
        <v>182655693819</v>
      </c>
      <c r="H11" s="43"/>
      <c r="I11" s="135">
        <f t="shared" si="0"/>
        <v>-2724729067</v>
      </c>
      <c r="J11" s="43"/>
      <c r="K11" s="37">
        <v>7001000</v>
      </c>
      <c r="L11" s="43"/>
      <c r="M11" s="37">
        <v>179930964752</v>
      </c>
      <c r="N11" s="43"/>
      <c r="O11" s="37">
        <v>183270168868</v>
      </c>
      <c r="P11" s="43"/>
      <c r="Q11" s="135">
        <f t="shared" si="1"/>
        <v>-3339204116</v>
      </c>
    </row>
    <row r="12" spans="1:17" s="29" customFormat="1" ht="21.75" customHeight="1" x14ac:dyDescent="0.2">
      <c r="A12" s="131" t="s">
        <v>22</v>
      </c>
      <c r="C12" s="37">
        <v>5000000</v>
      </c>
      <c r="D12" s="43"/>
      <c r="E12" s="37">
        <v>31653413000</v>
      </c>
      <c r="F12" s="43"/>
      <c r="G12" s="37">
        <v>32496842500</v>
      </c>
      <c r="H12" s="43"/>
      <c r="I12" s="135">
        <f t="shared" si="0"/>
        <v>-843429500</v>
      </c>
      <c r="J12" s="43"/>
      <c r="K12" s="37">
        <v>5000000</v>
      </c>
      <c r="L12" s="43"/>
      <c r="M12" s="37">
        <v>31653413000</v>
      </c>
      <c r="N12" s="43"/>
      <c r="O12" s="37">
        <v>29123124633</v>
      </c>
      <c r="P12" s="43"/>
      <c r="Q12" s="37">
        <f t="shared" si="1"/>
        <v>2530288367</v>
      </c>
    </row>
    <row r="13" spans="1:17" s="29" customFormat="1" ht="21.75" customHeight="1" x14ac:dyDescent="0.2">
      <c r="A13" s="131" t="s">
        <v>57</v>
      </c>
      <c r="C13" s="37">
        <v>13878565</v>
      </c>
      <c r="D13" s="43"/>
      <c r="E13" s="37">
        <v>139449554750</v>
      </c>
      <c r="F13" s="43"/>
      <c r="G13" s="37">
        <v>155862345465</v>
      </c>
      <c r="H13" s="43"/>
      <c r="I13" s="135">
        <f t="shared" si="0"/>
        <v>-16412790715</v>
      </c>
      <c r="J13" s="43"/>
      <c r="K13" s="37">
        <v>13878565</v>
      </c>
      <c r="L13" s="43"/>
      <c r="M13" s="37">
        <v>139449554750</v>
      </c>
      <c r="N13" s="43"/>
      <c r="O13" s="37">
        <v>155862345465</v>
      </c>
      <c r="P13" s="43"/>
      <c r="Q13" s="135">
        <f t="shared" si="1"/>
        <v>-16412790715</v>
      </c>
    </row>
    <row r="14" spans="1:17" s="29" customFormat="1" ht="21.75" customHeight="1" x14ac:dyDescent="0.2">
      <c r="A14" s="131" t="s">
        <v>51</v>
      </c>
      <c r="C14" s="37">
        <v>10828676</v>
      </c>
      <c r="D14" s="43"/>
      <c r="E14" s="37">
        <v>749840388869</v>
      </c>
      <c r="F14" s="43"/>
      <c r="G14" s="37">
        <v>637584429659</v>
      </c>
      <c r="H14" s="43"/>
      <c r="I14" s="37">
        <f t="shared" si="0"/>
        <v>112255959210</v>
      </c>
      <c r="J14" s="43"/>
      <c r="K14" s="37">
        <v>10828676</v>
      </c>
      <c r="L14" s="43"/>
      <c r="M14" s="37">
        <v>749840388869</v>
      </c>
      <c r="N14" s="43"/>
      <c r="O14" s="37">
        <v>707886359986</v>
      </c>
      <c r="P14" s="43"/>
      <c r="Q14" s="37">
        <f t="shared" si="1"/>
        <v>41954028883</v>
      </c>
    </row>
    <row r="15" spans="1:17" s="29" customFormat="1" ht="21.75" customHeight="1" x14ac:dyDescent="0.2">
      <c r="A15" s="131" t="s">
        <v>49</v>
      </c>
      <c r="C15" s="37">
        <v>3340000</v>
      </c>
      <c r="D15" s="43"/>
      <c r="E15" s="37">
        <v>136125190300</v>
      </c>
      <c r="F15" s="43"/>
      <c r="G15" s="37">
        <v>134792263100</v>
      </c>
      <c r="H15" s="43"/>
      <c r="I15" s="37">
        <f t="shared" si="0"/>
        <v>1332927200</v>
      </c>
      <c r="J15" s="43"/>
      <c r="K15" s="37">
        <v>3340000</v>
      </c>
      <c r="L15" s="43"/>
      <c r="M15" s="37">
        <v>136125190300</v>
      </c>
      <c r="N15" s="43"/>
      <c r="O15" s="37">
        <v>102035577160</v>
      </c>
      <c r="P15" s="43"/>
      <c r="Q15" s="37">
        <f t="shared" si="1"/>
        <v>34089613140</v>
      </c>
    </row>
    <row r="16" spans="1:17" s="29" customFormat="1" ht="21.75" customHeight="1" x14ac:dyDescent="0.2">
      <c r="A16" s="131" t="s">
        <v>50</v>
      </c>
      <c r="C16" s="37">
        <v>74206783</v>
      </c>
      <c r="D16" s="43"/>
      <c r="E16" s="37">
        <v>1407675959068</v>
      </c>
      <c r="F16" s="43"/>
      <c r="G16" s="37">
        <v>1371901611051</v>
      </c>
      <c r="H16" s="43"/>
      <c r="I16" s="37">
        <f t="shared" si="0"/>
        <v>35774348017</v>
      </c>
      <c r="J16" s="43"/>
      <c r="K16" s="37">
        <v>74206783</v>
      </c>
      <c r="L16" s="43"/>
      <c r="M16" s="37">
        <v>1407675959068</v>
      </c>
      <c r="N16" s="43"/>
      <c r="O16" s="37">
        <v>1263626493976</v>
      </c>
      <c r="P16" s="43"/>
      <c r="Q16" s="37">
        <f t="shared" si="1"/>
        <v>144049465092</v>
      </c>
    </row>
    <row r="17" spans="1:23" s="29" customFormat="1" ht="21.75" customHeight="1" x14ac:dyDescent="0.2">
      <c r="A17" s="131" t="s">
        <v>55</v>
      </c>
      <c r="C17" s="37">
        <v>93792441</v>
      </c>
      <c r="D17" s="43"/>
      <c r="E17" s="37">
        <v>3198418806797</v>
      </c>
      <c r="F17" s="43"/>
      <c r="G17" s="37">
        <v>2499792680053</v>
      </c>
      <c r="H17" s="43"/>
      <c r="I17" s="37">
        <f t="shared" si="0"/>
        <v>698626126744</v>
      </c>
      <c r="J17" s="43"/>
      <c r="K17" s="37">
        <v>93792441</v>
      </c>
      <c r="L17" s="43"/>
      <c r="M17" s="37">
        <v>3198418806797</v>
      </c>
      <c r="N17" s="43"/>
      <c r="O17" s="37">
        <v>3123633688455</v>
      </c>
      <c r="P17" s="43"/>
      <c r="Q17" s="37">
        <f t="shared" si="1"/>
        <v>74785118342</v>
      </c>
    </row>
    <row r="18" spans="1:23" s="29" customFormat="1" ht="21.75" customHeight="1" x14ac:dyDescent="0.2">
      <c r="A18" s="131" t="s">
        <v>54</v>
      </c>
      <c r="C18" s="37">
        <v>10850331</v>
      </c>
      <c r="D18" s="43"/>
      <c r="E18" s="37">
        <v>362096221860</v>
      </c>
      <c r="F18" s="43"/>
      <c r="G18" s="37">
        <v>306901798960</v>
      </c>
      <c r="H18" s="43"/>
      <c r="I18" s="37">
        <f t="shared" si="0"/>
        <v>55194422900</v>
      </c>
      <c r="J18" s="43"/>
      <c r="K18" s="37">
        <v>10850331</v>
      </c>
      <c r="L18" s="43"/>
      <c r="M18" s="37">
        <v>362096221860</v>
      </c>
      <c r="N18" s="43"/>
      <c r="O18" s="37">
        <v>358584933225</v>
      </c>
      <c r="P18" s="43"/>
      <c r="Q18" s="37">
        <f t="shared" si="1"/>
        <v>3511288635</v>
      </c>
    </row>
    <row r="19" spans="1:23" s="29" customFormat="1" ht="21.75" customHeight="1" x14ac:dyDescent="0.2">
      <c r="A19" s="131" t="s">
        <v>52</v>
      </c>
      <c r="C19" s="37">
        <v>68460724</v>
      </c>
      <c r="D19" s="43"/>
      <c r="E19" s="37">
        <v>1574758493151</v>
      </c>
      <c r="F19" s="43"/>
      <c r="G19" s="37">
        <v>1486870124295</v>
      </c>
      <c r="H19" s="43"/>
      <c r="I19" s="37">
        <f t="shared" si="0"/>
        <v>87888368856</v>
      </c>
      <c r="J19" s="43"/>
      <c r="K19" s="37">
        <v>68460724</v>
      </c>
      <c r="L19" s="43"/>
      <c r="M19" s="37">
        <v>1574758493151</v>
      </c>
      <c r="N19" s="43"/>
      <c r="O19" s="37">
        <v>1537745279659</v>
      </c>
      <c r="P19" s="43"/>
      <c r="Q19" s="37">
        <f t="shared" si="1"/>
        <v>37013213492</v>
      </c>
    </row>
    <row r="20" spans="1:23" s="29" customFormat="1" ht="21.75" customHeight="1" x14ac:dyDescent="0.2">
      <c r="A20" s="131" t="s">
        <v>19</v>
      </c>
      <c r="C20" s="37">
        <v>6274</v>
      </c>
      <c r="D20" s="43"/>
      <c r="E20" s="37">
        <v>156097960866</v>
      </c>
      <c r="F20" s="43"/>
      <c r="G20" s="37">
        <v>131375075797</v>
      </c>
      <c r="H20" s="43"/>
      <c r="I20" s="37">
        <f t="shared" si="0"/>
        <v>24722885069</v>
      </c>
      <c r="J20" s="43"/>
      <c r="K20" s="37">
        <v>6274</v>
      </c>
      <c r="L20" s="43"/>
      <c r="M20" s="37">
        <v>156097960866</v>
      </c>
      <c r="N20" s="43"/>
      <c r="O20" s="37">
        <v>157555767486</v>
      </c>
      <c r="P20" s="43"/>
      <c r="Q20" s="135">
        <f t="shared" si="1"/>
        <v>-1457806620</v>
      </c>
    </row>
    <row r="21" spans="1:23" s="29" customFormat="1" ht="21.75" customHeight="1" x14ac:dyDescent="0.2">
      <c r="A21" s="131" t="s">
        <v>20</v>
      </c>
      <c r="C21" s="37">
        <v>50000</v>
      </c>
      <c r="D21" s="43"/>
      <c r="E21" s="37">
        <v>210244200000</v>
      </c>
      <c r="F21" s="43"/>
      <c r="G21" s="37">
        <v>181812600000</v>
      </c>
      <c r="H21" s="43"/>
      <c r="I21" s="37">
        <f t="shared" si="0"/>
        <v>28431600000</v>
      </c>
      <c r="J21" s="43"/>
      <c r="K21" s="37">
        <v>50000</v>
      </c>
      <c r="L21" s="43"/>
      <c r="M21" s="37">
        <v>210244200000</v>
      </c>
      <c r="N21" s="43"/>
      <c r="O21" s="37">
        <v>257442722319</v>
      </c>
      <c r="P21" s="43"/>
      <c r="Q21" s="135">
        <f t="shared" si="1"/>
        <v>-47198522319</v>
      </c>
    </row>
    <row r="22" spans="1:23" s="29" customFormat="1" ht="21.75" customHeight="1" x14ac:dyDescent="0.2">
      <c r="A22" s="131" t="s">
        <v>73</v>
      </c>
      <c r="C22" s="37">
        <v>9086</v>
      </c>
      <c r="D22" s="43"/>
      <c r="E22" s="37">
        <v>8212183715</v>
      </c>
      <c r="F22" s="43"/>
      <c r="G22" s="37">
        <v>7982705342</v>
      </c>
      <c r="H22" s="43"/>
      <c r="I22" s="37">
        <f t="shared" si="0"/>
        <v>229478373</v>
      </c>
      <c r="J22" s="43"/>
      <c r="K22" s="37">
        <v>9086</v>
      </c>
      <c r="L22" s="43"/>
      <c r="M22" s="37">
        <v>8212183715</v>
      </c>
      <c r="N22" s="43"/>
      <c r="O22" s="37">
        <v>7437387720</v>
      </c>
      <c r="P22" s="43"/>
      <c r="Q22" s="37">
        <f t="shared" si="1"/>
        <v>774795995</v>
      </c>
    </row>
    <row r="23" spans="1:23" s="29" customFormat="1" ht="21.75" customHeight="1" x14ac:dyDescent="0.2">
      <c r="A23" s="131" t="s">
        <v>75</v>
      </c>
      <c r="C23" s="37">
        <v>1500000</v>
      </c>
      <c r="D23" s="43"/>
      <c r="E23" s="37">
        <v>1499184375000</v>
      </c>
      <c r="F23" s="43"/>
      <c r="G23" s="37">
        <v>1499184375000</v>
      </c>
      <c r="H23" s="43"/>
      <c r="I23" s="37">
        <f t="shared" si="0"/>
        <v>0</v>
      </c>
      <c r="J23" s="43"/>
      <c r="K23" s="37">
        <v>1500000</v>
      </c>
      <c r="L23" s="43"/>
      <c r="M23" s="37">
        <v>1499184375000</v>
      </c>
      <c r="N23" s="43"/>
      <c r="O23" s="37">
        <v>1499184375000</v>
      </c>
      <c r="P23" s="43"/>
      <c r="Q23" s="37">
        <f t="shared" si="1"/>
        <v>0</v>
      </c>
    </row>
    <row r="24" spans="1:23" s="29" customFormat="1" ht="21.75" customHeight="1" x14ac:dyDescent="0.2">
      <c r="A24" s="131" t="s">
        <v>66</v>
      </c>
      <c r="C24" s="37">
        <v>2191181</v>
      </c>
      <c r="D24" s="43"/>
      <c r="E24" s="37">
        <v>19783335268419</v>
      </c>
      <c r="F24" s="43"/>
      <c r="G24" s="37">
        <v>19983165278932</v>
      </c>
      <c r="H24" s="43"/>
      <c r="I24" s="135">
        <f t="shared" si="0"/>
        <v>-199830010513</v>
      </c>
      <c r="J24" s="43"/>
      <c r="K24" s="37">
        <v>2191181</v>
      </c>
      <c r="L24" s="43"/>
      <c r="M24" s="37">
        <v>19783335268419</v>
      </c>
      <c r="N24" s="43"/>
      <c r="O24" s="37">
        <v>17431534059428</v>
      </c>
      <c r="P24" s="43"/>
      <c r="Q24" s="37">
        <f t="shared" si="1"/>
        <v>2351801208991</v>
      </c>
    </row>
    <row r="25" spans="1:23" s="29" customFormat="1" ht="21.75" customHeight="1" x14ac:dyDescent="0.2">
      <c r="A25" s="131" t="s">
        <v>92</v>
      </c>
      <c r="C25" s="37">
        <v>2997794</v>
      </c>
      <c r="D25" s="43"/>
      <c r="E25" s="37">
        <v>3085740263111</v>
      </c>
      <c r="F25" s="43"/>
      <c r="G25" s="37">
        <v>3085740263111</v>
      </c>
      <c r="H25" s="43"/>
      <c r="I25" s="37">
        <f t="shared" si="0"/>
        <v>0</v>
      </c>
      <c r="J25" s="43"/>
      <c r="K25" s="37">
        <v>2997794</v>
      </c>
      <c r="L25" s="43"/>
      <c r="M25" s="37">
        <v>3085740263111</v>
      </c>
      <c r="N25" s="43"/>
      <c r="O25" s="37">
        <v>3085740081461</v>
      </c>
      <c r="P25" s="43"/>
      <c r="Q25" s="37">
        <f t="shared" si="1"/>
        <v>181650</v>
      </c>
    </row>
    <row r="26" spans="1:23" s="29" customFormat="1" ht="21.75" customHeight="1" x14ac:dyDescent="0.2">
      <c r="A26" s="131" t="s">
        <v>70</v>
      </c>
      <c r="C26" s="37">
        <v>1335900</v>
      </c>
      <c r="D26" s="43"/>
      <c r="E26" s="37">
        <v>6359895391697</v>
      </c>
      <c r="F26" s="43"/>
      <c r="G26" s="37">
        <v>6258049455351</v>
      </c>
      <c r="H26" s="43"/>
      <c r="I26" s="37">
        <f t="shared" si="0"/>
        <v>101845936346</v>
      </c>
      <c r="J26" s="43"/>
      <c r="K26" s="37">
        <v>1335900</v>
      </c>
      <c r="L26" s="43"/>
      <c r="M26" s="37">
        <v>6359895391697</v>
      </c>
      <c r="N26" s="43"/>
      <c r="O26" s="37">
        <v>5952511646315</v>
      </c>
      <c r="P26" s="43"/>
      <c r="Q26" s="37">
        <f t="shared" si="1"/>
        <v>407383745382</v>
      </c>
    </row>
    <row r="27" spans="1:23" s="29" customFormat="1" ht="21.75" customHeight="1" x14ac:dyDescent="0.2">
      <c r="A27" s="131" t="s">
        <v>78</v>
      </c>
      <c r="C27" s="37">
        <v>2500000</v>
      </c>
      <c r="D27" s="43"/>
      <c r="E27" s="37">
        <v>2498640625000</v>
      </c>
      <c r="F27" s="43"/>
      <c r="G27" s="37">
        <v>2498640625000</v>
      </c>
      <c r="H27" s="43"/>
      <c r="I27" s="37">
        <f t="shared" si="0"/>
        <v>0</v>
      </c>
      <c r="J27" s="43"/>
      <c r="K27" s="37">
        <v>2500000</v>
      </c>
      <c r="L27" s="43"/>
      <c r="M27" s="37">
        <v>2498640625000</v>
      </c>
      <c r="N27" s="43"/>
      <c r="O27" s="37">
        <v>2498640625000</v>
      </c>
      <c r="P27" s="43"/>
      <c r="Q27" s="37">
        <f t="shared" si="1"/>
        <v>0</v>
      </c>
    </row>
    <row r="28" spans="1:23" s="29" customFormat="1" ht="21.75" customHeight="1" x14ac:dyDescent="0.2">
      <c r="A28" s="131" t="s">
        <v>84</v>
      </c>
      <c r="C28" s="37">
        <v>624417</v>
      </c>
      <c r="D28" s="43"/>
      <c r="E28" s="37">
        <v>501820696245</v>
      </c>
      <c r="F28" s="43"/>
      <c r="G28" s="37">
        <v>495455106018</v>
      </c>
      <c r="H28" s="43"/>
      <c r="I28" s="37">
        <f t="shared" si="0"/>
        <v>6365590227</v>
      </c>
      <c r="J28" s="43"/>
      <c r="K28" s="37">
        <v>624417</v>
      </c>
      <c r="L28" s="43"/>
      <c r="M28" s="37">
        <v>501820696245</v>
      </c>
      <c r="N28" s="43"/>
      <c r="O28" s="37">
        <v>489095756565</v>
      </c>
      <c r="P28" s="43"/>
      <c r="Q28" s="37">
        <f t="shared" si="1"/>
        <v>12724939680</v>
      </c>
    </row>
    <row r="29" spans="1:23" s="29" customFormat="1" ht="21.75" customHeight="1" x14ac:dyDescent="0.2">
      <c r="A29" s="131" t="s">
        <v>81</v>
      </c>
      <c r="C29" s="37">
        <v>2474661</v>
      </c>
      <c r="D29" s="43"/>
      <c r="E29" s="37">
        <v>2029825218154</v>
      </c>
      <c r="F29" s="43"/>
      <c r="G29" s="37">
        <v>1985824937133</v>
      </c>
      <c r="H29" s="43"/>
      <c r="I29" s="37">
        <f t="shared" si="0"/>
        <v>44000281021</v>
      </c>
      <c r="J29" s="43"/>
      <c r="K29" s="37">
        <v>2474661</v>
      </c>
      <c r="L29" s="43"/>
      <c r="M29" s="37">
        <v>2029825218154</v>
      </c>
      <c r="N29" s="43"/>
      <c r="O29" s="37">
        <v>2073924431791</v>
      </c>
      <c r="P29" s="43"/>
      <c r="Q29" s="135">
        <f t="shared" si="1"/>
        <v>-44099213637</v>
      </c>
    </row>
    <row r="30" spans="1:23" s="29" customFormat="1" ht="21.75" customHeight="1" x14ac:dyDescent="0.2">
      <c r="A30" s="131" t="s">
        <v>86</v>
      </c>
      <c r="C30" s="37">
        <v>1900000</v>
      </c>
      <c r="D30" s="43"/>
      <c r="E30" s="37">
        <v>1509754624300</v>
      </c>
      <c r="F30" s="43"/>
      <c r="G30" s="37">
        <v>1499576161850</v>
      </c>
      <c r="H30" s="43"/>
      <c r="I30" s="37">
        <f t="shared" si="0"/>
        <v>10178462450</v>
      </c>
      <c r="J30" s="43"/>
      <c r="K30" s="37">
        <v>1900000</v>
      </c>
      <c r="L30" s="43"/>
      <c r="M30" s="37">
        <v>1509754624300</v>
      </c>
      <c r="N30" s="43"/>
      <c r="O30" s="37">
        <v>1514843855525</v>
      </c>
      <c r="P30" s="43"/>
      <c r="Q30" s="135">
        <f t="shared" si="1"/>
        <v>-5089231225</v>
      </c>
    </row>
    <row r="31" spans="1:23" s="29" customFormat="1" ht="21.75" customHeight="1" x14ac:dyDescent="0.2">
      <c r="A31" s="131" t="s">
        <v>89</v>
      </c>
      <c r="C31" s="37">
        <v>10691200</v>
      </c>
      <c r="D31" s="43"/>
      <c r="E31" s="197">
        <v>8932983247760</v>
      </c>
      <c r="F31" s="218"/>
      <c r="G31" s="197">
        <v>8797305452512</v>
      </c>
      <c r="H31" s="218"/>
      <c r="I31" s="197">
        <f t="shared" si="0"/>
        <v>135677795248</v>
      </c>
      <c r="J31" s="218"/>
      <c r="K31" s="197">
        <v>10691200</v>
      </c>
      <c r="L31" s="218"/>
      <c r="M31" s="197">
        <v>8932983247760</v>
      </c>
      <c r="N31" s="218"/>
      <c r="O31" s="197">
        <v>8633745371016</v>
      </c>
      <c r="P31" s="218"/>
      <c r="Q31" s="197">
        <f t="shared" si="1"/>
        <v>299237876744</v>
      </c>
      <c r="R31" s="219"/>
      <c r="S31" s="219"/>
      <c r="T31" s="219"/>
      <c r="U31" s="219"/>
      <c r="V31" s="219"/>
      <c r="W31" s="219"/>
    </row>
    <row r="32" spans="1:23" s="29" customFormat="1" ht="21.75" customHeight="1" x14ac:dyDescent="0.2">
      <c r="A32" s="132" t="s">
        <v>295</v>
      </c>
      <c r="C32" s="38">
        <v>606007989</v>
      </c>
      <c r="D32" s="43"/>
      <c r="E32" s="182">
        <v>605548937</v>
      </c>
      <c r="F32" s="218"/>
      <c r="G32" s="182">
        <v>605548937</v>
      </c>
      <c r="H32" s="218"/>
      <c r="I32" s="197">
        <f>E32-G32</f>
        <v>0</v>
      </c>
      <c r="J32" s="218"/>
      <c r="K32" s="198">
        <v>606007989</v>
      </c>
      <c r="L32" s="218"/>
      <c r="M32" s="182">
        <v>605548937</v>
      </c>
      <c r="N32" s="218"/>
      <c r="O32" s="182">
        <v>605548937</v>
      </c>
      <c r="P32" s="218"/>
      <c r="Q32" s="197">
        <f>M32-O32</f>
        <v>0</v>
      </c>
      <c r="R32" s="219"/>
      <c r="S32" s="219"/>
      <c r="T32" s="219"/>
      <c r="U32" s="219"/>
      <c r="V32" s="219"/>
      <c r="W32" s="219"/>
    </row>
    <row r="33" spans="1:23" s="29" customFormat="1" ht="21.75" customHeight="1" thickBot="1" x14ac:dyDescent="0.25">
      <c r="A33" s="22" t="s">
        <v>24</v>
      </c>
      <c r="C33" s="38"/>
      <c r="D33" s="43"/>
      <c r="E33" s="183">
        <f>SUM(E8:E32)</f>
        <v>55584458621314</v>
      </c>
      <c r="F33" s="218"/>
      <c r="G33" s="183">
        <f>SUM(G8:G32)</f>
        <v>54432456980789</v>
      </c>
      <c r="H33" s="218"/>
      <c r="I33" s="183">
        <f>SUM(I8:I32)</f>
        <v>1152001640525</v>
      </c>
      <c r="J33" s="218"/>
      <c r="K33" s="198"/>
      <c r="L33" s="218"/>
      <c r="M33" s="183">
        <f>SUM(M8:M32)</f>
        <v>55584458621314</v>
      </c>
      <c r="N33" s="218"/>
      <c r="O33" s="183">
        <f>SUM(O8:O32)</f>
        <v>52337435325816</v>
      </c>
      <c r="P33" s="218"/>
      <c r="Q33" s="183">
        <f>SUM(Q8:Q32)</f>
        <v>3247023295498</v>
      </c>
      <c r="R33" s="219"/>
      <c r="S33" s="219"/>
      <c r="T33" s="219"/>
      <c r="U33" s="219"/>
      <c r="V33" s="219"/>
      <c r="W33" s="219"/>
    </row>
    <row r="34" spans="1:23" s="29" customFormat="1" ht="13.5" thickTop="1" x14ac:dyDescent="0.2">
      <c r="C34" s="43"/>
      <c r="D34" s="43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9"/>
      <c r="S34" s="219"/>
      <c r="T34" s="219"/>
      <c r="U34" s="219"/>
      <c r="V34" s="219"/>
      <c r="W34" s="219"/>
    </row>
    <row r="35" spans="1:23" ht="21" x14ac:dyDescent="0.2"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21"/>
      <c r="T35" s="221"/>
      <c r="U35" s="221"/>
      <c r="V35" s="221"/>
      <c r="W35" s="221"/>
    </row>
    <row r="36" spans="1:23" ht="21" x14ac:dyDescent="0.2"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22"/>
      <c r="T36" s="221"/>
      <c r="U36" s="221"/>
      <c r="V36" s="221"/>
      <c r="W36" s="221"/>
    </row>
    <row r="37" spans="1:23" ht="21" x14ac:dyDescent="0.2"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21"/>
      <c r="T37" s="221"/>
      <c r="U37" s="221"/>
      <c r="V37" s="221"/>
      <c r="W37" s="221"/>
    </row>
    <row r="38" spans="1:23" ht="21" x14ac:dyDescent="0.2"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21"/>
      <c r="T38" s="221"/>
      <c r="U38" s="221"/>
      <c r="V38" s="221"/>
      <c r="W38" s="221"/>
    </row>
    <row r="39" spans="1:23" ht="21" x14ac:dyDescent="0.2"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21"/>
      <c r="T39" s="221"/>
      <c r="U39" s="221"/>
      <c r="V39" s="221"/>
      <c r="W39" s="221"/>
    </row>
    <row r="40" spans="1:23" ht="21" x14ac:dyDescent="0.2"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21"/>
      <c r="T40" s="221"/>
      <c r="U40" s="221"/>
      <c r="V40" s="221"/>
      <c r="W40" s="221"/>
    </row>
    <row r="41" spans="1:23" ht="21" x14ac:dyDescent="0.2"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21"/>
      <c r="T41" s="221"/>
      <c r="U41" s="221"/>
      <c r="V41" s="221"/>
      <c r="W41" s="221"/>
    </row>
    <row r="42" spans="1:23" ht="21" x14ac:dyDescent="0.2"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21"/>
      <c r="T42" s="221"/>
      <c r="U42" s="221"/>
      <c r="V42" s="221"/>
      <c r="W42" s="221"/>
    </row>
    <row r="43" spans="1:23" ht="21" x14ac:dyDescent="0.2"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21"/>
      <c r="T43" s="221"/>
      <c r="U43" s="221"/>
      <c r="V43" s="221"/>
      <c r="W43" s="221"/>
    </row>
    <row r="44" spans="1:23" ht="21" x14ac:dyDescent="0.2"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21"/>
      <c r="T44" s="221"/>
      <c r="U44" s="221"/>
      <c r="V44" s="221"/>
      <c r="W44" s="221"/>
    </row>
    <row r="45" spans="1:23" ht="21" x14ac:dyDescent="0.2"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21"/>
      <c r="T45" s="221"/>
      <c r="U45" s="221"/>
      <c r="V45" s="221"/>
      <c r="W45" s="221"/>
    </row>
    <row r="46" spans="1:23" ht="21" x14ac:dyDescent="0.2"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21"/>
      <c r="T46" s="221"/>
      <c r="U46" s="221"/>
      <c r="V46" s="221"/>
      <c r="W46" s="221"/>
    </row>
    <row r="47" spans="1:23" ht="21" x14ac:dyDescent="0.2"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21"/>
      <c r="T47" s="221"/>
      <c r="U47" s="221"/>
      <c r="V47" s="221"/>
      <c r="W47" s="221"/>
    </row>
    <row r="48" spans="1:23" ht="21" x14ac:dyDescent="0.2"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21"/>
      <c r="T48" s="221"/>
      <c r="U48" s="221"/>
      <c r="V48" s="221"/>
      <c r="W48" s="221"/>
    </row>
    <row r="49" spans="5:23" ht="21" x14ac:dyDescent="0.2"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21"/>
      <c r="T49" s="221"/>
      <c r="U49" s="221"/>
      <c r="V49" s="221"/>
      <c r="W49" s="221"/>
    </row>
    <row r="50" spans="5:23" x14ac:dyDescent="0.2"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</row>
    <row r="51" spans="5:23" x14ac:dyDescent="0.2"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</row>
    <row r="52" spans="5:23" x14ac:dyDescent="0.2"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</row>
    <row r="53" spans="5:23" x14ac:dyDescent="0.2"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</row>
    <row r="54" spans="5:23" x14ac:dyDescent="0.2"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</row>
    <row r="55" spans="5:23" x14ac:dyDescent="0.2"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</row>
    <row r="56" spans="5:23" x14ac:dyDescent="0.2"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9"/>
  <sheetViews>
    <sheetView rightToLeft="1" view="pageBreakPreview" zoomScale="85" zoomScaleNormal="70" zoomScaleSheetLayoutView="85" workbookViewId="0">
      <selection activeCell="A10" sqref="A10:C10"/>
    </sheetView>
  </sheetViews>
  <sheetFormatPr defaultRowHeight="15.75" x14ac:dyDescent="0.4"/>
  <cols>
    <col min="1" max="2" width="2.5703125" style="31" customWidth="1"/>
    <col min="3" max="3" width="23.42578125" style="31" customWidth="1"/>
    <col min="4" max="5" width="1.28515625" style="31" customWidth="1"/>
    <col min="6" max="6" width="14" style="31" bestFit="1" customWidth="1"/>
    <col min="7" max="7" width="1.28515625" style="31" customWidth="1"/>
    <col min="8" max="8" width="19.140625" style="31" bestFit="1" customWidth="1"/>
    <col min="9" max="9" width="1.28515625" style="31" customWidth="1"/>
    <col min="10" max="10" width="19" style="31" bestFit="1" customWidth="1"/>
    <col min="11" max="11" width="1.28515625" style="31" customWidth="1"/>
    <col min="12" max="12" width="14.28515625" style="31" customWidth="1"/>
    <col min="13" max="13" width="1.28515625" style="31" customWidth="1"/>
    <col min="14" max="14" width="14.28515625" style="31" customWidth="1"/>
    <col min="15" max="15" width="1.28515625" style="31" customWidth="1"/>
    <col min="16" max="16" width="14.28515625" style="31" customWidth="1"/>
    <col min="17" max="17" width="1.28515625" style="31" customWidth="1"/>
    <col min="18" max="18" width="14.28515625" style="31" customWidth="1"/>
    <col min="19" max="19" width="1.28515625" style="31" customWidth="1"/>
    <col min="20" max="20" width="15.5703125" style="31" customWidth="1"/>
    <col min="21" max="21" width="1.28515625" style="31" customWidth="1"/>
    <col min="22" max="22" width="16.42578125" style="31" bestFit="1" customWidth="1"/>
    <col min="23" max="23" width="1.28515625" style="31" customWidth="1"/>
    <col min="24" max="24" width="19.140625" style="31" bestFit="1" customWidth="1"/>
    <col min="25" max="25" width="1.28515625" style="31" customWidth="1"/>
    <col min="26" max="26" width="18.85546875" style="31" bestFit="1" customWidth="1"/>
    <col min="27" max="27" width="1.28515625" style="31" customWidth="1"/>
    <col min="28" max="28" width="19.140625" style="31" bestFit="1" customWidth="1"/>
    <col min="29" max="29" width="3.28515625" style="31" customWidth="1"/>
    <col min="30" max="31" width="9.140625" style="31"/>
    <col min="32" max="32" width="21" style="31" bestFit="1" customWidth="1"/>
    <col min="33" max="16384" width="9.140625" style="31"/>
  </cols>
  <sheetData>
    <row r="1" spans="1:32" ht="29.1" customHeight="1" x14ac:dyDescent="0.4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</row>
    <row r="2" spans="1:32" ht="21.75" customHeight="1" x14ac:dyDescent="0.4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</row>
    <row r="3" spans="1:32" ht="21.75" customHeight="1" x14ac:dyDescent="0.4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</row>
    <row r="4" spans="1:32" ht="21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2" ht="21.7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2" ht="27" customHeight="1" x14ac:dyDescent="0.4">
      <c r="A6" s="2" t="s">
        <v>3</v>
      </c>
      <c r="B6" s="257" t="s">
        <v>4</v>
      </c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</row>
    <row r="7" spans="1:32" ht="27" customHeight="1" x14ac:dyDescent="0.4">
      <c r="A7" s="257" t="s">
        <v>5</v>
      </c>
      <c r="B7" s="257"/>
      <c r="C7" s="257" t="s">
        <v>6</v>
      </c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F7" s="214"/>
    </row>
    <row r="8" spans="1:32" ht="27" customHeight="1" x14ac:dyDescent="0.4">
      <c r="F8" s="258" t="s">
        <v>7</v>
      </c>
      <c r="G8" s="258"/>
      <c r="H8" s="258"/>
      <c r="I8" s="258"/>
      <c r="J8" s="258"/>
      <c r="L8" s="258" t="s">
        <v>8</v>
      </c>
      <c r="M8" s="258"/>
      <c r="N8" s="258"/>
      <c r="O8" s="258"/>
      <c r="P8" s="258"/>
      <c r="Q8" s="258"/>
      <c r="R8" s="258"/>
      <c r="T8" s="258" t="s">
        <v>9</v>
      </c>
      <c r="U8" s="258"/>
      <c r="V8" s="258"/>
      <c r="W8" s="258"/>
      <c r="X8" s="258"/>
      <c r="Y8" s="258"/>
      <c r="Z8" s="258"/>
      <c r="AA8" s="258"/>
      <c r="AB8" s="258"/>
      <c r="AF8" s="215">
        <v>166147439836761</v>
      </c>
    </row>
    <row r="9" spans="1:32" ht="27" customHeight="1" x14ac:dyDescent="0.4">
      <c r="E9" s="34"/>
      <c r="F9" s="35"/>
      <c r="G9" s="35"/>
      <c r="H9" s="35"/>
      <c r="I9" s="35"/>
      <c r="J9" s="35"/>
      <c r="K9" s="34"/>
      <c r="L9" s="259" t="s">
        <v>10</v>
      </c>
      <c r="M9" s="259"/>
      <c r="N9" s="259"/>
      <c r="O9" s="35"/>
      <c r="P9" s="259" t="s">
        <v>11</v>
      </c>
      <c r="Q9" s="259"/>
      <c r="R9" s="259"/>
      <c r="S9" s="34"/>
      <c r="T9" s="35"/>
      <c r="U9" s="35"/>
      <c r="V9" s="35"/>
      <c r="W9" s="35"/>
      <c r="X9" s="35"/>
      <c r="Y9" s="35"/>
      <c r="Z9" s="35"/>
      <c r="AA9" s="35"/>
      <c r="AB9" s="35"/>
      <c r="AC9" s="34"/>
      <c r="AF9" s="214"/>
    </row>
    <row r="10" spans="1:32" ht="27" customHeight="1" x14ac:dyDescent="0.4">
      <c r="A10" s="258" t="s">
        <v>12</v>
      </c>
      <c r="B10" s="258"/>
      <c r="C10" s="258"/>
      <c r="E10" s="258" t="s">
        <v>13</v>
      </c>
      <c r="F10" s="258"/>
      <c r="G10" s="34"/>
      <c r="H10" s="3" t="s">
        <v>14</v>
      </c>
      <c r="I10" s="34"/>
      <c r="J10" s="3" t="s">
        <v>15</v>
      </c>
      <c r="K10" s="34"/>
      <c r="L10" s="5" t="s">
        <v>13</v>
      </c>
      <c r="M10" s="35"/>
      <c r="N10" s="5" t="s">
        <v>14</v>
      </c>
      <c r="O10" s="34"/>
      <c r="P10" s="5" t="s">
        <v>13</v>
      </c>
      <c r="Q10" s="35"/>
      <c r="R10" s="5" t="s">
        <v>16</v>
      </c>
      <c r="S10" s="34"/>
      <c r="T10" s="3" t="s">
        <v>13</v>
      </c>
      <c r="U10" s="34"/>
      <c r="V10" s="3" t="s">
        <v>17</v>
      </c>
      <c r="W10" s="34"/>
      <c r="X10" s="3" t="s">
        <v>14</v>
      </c>
      <c r="Y10" s="34"/>
      <c r="Z10" s="3" t="s">
        <v>15</v>
      </c>
      <c r="AA10" s="34"/>
      <c r="AB10" s="3" t="s">
        <v>18</v>
      </c>
      <c r="AC10" s="34"/>
    </row>
    <row r="11" spans="1:32" ht="27" customHeight="1" x14ac:dyDescent="0.4">
      <c r="A11" s="263" t="s">
        <v>19</v>
      </c>
      <c r="B11" s="263"/>
      <c r="C11" s="263"/>
      <c r="E11" s="264">
        <v>6274</v>
      </c>
      <c r="F11" s="264"/>
      <c r="G11" s="34"/>
      <c r="H11" s="36">
        <v>157555767486</v>
      </c>
      <c r="I11" s="34"/>
      <c r="J11" s="36">
        <v>131375075797.15199</v>
      </c>
      <c r="K11" s="34"/>
      <c r="L11" s="36">
        <v>0</v>
      </c>
      <c r="M11" s="34"/>
      <c r="N11" s="36">
        <v>0</v>
      </c>
      <c r="O11" s="34"/>
      <c r="P11" s="36">
        <v>0</v>
      </c>
      <c r="Q11" s="34"/>
      <c r="R11" s="36">
        <v>0</v>
      </c>
      <c r="S11" s="34"/>
      <c r="T11" s="36">
        <v>6274</v>
      </c>
      <c r="U11" s="34"/>
      <c r="V11" s="36">
        <v>24939990</v>
      </c>
      <c r="W11" s="34"/>
      <c r="X11" s="36">
        <v>157555767486</v>
      </c>
      <c r="Y11" s="34"/>
      <c r="Z11" s="36">
        <v>156097960866.57599</v>
      </c>
      <c r="AA11" s="34"/>
      <c r="AB11" s="33">
        <f>Z11/AF8</f>
        <v>9.3951469261242565E-4</v>
      </c>
      <c r="AC11" s="34"/>
    </row>
    <row r="12" spans="1:32" ht="27" customHeight="1" x14ac:dyDescent="0.4">
      <c r="A12" s="265" t="s">
        <v>20</v>
      </c>
      <c r="B12" s="265"/>
      <c r="C12" s="265"/>
      <c r="E12" s="266">
        <v>50000</v>
      </c>
      <c r="F12" s="266"/>
      <c r="G12" s="34"/>
      <c r="H12" s="197">
        <v>257442722319</v>
      </c>
      <c r="I12" s="210"/>
      <c r="J12" s="197">
        <v>181812600000</v>
      </c>
      <c r="K12" s="210"/>
      <c r="L12" s="197">
        <v>0</v>
      </c>
      <c r="M12" s="210"/>
      <c r="N12" s="197">
        <v>0</v>
      </c>
      <c r="O12" s="210"/>
      <c r="P12" s="197">
        <v>0</v>
      </c>
      <c r="Q12" s="210"/>
      <c r="R12" s="197">
        <v>0</v>
      </c>
      <c r="S12" s="210"/>
      <c r="T12" s="197">
        <v>50000</v>
      </c>
      <c r="U12" s="210"/>
      <c r="V12" s="197">
        <v>4215000</v>
      </c>
      <c r="W12" s="210"/>
      <c r="X12" s="197">
        <v>257442722319</v>
      </c>
      <c r="Y12" s="210"/>
      <c r="Z12" s="197">
        <v>210244200000</v>
      </c>
      <c r="AA12" s="210"/>
      <c r="AB12" s="148">
        <f>Z12/$AF$8</f>
        <v>1.265407400839663E-3</v>
      </c>
      <c r="AC12" s="210"/>
      <c r="AD12" s="211"/>
    </row>
    <row r="13" spans="1:32" ht="27" customHeight="1" x14ac:dyDescent="0.4">
      <c r="A13" s="265" t="s">
        <v>21</v>
      </c>
      <c r="B13" s="265"/>
      <c r="C13" s="265"/>
      <c r="E13" s="266">
        <v>606007989</v>
      </c>
      <c r="F13" s="266"/>
      <c r="G13" s="34"/>
      <c r="H13" s="197">
        <v>1000203930206</v>
      </c>
      <c r="I13" s="210"/>
      <c r="J13" s="197">
        <v>1079375767304.83</v>
      </c>
      <c r="K13" s="210"/>
      <c r="L13" s="197">
        <v>0</v>
      </c>
      <c r="M13" s="210"/>
      <c r="N13" s="197">
        <v>0</v>
      </c>
      <c r="O13" s="210"/>
      <c r="P13" s="197">
        <v>0</v>
      </c>
      <c r="Q13" s="210"/>
      <c r="R13" s="197">
        <v>0</v>
      </c>
      <c r="S13" s="210"/>
      <c r="T13" s="197">
        <v>606007989</v>
      </c>
      <c r="U13" s="210"/>
      <c r="V13" s="197">
        <v>1828</v>
      </c>
      <c r="W13" s="210"/>
      <c r="X13" s="197">
        <v>1000203930206</v>
      </c>
      <c r="Y13" s="210"/>
      <c r="Z13" s="197">
        <v>1099219444363.91</v>
      </c>
      <c r="AA13" s="210"/>
      <c r="AB13" s="148">
        <f>Z13/$AF$8</f>
        <v>6.61592766908649E-3</v>
      </c>
      <c r="AC13" s="210"/>
      <c r="AD13" s="211"/>
    </row>
    <row r="14" spans="1:32" ht="27" customHeight="1" x14ac:dyDescent="0.4">
      <c r="A14" s="265" t="s">
        <v>22</v>
      </c>
      <c r="B14" s="265"/>
      <c r="C14" s="265"/>
      <c r="E14" s="266">
        <v>5000000</v>
      </c>
      <c r="F14" s="266"/>
      <c r="G14" s="34"/>
      <c r="H14" s="197">
        <v>24389719185</v>
      </c>
      <c r="I14" s="210"/>
      <c r="J14" s="197">
        <v>32496842500</v>
      </c>
      <c r="K14" s="210"/>
      <c r="L14" s="197">
        <v>0</v>
      </c>
      <c r="M14" s="210"/>
      <c r="N14" s="197">
        <v>0</v>
      </c>
      <c r="O14" s="210"/>
      <c r="P14" s="197">
        <v>0</v>
      </c>
      <c r="Q14" s="210"/>
      <c r="R14" s="197">
        <v>0</v>
      </c>
      <c r="S14" s="210"/>
      <c r="T14" s="197">
        <v>5000000</v>
      </c>
      <c r="U14" s="210"/>
      <c r="V14" s="197">
        <v>6380</v>
      </c>
      <c r="W14" s="210"/>
      <c r="X14" s="197">
        <v>24389719185</v>
      </c>
      <c r="Y14" s="210"/>
      <c r="Z14" s="197">
        <v>31653413000</v>
      </c>
      <c r="AA14" s="210"/>
      <c r="AB14" s="148">
        <f>Z14/$AF$8</f>
        <v>1.9051399787501578E-4</v>
      </c>
      <c r="AC14" s="210"/>
      <c r="AD14" s="211"/>
    </row>
    <row r="15" spans="1:32" ht="27" customHeight="1" x14ac:dyDescent="0.4">
      <c r="A15" s="260" t="s">
        <v>23</v>
      </c>
      <c r="B15" s="260"/>
      <c r="C15" s="260"/>
      <c r="D15" s="49"/>
      <c r="E15" s="261">
        <v>4000000</v>
      </c>
      <c r="F15" s="261"/>
      <c r="G15" s="134"/>
      <c r="H15" s="198">
        <v>45267019120</v>
      </c>
      <c r="I15" s="212"/>
      <c r="J15" s="198">
        <v>30442843600</v>
      </c>
      <c r="K15" s="212"/>
      <c r="L15" s="198">
        <v>0</v>
      </c>
      <c r="M15" s="212"/>
      <c r="N15" s="198">
        <v>0</v>
      </c>
      <c r="O15" s="212"/>
      <c r="P15" s="198">
        <v>0</v>
      </c>
      <c r="Q15" s="212"/>
      <c r="R15" s="198">
        <v>0</v>
      </c>
      <c r="S15" s="212"/>
      <c r="T15" s="198">
        <v>4000000</v>
      </c>
      <c r="U15" s="212"/>
      <c r="V15" s="198">
        <v>6290</v>
      </c>
      <c r="W15" s="212"/>
      <c r="X15" s="198">
        <v>45267019120</v>
      </c>
      <c r="Y15" s="212"/>
      <c r="Z15" s="198">
        <v>24965513200</v>
      </c>
      <c r="AA15" s="212"/>
      <c r="AB15" s="48">
        <f>Z15/$AF$8</f>
        <v>1.5026119707007516E-4</v>
      </c>
      <c r="AC15" s="210"/>
      <c r="AD15" s="211"/>
    </row>
    <row r="16" spans="1:32" ht="27" customHeight="1" x14ac:dyDescent="0.4">
      <c r="A16" s="260" t="str">
        <f>'درآمد ناشی از تغییر قیمت اوراق'!A32</f>
        <v>ظهرمز05091</v>
      </c>
      <c r="B16" s="260"/>
      <c r="C16" s="260"/>
      <c r="D16" s="49"/>
      <c r="E16" s="261">
        <f>'درآمد ناشی از تغییر قیمت اوراق'!C32</f>
        <v>606007989</v>
      </c>
      <c r="F16" s="261"/>
      <c r="G16" s="261"/>
      <c r="H16" s="198">
        <f>'درآمد ناشی از تغییر قیمت اوراق'!G32</f>
        <v>605548937</v>
      </c>
      <c r="I16" s="210"/>
      <c r="J16" s="198">
        <f>'درآمد ناشی از تغییر قیمت اوراق'!G32</f>
        <v>605548937</v>
      </c>
      <c r="K16" s="210"/>
      <c r="L16" s="198">
        <v>0</v>
      </c>
      <c r="M16" s="212"/>
      <c r="N16" s="198">
        <v>0</v>
      </c>
      <c r="O16" s="212"/>
      <c r="P16" s="198">
        <v>0</v>
      </c>
      <c r="Q16" s="212"/>
      <c r="R16" s="198">
        <v>0</v>
      </c>
      <c r="S16" s="210"/>
      <c r="T16" s="198">
        <f>E16</f>
        <v>606007989</v>
      </c>
      <c r="U16" s="210"/>
      <c r="V16" s="198"/>
      <c r="W16" s="210"/>
      <c r="X16" s="198">
        <f>H16</f>
        <v>605548937</v>
      </c>
      <c r="Y16" s="210"/>
      <c r="Z16" s="198">
        <f>J16</f>
        <v>605548937</v>
      </c>
      <c r="AA16" s="210"/>
      <c r="AB16" s="48">
        <f>Z16/$AF$8</f>
        <v>3.6446480162134831E-6</v>
      </c>
      <c r="AC16" s="210"/>
      <c r="AD16" s="211"/>
    </row>
    <row r="17" spans="1:30" ht="27" customHeight="1" thickBot="1" x14ac:dyDescent="0.45">
      <c r="A17" s="262" t="s">
        <v>24</v>
      </c>
      <c r="B17" s="262"/>
      <c r="C17" s="262"/>
      <c r="D17" s="216"/>
      <c r="E17" s="34"/>
      <c r="F17" s="174"/>
      <c r="G17" s="34"/>
      <c r="H17" s="183">
        <f>SUM(H11:H16)</f>
        <v>1485464707253</v>
      </c>
      <c r="I17" s="210"/>
      <c r="J17" s="183">
        <f>SUM(J11:J16)</f>
        <v>1456108678138.9819</v>
      </c>
      <c r="K17" s="210"/>
      <c r="L17" s="183">
        <f>SUM(L11:L16)</f>
        <v>0</v>
      </c>
      <c r="M17" s="210"/>
      <c r="N17" s="183">
        <f>SUM(N11:N16)</f>
        <v>0</v>
      </c>
      <c r="O17" s="210"/>
      <c r="P17" s="183">
        <f>SUM(P11:P16)</f>
        <v>0</v>
      </c>
      <c r="Q17" s="210"/>
      <c r="R17" s="183">
        <f>SUM(R11:R16)</f>
        <v>0</v>
      </c>
      <c r="S17" s="210"/>
      <c r="T17" s="198"/>
      <c r="U17" s="210"/>
      <c r="V17" s="198"/>
      <c r="W17" s="210"/>
      <c r="X17" s="183">
        <f>SUM(X11:X16)</f>
        <v>1485464707253</v>
      </c>
      <c r="Y17" s="210"/>
      <c r="Z17" s="183">
        <f>SUM(Z11:Z16)</f>
        <v>1522786080367.4861</v>
      </c>
      <c r="AA17" s="210"/>
      <c r="AB17" s="32">
        <f>SUM(AB11:AB16)</f>
        <v>9.1652696054998831E-3</v>
      </c>
      <c r="AC17" s="210"/>
      <c r="AD17" s="211"/>
    </row>
    <row r="18" spans="1:30" ht="16.5" thickTop="1" x14ac:dyDescent="0.4">
      <c r="E18" s="34"/>
      <c r="F18" s="34"/>
      <c r="G18" s="34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1"/>
    </row>
    <row r="19" spans="1:30" x14ac:dyDescent="0.4">
      <c r="H19" s="213"/>
      <c r="I19" s="211"/>
      <c r="J19" s="213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</row>
    <row r="20" spans="1:30" x14ac:dyDescent="0.4"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</row>
    <row r="21" spans="1:30" x14ac:dyDescent="0.4"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</row>
    <row r="22" spans="1:30" x14ac:dyDescent="0.4"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</row>
    <row r="23" spans="1:30" x14ac:dyDescent="0.4"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</row>
    <row r="24" spans="1:30" x14ac:dyDescent="0.4"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</row>
    <row r="25" spans="1:30" x14ac:dyDescent="0.4"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</row>
    <row r="26" spans="1:30" x14ac:dyDescent="0.4"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</row>
    <row r="27" spans="1:30" x14ac:dyDescent="0.4"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</row>
    <row r="28" spans="1:30" x14ac:dyDescent="0.4"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</row>
    <row r="29" spans="1:30" x14ac:dyDescent="0.4"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</row>
  </sheetData>
  <mergeCells count="26">
    <mergeCell ref="A16:C16"/>
    <mergeCell ref="E16:G16"/>
    <mergeCell ref="A17:C17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F8:J8"/>
    <mergeCell ref="L8:R8"/>
    <mergeCell ref="T8:AB8"/>
    <mergeCell ref="L9:N9"/>
    <mergeCell ref="P9:R9"/>
    <mergeCell ref="A1:AB1"/>
    <mergeCell ref="A2:AB2"/>
    <mergeCell ref="A3:AB3"/>
    <mergeCell ref="B6:AB6"/>
    <mergeCell ref="A7:B7"/>
    <mergeCell ref="C7:AB7"/>
  </mergeCells>
  <pageMargins left="0.39" right="0.39" top="0.39" bottom="0.39" header="0" footer="0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view="pageBreakPreview" zoomScale="85" zoomScaleNormal="100" zoomScaleSheetLayoutView="85" workbookViewId="0">
      <selection activeCell="A9" sqref="A9"/>
    </sheetView>
  </sheetViews>
  <sheetFormatPr defaultRowHeight="12.75" x14ac:dyDescent="0.2"/>
  <cols>
    <col min="1" max="1" width="31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12.71093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8.42578125" customWidth="1"/>
    <col min="40" max="40" width="7.57031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</row>
    <row r="2" spans="1:49" ht="21.75" customHeight="1" x14ac:dyDescent="0.2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</row>
    <row r="3" spans="1:49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</row>
    <row r="4" spans="1:49" ht="14.45" customHeight="1" x14ac:dyDescent="0.2"/>
    <row r="5" spans="1:49" ht="14.45" customHeight="1" x14ac:dyDescent="0.2"/>
    <row r="6" spans="1:49" ht="14.45" customHeight="1" x14ac:dyDescent="0.2"/>
    <row r="7" spans="1:49" ht="27.75" customHeight="1" x14ac:dyDescent="0.2"/>
    <row r="8" spans="1:49" ht="27.75" customHeight="1" x14ac:dyDescent="0.2">
      <c r="A8" s="257" t="s">
        <v>25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</row>
    <row r="9" spans="1:49" s="29" customFormat="1" ht="27.75" customHeight="1" x14ac:dyDescent="0.2">
      <c r="I9" s="258" t="s">
        <v>7</v>
      </c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C9" s="258" t="s">
        <v>9</v>
      </c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</row>
    <row r="10" spans="1:49" s="29" customFormat="1" ht="27.75" customHeight="1" x14ac:dyDescent="0.2"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</row>
    <row r="11" spans="1:49" s="29" customFormat="1" ht="27.75" customHeight="1" x14ac:dyDescent="0.2">
      <c r="A11" s="258" t="s">
        <v>26</v>
      </c>
      <c r="B11" s="258"/>
      <c r="C11" s="258"/>
      <c r="D11" s="258"/>
      <c r="E11" s="258"/>
      <c r="F11" s="258"/>
      <c r="G11" s="258"/>
      <c r="I11" s="258" t="s">
        <v>27</v>
      </c>
      <c r="J11" s="258"/>
      <c r="K11" s="258"/>
      <c r="L11" s="39"/>
      <c r="M11" s="258" t="s">
        <v>28</v>
      </c>
      <c r="N11" s="258"/>
      <c r="O11" s="258"/>
      <c r="P11" s="39"/>
      <c r="Q11" s="258" t="s">
        <v>29</v>
      </c>
      <c r="R11" s="258"/>
      <c r="S11" s="258"/>
      <c r="T11" s="258"/>
      <c r="U11" s="258"/>
      <c r="V11" s="39"/>
      <c r="W11" s="267"/>
      <c r="X11" s="267"/>
      <c r="Y11" s="267"/>
      <c r="Z11" s="267"/>
      <c r="AA11" s="267"/>
      <c r="AB11" s="39"/>
      <c r="AC11" s="258" t="s">
        <v>27</v>
      </c>
      <c r="AD11" s="258"/>
      <c r="AE11" s="258"/>
      <c r="AF11" s="258"/>
      <c r="AG11" s="258"/>
      <c r="AH11" s="39"/>
      <c r="AI11" s="258" t="s">
        <v>28</v>
      </c>
      <c r="AJ11" s="258"/>
      <c r="AK11" s="258"/>
      <c r="AL11" s="39"/>
      <c r="AM11" s="258" t="s">
        <v>29</v>
      </c>
      <c r="AN11" s="258"/>
      <c r="AO11" s="258"/>
      <c r="AP11" s="39"/>
      <c r="AQ11" s="267"/>
      <c r="AR11" s="267"/>
      <c r="AS11" s="267"/>
    </row>
    <row r="12" spans="1:49" s="29" customFormat="1" ht="27.75" customHeight="1" x14ac:dyDescent="0.2">
      <c r="A12" s="263" t="s">
        <v>30</v>
      </c>
      <c r="B12" s="263"/>
      <c r="C12" s="263"/>
      <c r="D12" s="263"/>
      <c r="E12" s="263"/>
      <c r="F12" s="263"/>
      <c r="G12" s="263"/>
      <c r="I12" s="268">
        <v>606007989</v>
      </c>
      <c r="J12" s="268"/>
      <c r="K12" s="268"/>
      <c r="L12" s="39"/>
      <c r="M12" s="268">
        <v>1949</v>
      </c>
      <c r="N12" s="268"/>
      <c r="O12" s="268"/>
      <c r="P12" s="39"/>
      <c r="Q12" s="269" t="s">
        <v>31</v>
      </c>
      <c r="R12" s="269"/>
      <c r="S12" s="269"/>
      <c r="T12" s="269"/>
      <c r="U12" s="269"/>
      <c r="V12" s="39"/>
      <c r="W12" s="270"/>
      <c r="X12" s="270"/>
      <c r="Y12" s="270"/>
      <c r="Z12" s="270"/>
      <c r="AA12" s="270"/>
      <c r="AB12" s="39"/>
      <c r="AC12" s="268">
        <v>606007989</v>
      </c>
      <c r="AD12" s="268"/>
      <c r="AE12" s="268"/>
      <c r="AF12" s="268"/>
      <c r="AG12" s="268"/>
      <c r="AH12" s="39"/>
      <c r="AI12" s="268">
        <v>1949</v>
      </c>
      <c r="AJ12" s="268"/>
      <c r="AK12" s="268"/>
      <c r="AL12" s="39"/>
      <c r="AM12" s="269" t="s">
        <v>31</v>
      </c>
      <c r="AN12" s="269"/>
      <c r="AO12" s="269"/>
      <c r="AP12" s="39"/>
      <c r="AQ12" s="270"/>
      <c r="AR12" s="270"/>
      <c r="AS12" s="270"/>
    </row>
    <row r="13" spans="1:49" s="29" customFormat="1" ht="27.75" customHeight="1" x14ac:dyDescent="0.2">
      <c r="A13" s="257" t="s">
        <v>32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</row>
    <row r="14" spans="1:49" s="29" customFormat="1" ht="27.75" customHeight="1" x14ac:dyDescent="0.2">
      <c r="C14" s="258" t="s">
        <v>7</v>
      </c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39"/>
      <c r="Y14" s="258" t="s">
        <v>9</v>
      </c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</row>
    <row r="15" spans="1:49" s="29" customFormat="1" ht="27.75" customHeight="1" x14ac:dyDescent="0.2">
      <c r="A15" s="3" t="s">
        <v>26</v>
      </c>
      <c r="C15" s="201" t="s">
        <v>33</v>
      </c>
      <c r="D15" s="40"/>
      <c r="E15" s="201" t="s">
        <v>34</v>
      </c>
      <c r="F15" s="40"/>
      <c r="G15" s="259" t="s">
        <v>35</v>
      </c>
      <c r="H15" s="259"/>
      <c r="I15" s="259"/>
      <c r="J15" s="40"/>
      <c r="K15" s="259" t="s">
        <v>36</v>
      </c>
      <c r="L15" s="259"/>
      <c r="M15" s="259"/>
      <c r="N15" s="40"/>
      <c r="O15" s="259" t="s">
        <v>28</v>
      </c>
      <c r="P15" s="259"/>
      <c r="Q15" s="259"/>
      <c r="R15" s="40"/>
      <c r="S15" s="259" t="s">
        <v>29</v>
      </c>
      <c r="T15" s="259"/>
      <c r="U15" s="259"/>
      <c r="V15" s="259"/>
      <c r="W15" s="259"/>
      <c r="X15" s="39"/>
      <c r="Y15" s="259" t="s">
        <v>33</v>
      </c>
      <c r="Z15" s="259"/>
      <c r="AA15" s="259"/>
      <c r="AB15" s="259"/>
      <c r="AC15" s="259"/>
      <c r="AD15" s="40"/>
      <c r="AE15" s="259" t="s">
        <v>34</v>
      </c>
      <c r="AF15" s="259"/>
      <c r="AG15" s="259"/>
      <c r="AH15" s="259"/>
      <c r="AI15" s="259"/>
      <c r="AJ15" s="40"/>
      <c r="AK15" s="259" t="s">
        <v>35</v>
      </c>
      <c r="AL15" s="259"/>
      <c r="AM15" s="259"/>
      <c r="AN15" s="40"/>
      <c r="AO15" s="259" t="s">
        <v>36</v>
      </c>
      <c r="AP15" s="259"/>
      <c r="AQ15" s="259"/>
      <c r="AR15" s="40"/>
      <c r="AS15" s="259" t="s">
        <v>28</v>
      </c>
      <c r="AT15" s="259"/>
      <c r="AU15" s="40"/>
      <c r="AV15" s="201" t="s">
        <v>29</v>
      </c>
    </row>
    <row r="16" spans="1:49" s="29" customFormat="1" ht="27.75" customHeight="1" x14ac:dyDescent="0.2">
      <c r="A16" s="41" t="s">
        <v>37</v>
      </c>
      <c r="C16" s="203" t="s">
        <v>38</v>
      </c>
      <c r="D16" s="39"/>
      <c r="E16" s="203" t="s">
        <v>39</v>
      </c>
      <c r="F16" s="39"/>
      <c r="G16" s="269" t="s">
        <v>40</v>
      </c>
      <c r="H16" s="269"/>
      <c r="I16" s="269"/>
      <c r="J16" s="39"/>
      <c r="K16" s="268">
        <v>606007989</v>
      </c>
      <c r="L16" s="268"/>
      <c r="M16" s="268"/>
      <c r="N16" s="39"/>
      <c r="O16" s="268">
        <v>1996</v>
      </c>
      <c r="P16" s="268"/>
      <c r="Q16" s="268"/>
      <c r="R16" s="39"/>
      <c r="S16" s="269" t="s">
        <v>41</v>
      </c>
      <c r="T16" s="269"/>
      <c r="U16" s="269"/>
      <c r="V16" s="269"/>
      <c r="W16" s="269"/>
      <c r="X16" s="39"/>
      <c r="Y16" s="269" t="s">
        <v>38</v>
      </c>
      <c r="Z16" s="269"/>
      <c r="AA16" s="269"/>
      <c r="AB16" s="269"/>
      <c r="AC16" s="269"/>
      <c r="AD16" s="39"/>
      <c r="AE16" s="269" t="s">
        <v>39</v>
      </c>
      <c r="AF16" s="269"/>
      <c r="AG16" s="269"/>
      <c r="AH16" s="269"/>
      <c r="AI16" s="269"/>
      <c r="AJ16" s="39"/>
      <c r="AK16" s="269" t="s">
        <v>40</v>
      </c>
      <c r="AL16" s="269"/>
      <c r="AM16" s="269"/>
      <c r="AN16" s="39"/>
      <c r="AO16" s="268">
        <v>606007989</v>
      </c>
      <c r="AP16" s="268"/>
      <c r="AQ16" s="268"/>
      <c r="AR16" s="39"/>
      <c r="AS16" s="268">
        <v>1996</v>
      </c>
      <c r="AT16" s="268"/>
      <c r="AU16" s="39"/>
      <c r="AV16" s="203" t="s">
        <v>41</v>
      </c>
    </row>
    <row r="17" ht="21.75" customHeight="1" x14ac:dyDescent="0.2"/>
    <row r="18" ht="21.75" customHeight="1" x14ac:dyDescent="0.2"/>
    <row r="19" ht="21.75" customHeight="1" x14ac:dyDescent="0.2"/>
  </sheetData>
  <mergeCells count="45"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13:AW13"/>
    <mergeCell ref="C14:W14"/>
    <mergeCell ref="Y14:AV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AC12:AG12"/>
    <mergeCell ref="AI12:AK12"/>
    <mergeCell ref="AM12:AO12"/>
    <mergeCell ref="AQ12:AS12"/>
    <mergeCell ref="A11:G11"/>
    <mergeCell ref="I11:K11"/>
    <mergeCell ref="M11:O11"/>
    <mergeCell ref="A12:G12"/>
    <mergeCell ref="I12:K12"/>
    <mergeCell ref="M12:O12"/>
    <mergeCell ref="Q12:U12"/>
    <mergeCell ref="W12:AA12"/>
    <mergeCell ref="Q11:U11"/>
    <mergeCell ref="W11:AA11"/>
    <mergeCell ref="AC11:AG11"/>
    <mergeCell ref="AI11:AK11"/>
    <mergeCell ref="AM11:AO11"/>
    <mergeCell ref="AQ11:AS11"/>
    <mergeCell ref="A1:AW1"/>
    <mergeCell ref="A2:AW2"/>
    <mergeCell ref="A3:AW3"/>
    <mergeCell ref="A8:AW8"/>
    <mergeCell ref="I9:AA9"/>
    <mergeCell ref="AC9:AS9"/>
  </mergeCells>
  <pageMargins left="0.39" right="0.39" top="0.39" bottom="0.39" header="0" footer="0"/>
  <pageSetup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8"/>
  <sheetViews>
    <sheetView rightToLeft="1" view="pageBreakPreview" zoomScale="85" zoomScaleNormal="85" zoomScaleSheetLayoutView="85" workbookViewId="0">
      <selection activeCell="B6" sqref="B6"/>
    </sheetView>
  </sheetViews>
  <sheetFormatPr defaultRowHeight="15.75" x14ac:dyDescent="0.4"/>
  <cols>
    <col min="1" max="1" width="5.140625" customWidth="1"/>
    <col min="2" max="2" width="35.42578125" customWidth="1"/>
    <col min="3" max="3" width="1.28515625" customWidth="1"/>
    <col min="4" max="4" width="2.5703125" customWidth="1"/>
    <col min="5" max="5" width="10.7109375" customWidth="1"/>
    <col min="6" max="6" width="1.28515625" customWidth="1"/>
    <col min="7" max="7" width="19.42578125" bestFit="1" customWidth="1"/>
    <col min="8" max="8" width="1.28515625" customWidth="1"/>
    <col min="9" max="9" width="18.42578125" bestFit="1" customWidth="1"/>
    <col min="10" max="10" width="1.28515625" customWidth="1"/>
    <col min="11" max="11" width="13" customWidth="1"/>
    <col min="12" max="12" width="1.28515625" customWidth="1"/>
    <col min="13" max="13" width="18.570312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0.5703125" bestFit="1" customWidth="1"/>
    <col min="24" max="24" width="1.28515625" customWidth="1"/>
    <col min="25" max="25" width="19.28515625" bestFit="1" customWidth="1"/>
    <col min="26" max="26" width="1.28515625" customWidth="1"/>
    <col min="27" max="27" width="19.140625" bestFit="1" customWidth="1"/>
    <col min="28" max="28" width="0.28515625" customWidth="1"/>
    <col min="30" max="30" width="18.5703125" style="46" bestFit="1" customWidth="1"/>
  </cols>
  <sheetData>
    <row r="1" spans="1:30" ht="29.1" customHeight="1" x14ac:dyDescent="0.4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</row>
    <row r="2" spans="1:30" ht="21.75" customHeight="1" x14ac:dyDescent="0.4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</row>
    <row r="3" spans="1:30" ht="21.75" customHeight="1" x14ac:dyDescent="0.4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</row>
    <row r="4" spans="1:30" ht="14.45" customHeight="1" x14ac:dyDescent="0.4"/>
    <row r="5" spans="1:30" s="29" customFormat="1" ht="36.75" customHeight="1" x14ac:dyDescent="0.4">
      <c r="A5" s="2" t="s">
        <v>42</v>
      </c>
      <c r="B5" s="257" t="s">
        <v>43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D5" s="31"/>
    </row>
    <row r="6" spans="1:30" s="29" customFormat="1" ht="36.75" customHeight="1" x14ac:dyDescent="0.4">
      <c r="D6" s="43"/>
      <c r="E6" s="258" t="s">
        <v>7</v>
      </c>
      <c r="F6" s="258"/>
      <c r="G6" s="258"/>
      <c r="H6" s="258"/>
      <c r="I6" s="258"/>
      <c r="J6" s="43"/>
      <c r="K6" s="258" t="s">
        <v>8</v>
      </c>
      <c r="L6" s="258"/>
      <c r="M6" s="258"/>
      <c r="N6" s="258"/>
      <c r="O6" s="258"/>
      <c r="P6" s="258"/>
      <c r="Q6" s="258"/>
      <c r="R6" s="43"/>
      <c r="S6" s="258" t="s">
        <v>9</v>
      </c>
      <c r="T6" s="258"/>
      <c r="U6" s="258"/>
      <c r="V6" s="258"/>
      <c r="W6" s="258"/>
      <c r="X6" s="258"/>
      <c r="Y6" s="258"/>
      <c r="Z6" s="258"/>
      <c r="AA6" s="258"/>
      <c r="AD6" s="217">
        <f>سهام!AF8</f>
        <v>166147439836761</v>
      </c>
    </row>
    <row r="7" spans="1:30" s="29" customFormat="1" ht="36.75" customHeight="1" x14ac:dyDescent="0.4">
      <c r="D7" s="43"/>
      <c r="E7" s="44"/>
      <c r="F7" s="44"/>
      <c r="G7" s="44"/>
      <c r="H7" s="44"/>
      <c r="I7" s="44"/>
      <c r="J7" s="43"/>
      <c r="K7" s="259" t="s">
        <v>44</v>
      </c>
      <c r="L7" s="259"/>
      <c r="M7" s="259"/>
      <c r="N7" s="44"/>
      <c r="O7" s="259" t="s">
        <v>45</v>
      </c>
      <c r="P7" s="259"/>
      <c r="Q7" s="259"/>
      <c r="R7" s="43"/>
      <c r="S7" s="44"/>
      <c r="T7" s="44"/>
      <c r="U7" s="44"/>
      <c r="V7" s="44"/>
      <c r="W7" s="44"/>
      <c r="X7" s="44"/>
      <c r="Y7" s="44"/>
      <c r="Z7" s="44"/>
      <c r="AA7" s="44"/>
      <c r="AD7" s="31"/>
    </row>
    <row r="8" spans="1:30" s="29" customFormat="1" ht="36.75" customHeight="1" x14ac:dyDescent="0.4">
      <c r="A8" s="258" t="s">
        <v>46</v>
      </c>
      <c r="B8" s="258"/>
      <c r="D8" s="258" t="s">
        <v>47</v>
      </c>
      <c r="E8" s="258"/>
      <c r="F8" s="43"/>
      <c r="G8" s="3" t="s">
        <v>14</v>
      </c>
      <c r="H8" s="43"/>
      <c r="I8" s="3" t="s">
        <v>15</v>
      </c>
      <c r="J8" s="43"/>
      <c r="K8" s="5" t="s">
        <v>13</v>
      </c>
      <c r="L8" s="44"/>
      <c r="M8" s="5" t="s">
        <v>14</v>
      </c>
      <c r="N8" s="43"/>
      <c r="O8" s="5" t="s">
        <v>13</v>
      </c>
      <c r="P8" s="44"/>
      <c r="Q8" s="5" t="s">
        <v>16</v>
      </c>
      <c r="R8" s="43"/>
      <c r="S8" s="3" t="s">
        <v>13</v>
      </c>
      <c r="T8" s="43"/>
      <c r="U8" s="3" t="s">
        <v>48</v>
      </c>
      <c r="V8" s="43"/>
      <c r="W8" s="3" t="s">
        <v>14</v>
      </c>
      <c r="X8" s="43"/>
      <c r="Y8" s="3" t="s">
        <v>15</v>
      </c>
      <c r="Z8" s="43"/>
      <c r="AA8" s="3" t="s">
        <v>18</v>
      </c>
      <c r="AD8" s="31"/>
    </row>
    <row r="9" spans="1:30" s="29" customFormat="1" ht="21.75" customHeight="1" x14ac:dyDescent="0.2">
      <c r="A9" s="263" t="s">
        <v>49</v>
      </c>
      <c r="B9" s="263"/>
      <c r="D9" s="264">
        <v>3340000</v>
      </c>
      <c r="E9" s="264"/>
      <c r="F9" s="43"/>
      <c r="G9" s="36">
        <v>70313319261</v>
      </c>
      <c r="H9" s="43"/>
      <c r="I9" s="36">
        <v>134792263100</v>
      </c>
      <c r="J9" s="43"/>
      <c r="K9" s="36">
        <v>0</v>
      </c>
      <c r="L9" s="43"/>
      <c r="M9" s="36">
        <v>0</v>
      </c>
      <c r="N9" s="43"/>
      <c r="O9" s="36">
        <v>0</v>
      </c>
      <c r="P9" s="43"/>
      <c r="Q9" s="36">
        <v>0</v>
      </c>
      <c r="R9" s="43"/>
      <c r="S9" s="36">
        <v>3340000</v>
      </c>
      <c r="T9" s="43"/>
      <c r="U9" s="36">
        <v>40850</v>
      </c>
      <c r="V9" s="43"/>
      <c r="W9" s="36">
        <v>70313319261</v>
      </c>
      <c r="X9" s="43"/>
      <c r="Y9" s="36">
        <v>136125190300</v>
      </c>
      <c r="Z9" s="43"/>
      <c r="AA9" s="33">
        <f>Y9/AD6</f>
        <v>8.1930356816657722E-4</v>
      </c>
    </row>
    <row r="10" spans="1:30" s="29" customFormat="1" ht="21.75" customHeight="1" x14ac:dyDescent="0.2">
      <c r="A10" s="265" t="s">
        <v>50</v>
      </c>
      <c r="B10" s="265"/>
      <c r="D10" s="266">
        <v>74206783</v>
      </c>
      <c r="E10" s="266"/>
      <c r="F10" s="43"/>
      <c r="G10" s="37">
        <v>1073917747710</v>
      </c>
      <c r="H10" s="43"/>
      <c r="I10" s="37">
        <v>1371901611051.6499</v>
      </c>
      <c r="J10" s="43"/>
      <c r="K10" s="37">
        <v>0</v>
      </c>
      <c r="L10" s="43"/>
      <c r="M10" s="37">
        <v>0</v>
      </c>
      <c r="N10" s="43"/>
      <c r="O10" s="37">
        <v>0</v>
      </c>
      <c r="P10" s="43"/>
      <c r="Q10" s="37">
        <v>0</v>
      </c>
      <c r="R10" s="43"/>
      <c r="S10" s="37">
        <v>74206783</v>
      </c>
      <c r="T10" s="43"/>
      <c r="U10" s="37">
        <v>18969.64</v>
      </c>
      <c r="V10" s="43"/>
      <c r="W10" s="37">
        <v>1073917747710</v>
      </c>
      <c r="X10" s="43"/>
      <c r="Y10" s="37">
        <v>1407675959068.1201</v>
      </c>
      <c r="Z10" s="43"/>
      <c r="AA10" s="33">
        <f>Y10/$AD$6</f>
        <v>8.4724504960844091E-3</v>
      </c>
    </row>
    <row r="11" spans="1:30" s="29" customFormat="1" ht="21.75" customHeight="1" x14ac:dyDescent="0.2">
      <c r="A11" s="265" t="s">
        <v>51</v>
      </c>
      <c r="B11" s="265"/>
      <c r="D11" s="266">
        <v>10828676</v>
      </c>
      <c r="E11" s="266"/>
      <c r="F11" s="43"/>
      <c r="G11" s="37">
        <v>547102638143</v>
      </c>
      <c r="H11" s="43"/>
      <c r="I11" s="37">
        <v>637584429659.76001</v>
      </c>
      <c r="J11" s="43"/>
      <c r="K11" s="37">
        <v>0</v>
      </c>
      <c r="L11" s="43"/>
      <c r="M11" s="37">
        <v>0</v>
      </c>
      <c r="N11" s="43"/>
      <c r="O11" s="37">
        <v>0</v>
      </c>
      <c r="P11" s="43"/>
      <c r="Q11" s="37">
        <v>0</v>
      </c>
      <c r="R11" s="43"/>
      <c r="S11" s="37">
        <v>10828676</v>
      </c>
      <c r="T11" s="43"/>
      <c r="U11" s="37">
        <v>69329</v>
      </c>
      <c r="V11" s="43"/>
      <c r="W11" s="37">
        <v>547102638143</v>
      </c>
      <c r="X11" s="43"/>
      <c r="Y11" s="37">
        <v>749840388869.91504</v>
      </c>
      <c r="Z11" s="43"/>
      <c r="AA11" s="33">
        <f t="shared" ref="AA11:AA17" si="0">Y11/$AD$6</f>
        <v>4.5131022759461676E-3</v>
      </c>
    </row>
    <row r="12" spans="1:30" s="29" customFormat="1" ht="21.75" customHeight="1" x14ac:dyDescent="0.2">
      <c r="A12" s="265" t="s">
        <v>52</v>
      </c>
      <c r="B12" s="265"/>
      <c r="D12" s="266">
        <v>14160767</v>
      </c>
      <c r="E12" s="266"/>
      <c r="F12" s="43"/>
      <c r="G12" s="37">
        <v>141777599204</v>
      </c>
      <c r="H12" s="43"/>
      <c r="I12" s="37">
        <v>273682028440.26001</v>
      </c>
      <c r="J12" s="43"/>
      <c r="K12" s="37">
        <v>54299957</v>
      </c>
      <c r="L12" s="43"/>
      <c r="M12" s="37">
        <v>1213188095855</v>
      </c>
      <c r="N12" s="43"/>
      <c r="O12" s="37">
        <v>0</v>
      </c>
      <c r="P12" s="43"/>
      <c r="Q12" s="37">
        <v>0</v>
      </c>
      <c r="R12" s="43"/>
      <c r="S12" s="37">
        <v>68460724</v>
      </c>
      <c r="T12" s="43"/>
      <c r="U12" s="37">
        <v>23030</v>
      </c>
      <c r="V12" s="43"/>
      <c r="W12" s="37">
        <v>1354965695059</v>
      </c>
      <c r="X12" s="43"/>
      <c r="Y12" s="37">
        <v>1574758493151.54</v>
      </c>
      <c r="Z12" s="43"/>
      <c r="AA12" s="33">
        <f>Y12/$AD$6</f>
        <v>9.4780785951244992E-3</v>
      </c>
    </row>
    <row r="13" spans="1:30" s="29" customFormat="1" ht="21.75" customHeight="1" x14ac:dyDescent="0.2">
      <c r="A13" s="265" t="s">
        <v>53</v>
      </c>
      <c r="B13" s="265"/>
      <c r="D13" s="266">
        <v>7000000</v>
      </c>
      <c r="E13" s="266"/>
      <c r="F13" s="43"/>
      <c r="G13" s="197">
        <v>183243460049</v>
      </c>
      <c r="H13" s="218"/>
      <c r="I13" s="197">
        <v>182628985000</v>
      </c>
      <c r="J13" s="218"/>
      <c r="K13" s="197">
        <v>1000</v>
      </c>
      <c r="L13" s="218"/>
      <c r="M13" s="197">
        <v>26708819</v>
      </c>
      <c r="N13" s="218"/>
      <c r="O13" s="197">
        <v>0</v>
      </c>
      <c r="P13" s="218"/>
      <c r="Q13" s="197">
        <v>0</v>
      </c>
      <c r="R13" s="218"/>
      <c r="S13" s="197">
        <v>7001000</v>
      </c>
      <c r="T13" s="218"/>
      <c r="U13" s="197">
        <v>25760</v>
      </c>
      <c r="V13" s="218"/>
      <c r="W13" s="197">
        <v>183270168868</v>
      </c>
      <c r="X13" s="218"/>
      <c r="Y13" s="197">
        <v>179930964752</v>
      </c>
      <c r="Z13" s="218"/>
      <c r="AA13" s="148">
        <f t="shared" si="0"/>
        <v>1.0829595985877437E-3</v>
      </c>
      <c r="AB13" s="219"/>
      <c r="AC13" s="219"/>
    </row>
    <row r="14" spans="1:30" s="29" customFormat="1" ht="21.75" customHeight="1" x14ac:dyDescent="0.2">
      <c r="A14" s="265" t="s">
        <v>54</v>
      </c>
      <c r="B14" s="265"/>
      <c r="D14" s="266">
        <v>10850331</v>
      </c>
      <c r="E14" s="266"/>
      <c r="F14" s="43"/>
      <c r="G14" s="197">
        <v>257993710097</v>
      </c>
      <c r="H14" s="218"/>
      <c r="I14" s="197">
        <v>306901798960.69299</v>
      </c>
      <c r="J14" s="218"/>
      <c r="K14" s="197">
        <v>0</v>
      </c>
      <c r="L14" s="218"/>
      <c r="M14" s="197">
        <v>0</v>
      </c>
      <c r="N14" s="218"/>
      <c r="O14" s="197">
        <v>0</v>
      </c>
      <c r="P14" s="218"/>
      <c r="Q14" s="197">
        <v>0</v>
      </c>
      <c r="R14" s="218"/>
      <c r="S14" s="197">
        <v>10850331</v>
      </c>
      <c r="T14" s="218"/>
      <c r="U14" s="197">
        <v>33412</v>
      </c>
      <c r="V14" s="218"/>
      <c r="W14" s="197">
        <v>257993710097</v>
      </c>
      <c r="X14" s="218"/>
      <c r="Y14" s="197">
        <v>362096221860.75403</v>
      </c>
      <c r="Z14" s="218"/>
      <c r="AA14" s="148">
        <f t="shared" si="0"/>
        <v>2.1793668455951636E-3</v>
      </c>
      <c r="AB14" s="219"/>
      <c r="AC14" s="219"/>
    </row>
    <row r="15" spans="1:30" s="29" customFormat="1" ht="21.75" customHeight="1" x14ac:dyDescent="0.2">
      <c r="A15" s="265" t="s">
        <v>55</v>
      </c>
      <c r="B15" s="265"/>
      <c r="D15" s="266">
        <v>143792441</v>
      </c>
      <c r="E15" s="266"/>
      <c r="F15" s="43"/>
      <c r="G15" s="197">
        <v>4796349652263</v>
      </c>
      <c r="H15" s="218"/>
      <c r="I15" s="197">
        <v>4164976812053.2002</v>
      </c>
      <c r="J15" s="218"/>
      <c r="K15" s="197">
        <v>0</v>
      </c>
      <c r="L15" s="218"/>
      <c r="M15" s="197">
        <v>0</v>
      </c>
      <c r="N15" s="218"/>
      <c r="O15" s="197">
        <v>-50000000</v>
      </c>
      <c r="P15" s="218"/>
      <c r="Q15" s="197">
        <v>1605571002303</v>
      </c>
      <c r="R15" s="218"/>
      <c r="S15" s="197">
        <v>93792441</v>
      </c>
      <c r="T15" s="218"/>
      <c r="U15" s="197">
        <v>34142</v>
      </c>
      <c r="V15" s="218"/>
      <c r="W15" s="197">
        <v>3128546526263</v>
      </c>
      <c r="X15" s="218"/>
      <c r="Y15" s="197">
        <v>3198418806797.25</v>
      </c>
      <c r="Z15" s="218"/>
      <c r="AA15" s="148">
        <f t="shared" si="0"/>
        <v>1.925048505074577E-2</v>
      </c>
      <c r="AB15" s="219"/>
      <c r="AC15" s="219"/>
    </row>
    <row r="16" spans="1:30" s="29" customFormat="1" ht="21.75" customHeight="1" x14ac:dyDescent="0.2">
      <c r="A16" s="265" t="s">
        <v>56</v>
      </c>
      <c r="B16" s="265"/>
      <c r="D16" s="266">
        <v>200000</v>
      </c>
      <c r="E16" s="266"/>
      <c r="F16" s="43"/>
      <c r="G16" s="197">
        <v>106905971437</v>
      </c>
      <c r="H16" s="218"/>
      <c r="I16" s="197">
        <v>89062996000</v>
      </c>
      <c r="J16" s="218"/>
      <c r="K16" s="197">
        <v>0</v>
      </c>
      <c r="L16" s="218"/>
      <c r="M16" s="197">
        <v>0</v>
      </c>
      <c r="N16" s="218"/>
      <c r="O16" s="197">
        <v>0</v>
      </c>
      <c r="P16" s="218"/>
      <c r="Q16" s="197">
        <v>0</v>
      </c>
      <c r="R16" s="218"/>
      <c r="S16" s="197">
        <v>200000</v>
      </c>
      <c r="T16" s="218"/>
      <c r="U16" s="197">
        <v>520550</v>
      </c>
      <c r="V16" s="218"/>
      <c r="W16" s="197">
        <v>106905971437</v>
      </c>
      <c r="X16" s="218"/>
      <c r="Y16" s="197">
        <v>103985068000</v>
      </c>
      <c r="Z16" s="218"/>
      <c r="AA16" s="148">
        <f t="shared" si="0"/>
        <v>6.2586018840955228E-4</v>
      </c>
      <c r="AB16" s="219"/>
      <c r="AC16" s="219"/>
      <c r="AD16" s="47"/>
    </row>
    <row r="17" spans="1:30" s="29" customFormat="1" ht="21.75" customHeight="1" x14ac:dyDescent="0.2">
      <c r="A17" s="271" t="s">
        <v>57</v>
      </c>
      <c r="B17" s="271"/>
      <c r="D17" s="261">
        <v>0</v>
      </c>
      <c r="E17" s="261"/>
      <c r="F17" s="43"/>
      <c r="G17" s="182">
        <v>0</v>
      </c>
      <c r="H17" s="218"/>
      <c r="I17" s="182">
        <v>0</v>
      </c>
      <c r="J17" s="218"/>
      <c r="K17" s="182">
        <v>13878565</v>
      </c>
      <c r="L17" s="218"/>
      <c r="M17" s="182">
        <v>155862345465</v>
      </c>
      <c r="N17" s="218"/>
      <c r="O17" s="182">
        <v>0</v>
      </c>
      <c r="P17" s="218"/>
      <c r="Q17" s="182">
        <v>0</v>
      </c>
      <c r="R17" s="218"/>
      <c r="S17" s="182">
        <v>13878565</v>
      </c>
      <c r="T17" s="218"/>
      <c r="U17" s="198">
        <v>10071</v>
      </c>
      <c r="V17" s="218"/>
      <c r="W17" s="182">
        <v>155862345465</v>
      </c>
      <c r="X17" s="218"/>
      <c r="Y17" s="182">
        <v>139449554750.336</v>
      </c>
      <c r="Z17" s="218"/>
      <c r="AA17" s="148">
        <f t="shared" si="0"/>
        <v>8.3931208863250893E-4</v>
      </c>
      <c r="AB17" s="219"/>
      <c r="AC17" s="219"/>
      <c r="AD17" s="47"/>
    </row>
    <row r="18" spans="1:30" s="29" customFormat="1" ht="21.75" customHeight="1" thickBot="1" x14ac:dyDescent="0.25">
      <c r="A18" s="272" t="s">
        <v>24</v>
      </c>
      <c r="B18" s="272"/>
      <c r="D18" s="261"/>
      <c r="E18" s="261"/>
      <c r="F18" s="43"/>
      <c r="G18" s="183">
        <f>SUM(G9:G17)</f>
        <v>7177604098164</v>
      </c>
      <c r="H18" s="218"/>
      <c r="I18" s="183">
        <f>SUM(I9:I17)</f>
        <v>7161530924265.5625</v>
      </c>
      <c r="J18" s="218"/>
      <c r="K18" s="183">
        <f>SUM(K9:K17)</f>
        <v>68179522</v>
      </c>
      <c r="L18" s="218"/>
      <c r="M18" s="183">
        <f>SUM(M9:M17)</f>
        <v>1369077150139</v>
      </c>
      <c r="N18" s="218"/>
      <c r="O18" s="183">
        <f>SUM(O9:O17)</f>
        <v>-50000000</v>
      </c>
      <c r="P18" s="218"/>
      <c r="Q18" s="183">
        <f>SUM(Q9:Q17)</f>
        <v>1605571002303</v>
      </c>
      <c r="R18" s="218"/>
      <c r="S18" s="183">
        <f>SUM(S9:S17)</f>
        <v>282558520</v>
      </c>
      <c r="T18" s="218"/>
      <c r="U18" s="198"/>
      <c r="V18" s="218"/>
      <c r="W18" s="183">
        <f>SUM(W9:W17)</f>
        <v>6878878122303</v>
      </c>
      <c r="X18" s="218"/>
      <c r="Y18" s="183">
        <f>SUM(Y9:Y17)</f>
        <v>7852280647549.915</v>
      </c>
      <c r="Z18" s="218"/>
      <c r="AA18" s="32">
        <f>SUM(AA9:AA17)</f>
        <v>4.726091870729239E-2</v>
      </c>
      <c r="AB18" s="219"/>
      <c r="AC18" s="219"/>
      <c r="AD18" s="48"/>
    </row>
    <row r="19" spans="1:30" s="29" customFormat="1" ht="16.5" thickTop="1" x14ac:dyDescent="0.4"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49"/>
    </row>
    <row r="20" spans="1:30" s="29" customFormat="1" x14ac:dyDescent="0.4">
      <c r="G20" s="220"/>
      <c r="H20" s="219"/>
      <c r="I20" s="220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49"/>
    </row>
    <row r="21" spans="1:30" x14ac:dyDescent="0.4">
      <c r="G21" s="221"/>
      <c r="H21" s="221"/>
      <c r="I21" s="221"/>
      <c r="J21" s="221"/>
      <c r="K21" s="221"/>
      <c r="L21" s="221"/>
      <c r="M21" s="222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50"/>
    </row>
    <row r="22" spans="1:30" x14ac:dyDescent="0.4">
      <c r="G22" s="221"/>
      <c r="H22" s="221"/>
      <c r="I22" s="221"/>
      <c r="J22" s="221"/>
      <c r="K22" s="221"/>
      <c r="L22" s="221"/>
      <c r="M22" s="222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50"/>
    </row>
    <row r="23" spans="1:30" x14ac:dyDescent="0.4">
      <c r="G23" s="221"/>
      <c r="H23" s="221"/>
      <c r="I23" s="221"/>
      <c r="J23" s="221"/>
      <c r="K23" s="222"/>
      <c r="L23" s="221"/>
      <c r="M23" s="222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50"/>
    </row>
    <row r="24" spans="1:30" x14ac:dyDescent="0.4">
      <c r="G24" s="221"/>
      <c r="H24" s="221"/>
      <c r="I24" s="221"/>
      <c r="J24" s="221"/>
      <c r="K24" s="222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50"/>
    </row>
    <row r="25" spans="1:30" x14ac:dyDescent="0.4">
      <c r="G25" s="221"/>
      <c r="H25" s="221"/>
      <c r="I25" s="221"/>
      <c r="J25" s="221"/>
      <c r="K25" s="222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</row>
    <row r="26" spans="1:30" x14ac:dyDescent="0.4"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</row>
    <row r="27" spans="1:30" x14ac:dyDescent="0.4"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</row>
    <row r="28" spans="1:30" x14ac:dyDescent="0.4"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</row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52"/>
  <sheetViews>
    <sheetView rightToLeft="1" view="pageBreakPreview" zoomScale="70" zoomScaleNormal="85" zoomScaleSheetLayoutView="70" workbookViewId="0">
      <selection activeCell="A8" sqref="A8:B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3" customWidth="1"/>
    <col min="11" max="11" width="1.28515625" customWidth="1"/>
    <col min="12" max="12" width="13" customWidth="1"/>
    <col min="13" max="13" width="1.28515625" customWidth="1"/>
    <col min="14" max="14" width="22" bestFit="1" customWidth="1"/>
    <col min="15" max="15" width="1.28515625" customWidth="1"/>
    <col min="16" max="16" width="20.85546875" bestFit="1" customWidth="1"/>
    <col min="17" max="17" width="1.28515625" customWidth="1"/>
    <col min="18" max="18" width="13" customWidth="1"/>
    <col min="19" max="19" width="1.28515625" customWidth="1"/>
    <col min="20" max="20" width="19.425781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5.5703125" customWidth="1"/>
    <col min="27" max="27" width="1.28515625" customWidth="1"/>
    <col min="28" max="28" width="15.5703125" customWidth="1"/>
    <col min="29" max="29" width="1.28515625" customWidth="1"/>
    <col min="30" max="30" width="20" bestFit="1" customWidth="1"/>
    <col min="31" max="31" width="1.28515625" customWidth="1"/>
    <col min="32" max="32" width="20.42578125" bestFit="1" customWidth="1"/>
    <col min="33" max="33" width="1.28515625" customWidth="1"/>
    <col min="34" max="34" width="21" customWidth="1"/>
    <col min="35" max="35" width="0.28515625" customWidth="1"/>
    <col min="38" max="38" width="18.5703125" bestFit="1" customWidth="1"/>
  </cols>
  <sheetData>
    <row r="1" spans="1:40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</row>
    <row r="2" spans="1:40" ht="21.75" customHeight="1" x14ac:dyDescent="0.2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</row>
    <row r="3" spans="1:40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</row>
    <row r="4" spans="1:40" ht="14.45" customHeight="1" x14ac:dyDescent="0.2"/>
    <row r="5" spans="1:40" s="29" customFormat="1" ht="36.75" customHeight="1" x14ac:dyDescent="0.2">
      <c r="A5" s="2" t="s">
        <v>58</v>
      </c>
      <c r="B5" s="257" t="s">
        <v>59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</row>
    <row r="6" spans="1:40" s="29" customFormat="1" ht="29.25" customHeight="1" x14ac:dyDescent="0.2">
      <c r="A6" s="42" t="s">
        <v>60</v>
      </c>
      <c r="B6" s="42"/>
      <c r="C6" s="42"/>
      <c r="D6" s="42"/>
      <c r="E6" s="42"/>
      <c r="F6" s="42"/>
      <c r="G6" s="42"/>
      <c r="H6" s="42"/>
      <c r="I6" s="3"/>
      <c r="J6" s="3"/>
      <c r="K6" s="3"/>
      <c r="L6" s="258" t="s">
        <v>7</v>
      </c>
      <c r="M6" s="258"/>
      <c r="N6" s="258"/>
      <c r="O6" s="258"/>
      <c r="P6" s="258"/>
      <c r="Q6" s="39"/>
      <c r="R6" s="258" t="s">
        <v>8</v>
      </c>
      <c r="S6" s="258"/>
      <c r="T6" s="258"/>
      <c r="U6" s="258"/>
      <c r="V6" s="258"/>
      <c r="W6" s="258"/>
      <c r="X6" s="258"/>
      <c r="Y6" s="39"/>
      <c r="Z6" s="258" t="s">
        <v>9</v>
      </c>
      <c r="AA6" s="258"/>
      <c r="AB6" s="258"/>
      <c r="AC6" s="258"/>
      <c r="AD6" s="258"/>
      <c r="AE6" s="258"/>
      <c r="AF6" s="258"/>
      <c r="AG6" s="258"/>
      <c r="AH6" s="258"/>
      <c r="AL6" s="225">
        <f>'واحدهای صندوق'!AD6</f>
        <v>166147439836761</v>
      </c>
    </row>
    <row r="7" spans="1:40" s="29" customFormat="1" ht="26.25" customHeight="1" x14ac:dyDescent="0.2">
      <c r="A7" s="30"/>
      <c r="B7" s="30"/>
      <c r="C7" s="30"/>
      <c r="D7" s="30"/>
      <c r="E7" s="30"/>
      <c r="F7" s="30"/>
      <c r="G7" s="30"/>
      <c r="H7" s="30"/>
      <c r="I7" s="40"/>
      <c r="J7" s="40"/>
      <c r="K7" s="40"/>
      <c r="L7" s="40"/>
      <c r="M7" s="40"/>
      <c r="N7" s="40"/>
      <c r="O7" s="40"/>
      <c r="P7" s="40"/>
      <c r="Q7" s="39"/>
      <c r="R7" s="259" t="s">
        <v>10</v>
      </c>
      <c r="S7" s="259"/>
      <c r="T7" s="259"/>
      <c r="U7" s="40"/>
      <c r="V7" s="259" t="s">
        <v>11</v>
      </c>
      <c r="W7" s="259"/>
      <c r="X7" s="259"/>
      <c r="Y7" s="39"/>
      <c r="Z7" s="40"/>
      <c r="AA7" s="40"/>
      <c r="AB7" s="40"/>
      <c r="AC7" s="40"/>
      <c r="AD7" s="40"/>
      <c r="AE7" s="40"/>
      <c r="AF7" s="40"/>
      <c r="AG7" s="40"/>
      <c r="AH7" s="40"/>
    </row>
    <row r="8" spans="1:40" s="29" customFormat="1" ht="26.25" customHeight="1" x14ac:dyDescent="0.2">
      <c r="A8" s="258" t="s">
        <v>61</v>
      </c>
      <c r="B8" s="258"/>
      <c r="D8" s="137" t="s">
        <v>62</v>
      </c>
      <c r="E8" s="39"/>
      <c r="F8" s="137" t="s">
        <v>63</v>
      </c>
      <c r="H8" s="3" t="s">
        <v>64</v>
      </c>
      <c r="I8" s="39"/>
      <c r="J8" s="3" t="s">
        <v>65</v>
      </c>
      <c r="K8" s="39"/>
      <c r="L8" s="3" t="s">
        <v>13</v>
      </c>
      <c r="M8" s="39"/>
      <c r="N8" s="3" t="s">
        <v>14</v>
      </c>
      <c r="O8" s="39"/>
      <c r="P8" s="3" t="s">
        <v>15</v>
      </c>
      <c r="Q8" s="39"/>
      <c r="R8" s="5" t="s">
        <v>13</v>
      </c>
      <c r="S8" s="40"/>
      <c r="T8" s="5" t="s">
        <v>14</v>
      </c>
      <c r="U8" s="39"/>
      <c r="V8" s="5" t="s">
        <v>13</v>
      </c>
      <c r="W8" s="40"/>
      <c r="X8" s="5" t="s">
        <v>16</v>
      </c>
      <c r="Y8" s="39"/>
      <c r="Z8" s="3" t="s">
        <v>13</v>
      </c>
      <c r="AA8" s="39"/>
      <c r="AB8" s="3" t="s">
        <v>17</v>
      </c>
      <c r="AC8" s="39"/>
      <c r="AD8" s="3" t="s">
        <v>14</v>
      </c>
      <c r="AE8" s="39"/>
      <c r="AF8" s="3" t="s">
        <v>15</v>
      </c>
      <c r="AG8" s="39"/>
      <c r="AH8" s="3" t="s">
        <v>18</v>
      </c>
    </row>
    <row r="9" spans="1:40" s="29" customFormat="1" ht="21.75" customHeight="1" x14ac:dyDescent="0.2">
      <c r="A9" s="263" t="s">
        <v>66</v>
      </c>
      <c r="B9" s="263"/>
      <c r="D9" s="142" t="s">
        <v>67</v>
      </c>
      <c r="E9" s="39"/>
      <c r="F9" s="142" t="s">
        <v>67</v>
      </c>
      <c r="H9" s="143" t="s">
        <v>68</v>
      </c>
      <c r="I9" s="43"/>
      <c r="J9" s="143" t="s">
        <v>69</v>
      </c>
      <c r="K9" s="43"/>
      <c r="L9" s="138">
        <v>2191181</v>
      </c>
      <c r="M9" s="43"/>
      <c r="N9" s="200">
        <v>14922747892148</v>
      </c>
      <c r="O9" s="218"/>
      <c r="P9" s="200">
        <v>19983165278932</v>
      </c>
      <c r="Q9" s="218"/>
      <c r="R9" s="200">
        <v>0</v>
      </c>
      <c r="S9" s="218"/>
      <c r="T9" s="200">
        <v>0</v>
      </c>
      <c r="U9" s="218"/>
      <c r="V9" s="200">
        <v>0</v>
      </c>
      <c r="W9" s="218"/>
      <c r="X9" s="200">
        <v>0</v>
      </c>
      <c r="Y9" s="218"/>
      <c r="Z9" s="200">
        <v>2191181</v>
      </c>
      <c r="AA9" s="218"/>
      <c r="AB9" s="200">
        <v>9034716</v>
      </c>
      <c r="AC9" s="218"/>
      <c r="AD9" s="200">
        <v>14922747892148</v>
      </c>
      <c r="AE9" s="218"/>
      <c r="AF9" s="200">
        <v>19783335268419</v>
      </c>
      <c r="AG9" s="223"/>
      <c r="AH9" s="148">
        <f>AF9/AL6</f>
        <v>0.11907096063506019</v>
      </c>
      <c r="AI9" s="219"/>
      <c r="AJ9" s="219"/>
      <c r="AK9" s="219"/>
      <c r="AL9" s="219"/>
      <c r="AM9" s="219"/>
      <c r="AN9" s="219"/>
    </row>
    <row r="10" spans="1:40" s="29" customFormat="1" ht="21.75" customHeight="1" x14ac:dyDescent="0.2">
      <c r="A10" s="265" t="s">
        <v>70</v>
      </c>
      <c r="B10" s="265"/>
      <c r="D10" s="52" t="s">
        <v>67</v>
      </c>
      <c r="E10" s="39"/>
      <c r="F10" s="52" t="s">
        <v>67</v>
      </c>
      <c r="H10" s="146" t="s">
        <v>71</v>
      </c>
      <c r="I10" s="43"/>
      <c r="J10" s="146" t="s">
        <v>72</v>
      </c>
      <c r="K10" s="43"/>
      <c r="L10" s="139">
        <v>1335900</v>
      </c>
      <c r="M10" s="43"/>
      <c r="N10" s="197">
        <v>4999848883800</v>
      </c>
      <c r="O10" s="218"/>
      <c r="P10" s="197">
        <v>6258049455351</v>
      </c>
      <c r="Q10" s="218"/>
      <c r="R10" s="197">
        <v>0</v>
      </c>
      <c r="S10" s="218"/>
      <c r="T10" s="197">
        <v>0</v>
      </c>
      <c r="U10" s="218"/>
      <c r="V10" s="197">
        <v>0</v>
      </c>
      <c r="W10" s="218"/>
      <c r="X10" s="197">
        <v>0</v>
      </c>
      <c r="Y10" s="218"/>
      <c r="Z10" s="197">
        <v>1335900</v>
      </c>
      <c r="AA10" s="218"/>
      <c r="AB10" s="197">
        <v>4763972</v>
      </c>
      <c r="AC10" s="218"/>
      <c r="AD10" s="197">
        <v>4999848883800</v>
      </c>
      <c r="AE10" s="218"/>
      <c r="AF10" s="197">
        <v>6359895391697</v>
      </c>
      <c r="AG10" s="223"/>
      <c r="AH10" s="148">
        <f t="shared" ref="AH10:AH18" si="0">AF10/$AL$6</f>
        <v>3.8278624081993465E-2</v>
      </c>
      <c r="AI10" s="219"/>
      <c r="AJ10" s="219"/>
      <c r="AK10" s="219"/>
      <c r="AL10" s="219"/>
      <c r="AM10" s="219"/>
      <c r="AN10" s="219"/>
    </row>
    <row r="11" spans="1:40" s="29" customFormat="1" ht="21.75" customHeight="1" x14ac:dyDescent="0.2">
      <c r="A11" s="265" t="s">
        <v>73</v>
      </c>
      <c r="B11" s="265"/>
      <c r="D11" s="52" t="s">
        <v>67</v>
      </c>
      <c r="E11" s="39"/>
      <c r="F11" s="52" t="s">
        <v>67</v>
      </c>
      <c r="H11" s="146" t="s">
        <v>74</v>
      </c>
      <c r="I11" s="43"/>
      <c r="J11" s="146" t="s">
        <v>31</v>
      </c>
      <c r="K11" s="43"/>
      <c r="L11" s="139">
        <v>9086</v>
      </c>
      <c r="M11" s="43"/>
      <c r="N11" s="197">
        <v>5082255524</v>
      </c>
      <c r="O11" s="218"/>
      <c r="P11" s="197">
        <v>7982705342</v>
      </c>
      <c r="Q11" s="218"/>
      <c r="R11" s="197">
        <v>0</v>
      </c>
      <c r="S11" s="218"/>
      <c r="T11" s="197">
        <v>0</v>
      </c>
      <c r="U11" s="218"/>
      <c r="V11" s="197">
        <v>0</v>
      </c>
      <c r="W11" s="218"/>
      <c r="X11" s="197">
        <v>0</v>
      </c>
      <c r="Y11" s="218"/>
      <c r="Z11" s="197">
        <v>9086</v>
      </c>
      <c r="AA11" s="218"/>
      <c r="AB11" s="197">
        <v>904320</v>
      </c>
      <c r="AC11" s="218"/>
      <c r="AD11" s="197">
        <v>5082255524</v>
      </c>
      <c r="AE11" s="218"/>
      <c r="AF11" s="197">
        <v>8212183715</v>
      </c>
      <c r="AG11" s="223"/>
      <c r="AH11" s="148">
        <f>AF11/$AL$6</f>
        <v>4.9427085503504768E-5</v>
      </c>
      <c r="AI11" s="219"/>
      <c r="AJ11" s="219"/>
      <c r="AK11" s="219"/>
      <c r="AL11" s="219"/>
      <c r="AM11" s="219"/>
      <c r="AN11" s="219"/>
    </row>
    <row r="12" spans="1:40" s="29" customFormat="1" ht="21.75" customHeight="1" x14ac:dyDescent="0.2">
      <c r="A12" s="265" t="s">
        <v>75</v>
      </c>
      <c r="B12" s="265"/>
      <c r="D12" s="52" t="s">
        <v>67</v>
      </c>
      <c r="E12" s="39"/>
      <c r="F12" s="52" t="s">
        <v>67</v>
      </c>
      <c r="H12" s="146" t="s">
        <v>76</v>
      </c>
      <c r="I12" s="43"/>
      <c r="J12" s="146" t="s">
        <v>77</v>
      </c>
      <c r="K12" s="43"/>
      <c r="L12" s="139">
        <v>1500000</v>
      </c>
      <c r="M12" s="43"/>
      <c r="N12" s="197">
        <v>1500000000000</v>
      </c>
      <c r="O12" s="218"/>
      <c r="P12" s="197">
        <v>1499184375000</v>
      </c>
      <c r="Q12" s="218"/>
      <c r="R12" s="197">
        <v>0</v>
      </c>
      <c r="S12" s="218"/>
      <c r="T12" s="197">
        <v>0</v>
      </c>
      <c r="U12" s="218"/>
      <c r="V12" s="197">
        <v>0</v>
      </c>
      <c r="W12" s="218"/>
      <c r="X12" s="197">
        <v>0</v>
      </c>
      <c r="Y12" s="218"/>
      <c r="Z12" s="197">
        <v>1500000</v>
      </c>
      <c r="AA12" s="218"/>
      <c r="AB12" s="197">
        <v>1000000</v>
      </c>
      <c r="AC12" s="218"/>
      <c r="AD12" s="197">
        <v>1500000000000</v>
      </c>
      <c r="AE12" s="218"/>
      <c r="AF12" s="197">
        <v>1499184375000</v>
      </c>
      <c r="AG12" s="223"/>
      <c r="AH12" s="148">
        <f t="shared" si="0"/>
        <v>9.0232168276137194E-3</v>
      </c>
      <c r="AI12" s="219"/>
      <c r="AJ12" s="219"/>
      <c r="AK12" s="219"/>
      <c r="AL12" s="219"/>
      <c r="AM12" s="219"/>
      <c r="AN12" s="219"/>
    </row>
    <row r="13" spans="1:40" s="29" customFormat="1" ht="21.75" customHeight="1" x14ac:dyDescent="0.2">
      <c r="A13" s="265" t="s">
        <v>78</v>
      </c>
      <c r="B13" s="265"/>
      <c r="D13" s="52" t="s">
        <v>67</v>
      </c>
      <c r="E13" s="39"/>
      <c r="F13" s="52" t="s">
        <v>67</v>
      </c>
      <c r="H13" s="146" t="s">
        <v>79</v>
      </c>
      <c r="I13" s="43"/>
      <c r="J13" s="146" t="s">
        <v>80</v>
      </c>
      <c r="K13" s="43"/>
      <c r="L13" s="139">
        <v>2500000</v>
      </c>
      <c r="M13" s="43"/>
      <c r="N13" s="197">
        <v>2500000000000</v>
      </c>
      <c r="O13" s="218"/>
      <c r="P13" s="197">
        <v>2498640625000</v>
      </c>
      <c r="Q13" s="218"/>
      <c r="R13" s="197">
        <v>0</v>
      </c>
      <c r="S13" s="218"/>
      <c r="T13" s="197">
        <v>0</v>
      </c>
      <c r="U13" s="218"/>
      <c r="V13" s="197">
        <v>0</v>
      </c>
      <c r="W13" s="218"/>
      <c r="X13" s="197">
        <v>0</v>
      </c>
      <c r="Y13" s="218"/>
      <c r="Z13" s="197">
        <v>2500000</v>
      </c>
      <c r="AA13" s="218"/>
      <c r="AB13" s="197">
        <v>1000000</v>
      </c>
      <c r="AC13" s="218"/>
      <c r="AD13" s="197">
        <v>2500000000000</v>
      </c>
      <c r="AE13" s="218"/>
      <c r="AF13" s="197">
        <v>2498640625000</v>
      </c>
      <c r="AG13" s="223"/>
      <c r="AH13" s="148">
        <f t="shared" si="0"/>
        <v>1.5038694712689534E-2</v>
      </c>
      <c r="AI13" s="219"/>
      <c r="AJ13" s="219"/>
      <c r="AK13" s="219"/>
      <c r="AL13" s="219"/>
      <c r="AM13" s="219"/>
      <c r="AN13" s="219"/>
    </row>
    <row r="14" spans="1:40" s="29" customFormat="1" ht="21.75" customHeight="1" x14ac:dyDescent="0.2">
      <c r="A14" s="265" t="s">
        <v>81</v>
      </c>
      <c r="B14" s="265"/>
      <c r="D14" s="52" t="s">
        <v>67</v>
      </c>
      <c r="E14" s="39"/>
      <c r="F14" s="52" t="s">
        <v>67</v>
      </c>
      <c r="H14" s="146" t="s">
        <v>82</v>
      </c>
      <c r="I14" s="43"/>
      <c r="J14" s="146" t="s">
        <v>83</v>
      </c>
      <c r="K14" s="43"/>
      <c r="L14" s="139">
        <v>2474661</v>
      </c>
      <c r="M14" s="43"/>
      <c r="N14" s="197">
        <v>1941289124284</v>
      </c>
      <c r="O14" s="218"/>
      <c r="P14" s="197">
        <v>1985824937133</v>
      </c>
      <c r="Q14" s="218"/>
      <c r="R14" s="197">
        <v>0</v>
      </c>
      <c r="S14" s="218"/>
      <c r="T14" s="197">
        <v>0</v>
      </c>
      <c r="U14" s="218"/>
      <c r="V14" s="197">
        <v>0</v>
      </c>
      <c r="W14" s="218"/>
      <c r="X14" s="197">
        <v>0</v>
      </c>
      <c r="Y14" s="218"/>
      <c r="Z14" s="197">
        <v>2474661</v>
      </c>
      <c r="AA14" s="218"/>
      <c r="AB14" s="197">
        <v>820690</v>
      </c>
      <c r="AC14" s="218"/>
      <c r="AD14" s="197">
        <v>1941289124284</v>
      </c>
      <c r="AE14" s="218"/>
      <c r="AF14" s="197">
        <v>2029825218154</v>
      </c>
      <c r="AG14" s="223"/>
      <c r="AH14" s="148">
        <f t="shared" si="0"/>
        <v>1.2217011710492156E-2</v>
      </c>
      <c r="AI14" s="219"/>
      <c r="AJ14" s="219"/>
      <c r="AK14" s="219"/>
      <c r="AL14" s="219"/>
      <c r="AM14" s="219"/>
      <c r="AN14" s="219"/>
    </row>
    <row r="15" spans="1:40" s="29" customFormat="1" ht="21.75" customHeight="1" x14ac:dyDescent="0.2">
      <c r="A15" s="265" t="s">
        <v>84</v>
      </c>
      <c r="B15" s="265"/>
      <c r="D15" s="52" t="s">
        <v>67</v>
      </c>
      <c r="E15" s="39"/>
      <c r="F15" s="52" t="s">
        <v>67</v>
      </c>
      <c r="H15" s="146" t="s">
        <v>82</v>
      </c>
      <c r="I15" s="43"/>
      <c r="J15" s="146" t="s">
        <v>85</v>
      </c>
      <c r="K15" s="43"/>
      <c r="L15" s="139">
        <v>624417</v>
      </c>
      <c r="M15" s="43"/>
      <c r="N15" s="197">
        <v>543197775920</v>
      </c>
      <c r="O15" s="218"/>
      <c r="P15" s="197">
        <v>495455106018</v>
      </c>
      <c r="Q15" s="218"/>
      <c r="R15" s="197">
        <v>0</v>
      </c>
      <c r="S15" s="218"/>
      <c r="T15" s="197">
        <v>0</v>
      </c>
      <c r="U15" s="218"/>
      <c r="V15" s="197">
        <v>0</v>
      </c>
      <c r="W15" s="218"/>
      <c r="X15" s="197">
        <v>0</v>
      </c>
      <c r="Y15" s="218"/>
      <c r="Z15" s="197">
        <v>624417</v>
      </c>
      <c r="AA15" s="218"/>
      <c r="AB15" s="197">
        <v>804100</v>
      </c>
      <c r="AC15" s="218"/>
      <c r="AD15" s="197">
        <v>543197775920</v>
      </c>
      <c r="AE15" s="218"/>
      <c r="AF15" s="197">
        <v>501820696245</v>
      </c>
      <c r="AG15" s="223"/>
      <c r="AH15" s="148">
        <f t="shared" si="0"/>
        <v>3.0203336069339151E-3</v>
      </c>
      <c r="AI15" s="219"/>
      <c r="AJ15" s="219"/>
      <c r="AK15" s="219"/>
      <c r="AL15" s="219"/>
      <c r="AM15" s="219"/>
      <c r="AN15" s="219"/>
    </row>
    <row r="16" spans="1:40" s="29" customFormat="1" ht="21.75" customHeight="1" x14ac:dyDescent="0.2">
      <c r="A16" s="265" t="s">
        <v>86</v>
      </c>
      <c r="B16" s="265"/>
      <c r="D16" s="52" t="s">
        <v>67</v>
      </c>
      <c r="E16" s="39"/>
      <c r="F16" s="52" t="s">
        <v>67</v>
      </c>
      <c r="H16" s="146" t="s">
        <v>87</v>
      </c>
      <c r="I16" s="43"/>
      <c r="J16" s="146" t="s">
        <v>88</v>
      </c>
      <c r="K16" s="43"/>
      <c r="L16" s="139">
        <v>1900000</v>
      </c>
      <c r="M16" s="43"/>
      <c r="N16" s="197">
        <v>1492190000000</v>
      </c>
      <c r="O16" s="218"/>
      <c r="P16" s="197">
        <v>1499576161850</v>
      </c>
      <c r="Q16" s="218"/>
      <c r="R16" s="197">
        <v>0</v>
      </c>
      <c r="S16" s="218"/>
      <c r="T16" s="197">
        <v>0</v>
      </c>
      <c r="U16" s="218"/>
      <c r="V16" s="197">
        <v>0</v>
      </c>
      <c r="W16" s="218"/>
      <c r="X16" s="197">
        <v>0</v>
      </c>
      <c r="Y16" s="218"/>
      <c r="Z16" s="197">
        <v>1900000</v>
      </c>
      <c r="AA16" s="218"/>
      <c r="AB16" s="197">
        <v>795040</v>
      </c>
      <c r="AC16" s="218"/>
      <c r="AD16" s="197">
        <v>1492190000000</v>
      </c>
      <c r="AE16" s="218"/>
      <c r="AF16" s="197">
        <v>1509754624300</v>
      </c>
      <c r="AG16" s="223"/>
      <c r="AH16" s="148">
        <f t="shared" si="0"/>
        <v>9.0868365217262811E-3</v>
      </c>
      <c r="AI16" s="219"/>
      <c r="AJ16" s="219"/>
      <c r="AK16" s="219"/>
      <c r="AL16" s="219"/>
      <c r="AM16" s="219"/>
      <c r="AN16" s="219"/>
    </row>
    <row r="17" spans="1:40" s="29" customFormat="1" ht="21.75" customHeight="1" x14ac:dyDescent="0.2">
      <c r="A17" s="265" t="s">
        <v>89</v>
      </c>
      <c r="B17" s="265"/>
      <c r="D17" s="52" t="s">
        <v>67</v>
      </c>
      <c r="E17" s="39"/>
      <c r="F17" s="52" t="s">
        <v>67</v>
      </c>
      <c r="H17" s="146" t="s">
        <v>90</v>
      </c>
      <c r="I17" s="43"/>
      <c r="J17" s="146" t="s">
        <v>91</v>
      </c>
      <c r="K17" s="43"/>
      <c r="L17" s="139">
        <v>7046000</v>
      </c>
      <c r="M17" s="43"/>
      <c r="N17" s="197">
        <v>5846167866976</v>
      </c>
      <c r="O17" s="218"/>
      <c r="P17" s="197">
        <v>5795423184213</v>
      </c>
      <c r="Q17" s="218"/>
      <c r="R17" s="197">
        <v>3645200</v>
      </c>
      <c r="S17" s="218"/>
      <c r="T17" s="197">
        <v>3001882268299</v>
      </c>
      <c r="U17" s="218"/>
      <c r="V17" s="197">
        <v>0</v>
      </c>
      <c r="W17" s="218"/>
      <c r="X17" s="197">
        <v>0</v>
      </c>
      <c r="Y17" s="218"/>
      <c r="Z17" s="197">
        <v>10691200</v>
      </c>
      <c r="AA17" s="218"/>
      <c r="AB17" s="197">
        <v>836000</v>
      </c>
      <c r="AC17" s="218"/>
      <c r="AD17" s="197">
        <v>8848050135275</v>
      </c>
      <c r="AE17" s="218"/>
      <c r="AF17" s="197">
        <v>8932983247760</v>
      </c>
      <c r="AG17" s="223"/>
      <c r="AH17" s="148">
        <f t="shared" si="0"/>
        <v>5.376539810987524E-2</v>
      </c>
      <c r="AI17" s="219"/>
      <c r="AJ17" s="219"/>
      <c r="AK17" s="219"/>
      <c r="AL17" s="219"/>
      <c r="AM17" s="219"/>
      <c r="AN17" s="219"/>
    </row>
    <row r="18" spans="1:40" s="29" customFormat="1" ht="21.75" customHeight="1" x14ac:dyDescent="0.2">
      <c r="A18" s="271" t="s">
        <v>92</v>
      </c>
      <c r="B18" s="271"/>
      <c r="D18" s="190" t="s">
        <v>67</v>
      </c>
      <c r="E18" s="39"/>
      <c r="F18" s="190" t="s">
        <v>67</v>
      </c>
      <c r="H18" s="141" t="s">
        <v>93</v>
      </c>
      <c r="I18" s="43"/>
      <c r="J18" s="141" t="s">
        <v>94</v>
      </c>
      <c r="K18" s="43"/>
      <c r="L18" s="174">
        <v>2997794</v>
      </c>
      <c r="M18" s="43"/>
      <c r="N18" s="182">
        <v>2997794405082</v>
      </c>
      <c r="O18" s="218"/>
      <c r="P18" s="182">
        <v>3085740263111</v>
      </c>
      <c r="Q18" s="218"/>
      <c r="R18" s="182">
        <v>0</v>
      </c>
      <c r="S18" s="218"/>
      <c r="T18" s="182">
        <v>0</v>
      </c>
      <c r="U18" s="218"/>
      <c r="V18" s="182">
        <v>0</v>
      </c>
      <c r="W18" s="218"/>
      <c r="X18" s="182">
        <v>0</v>
      </c>
      <c r="Y18" s="218"/>
      <c r="Z18" s="198">
        <v>2997794</v>
      </c>
      <c r="AA18" s="218"/>
      <c r="AB18" s="198">
        <v>1029897</v>
      </c>
      <c r="AC18" s="218"/>
      <c r="AD18" s="182">
        <v>2997794405082</v>
      </c>
      <c r="AE18" s="218"/>
      <c r="AF18" s="182">
        <v>3085740263111</v>
      </c>
      <c r="AG18" s="223"/>
      <c r="AH18" s="148">
        <f t="shared" si="0"/>
        <v>1.8572301000501265E-2</v>
      </c>
      <c r="AI18" s="219"/>
      <c r="AJ18" s="219"/>
      <c r="AK18" s="219"/>
      <c r="AL18" s="219"/>
      <c r="AM18" s="219"/>
      <c r="AN18" s="219"/>
    </row>
    <row r="19" spans="1:40" s="29" customFormat="1" ht="21.75" customHeight="1" thickBot="1" x14ac:dyDescent="0.25">
      <c r="A19" s="272" t="s">
        <v>24</v>
      </c>
      <c r="B19" s="272"/>
      <c r="D19" s="56"/>
      <c r="E19" s="191"/>
      <c r="F19" s="56"/>
      <c r="H19" s="140"/>
      <c r="I19" s="43"/>
      <c r="J19" s="140"/>
      <c r="K19" s="43"/>
      <c r="L19" s="174"/>
      <c r="M19" s="43"/>
      <c r="N19" s="183">
        <f>SUM(N9:N18)</f>
        <v>36748318203734</v>
      </c>
      <c r="O19" s="218"/>
      <c r="P19" s="183">
        <f>SUM(P9:P18)</f>
        <v>43109042091950</v>
      </c>
      <c r="Q19" s="218"/>
      <c r="R19" s="183">
        <f>SUM(R9:R18)</f>
        <v>3645200</v>
      </c>
      <c r="S19" s="218"/>
      <c r="T19" s="183">
        <f>SUM(T9:T18)</f>
        <v>3001882268299</v>
      </c>
      <c r="U19" s="218"/>
      <c r="V19" s="183">
        <f>SUM(V9:V18)</f>
        <v>0</v>
      </c>
      <c r="W19" s="218"/>
      <c r="X19" s="183">
        <f>SUM(X9:X18)</f>
        <v>0</v>
      </c>
      <c r="Y19" s="218"/>
      <c r="Z19" s="198"/>
      <c r="AA19" s="218"/>
      <c r="AB19" s="198"/>
      <c r="AC19" s="218"/>
      <c r="AD19" s="183">
        <f>SUM(AD9:AD18)</f>
        <v>39750200472033</v>
      </c>
      <c r="AE19" s="218"/>
      <c r="AF19" s="183">
        <f>SUM(AF9:AF18)</f>
        <v>46209391893401</v>
      </c>
      <c r="AG19" s="223"/>
      <c r="AH19" s="224">
        <f>SUM(AH9:AH18)</f>
        <v>0.27812280429238928</v>
      </c>
      <c r="AI19" s="219"/>
      <c r="AJ19" s="219"/>
      <c r="AK19" s="219"/>
      <c r="AL19" s="148"/>
      <c r="AM19" s="219"/>
      <c r="AN19" s="219"/>
    </row>
    <row r="20" spans="1:40" s="29" customFormat="1" ht="18" customHeight="1" thickTop="1" x14ac:dyDescent="0.2">
      <c r="I20" s="39"/>
      <c r="J20" s="39"/>
      <c r="K20" s="39"/>
      <c r="L20" s="39"/>
      <c r="M20" s="39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19"/>
      <c r="AJ20" s="219"/>
      <c r="AK20" s="219"/>
      <c r="AL20" s="219"/>
      <c r="AM20" s="219"/>
      <c r="AN20" s="219"/>
    </row>
    <row r="21" spans="1:40" s="29" customFormat="1" x14ac:dyDescent="0.2">
      <c r="I21" s="39"/>
      <c r="J21" s="39"/>
      <c r="K21" s="39"/>
      <c r="L21" s="39"/>
      <c r="M21" s="39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19"/>
      <c r="AJ21" s="219"/>
      <c r="AK21" s="219"/>
      <c r="AL21" s="219"/>
      <c r="AM21" s="219"/>
      <c r="AN21" s="219"/>
    </row>
    <row r="22" spans="1:40" s="29" customFormat="1" x14ac:dyDescent="0.2">
      <c r="N22" s="220"/>
      <c r="O22" s="219"/>
      <c r="P22" s="220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</row>
    <row r="23" spans="1:40" s="29" customFormat="1" x14ac:dyDescent="0.2"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</row>
    <row r="24" spans="1:40" s="29" customFormat="1" x14ac:dyDescent="0.2"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</row>
    <row r="25" spans="1:40" s="29" customFormat="1" x14ac:dyDescent="0.2"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</row>
    <row r="26" spans="1:40" s="29" customFormat="1" x14ac:dyDescent="0.2"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</row>
    <row r="27" spans="1:40" s="29" customFormat="1" x14ac:dyDescent="0.2"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</row>
    <row r="28" spans="1:40" s="29" customFormat="1" x14ac:dyDescent="0.2"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</row>
    <row r="29" spans="1:40" s="29" customFormat="1" x14ac:dyDescent="0.2"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</row>
    <row r="30" spans="1:40" s="29" customFormat="1" x14ac:dyDescent="0.2"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</row>
    <row r="31" spans="1:40" x14ac:dyDescent="0.2"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</row>
    <row r="32" spans="1:40" x14ac:dyDescent="0.2"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</row>
    <row r="33" spans="14:40" x14ac:dyDescent="0.2"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</row>
    <row r="34" spans="14:40" x14ac:dyDescent="0.2"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</row>
    <row r="35" spans="14:40" x14ac:dyDescent="0.2"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</row>
    <row r="36" spans="14:40" x14ac:dyDescent="0.2"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</row>
    <row r="37" spans="14:40" x14ac:dyDescent="0.2"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</row>
    <row r="38" spans="14:40" x14ac:dyDescent="0.2"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</row>
    <row r="39" spans="14:40" x14ac:dyDescent="0.2"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</row>
    <row r="40" spans="14:40" x14ac:dyDescent="0.2"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</row>
    <row r="41" spans="14:40" x14ac:dyDescent="0.2"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</row>
    <row r="42" spans="14:40" x14ac:dyDescent="0.2"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</row>
    <row r="43" spans="14:40" x14ac:dyDescent="0.2"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</row>
    <row r="44" spans="14:40" x14ac:dyDescent="0.2"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</row>
    <row r="45" spans="14:40" x14ac:dyDescent="0.2"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</row>
    <row r="46" spans="14:40" x14ac:dyDescent="0.2"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</row>
    <row r="47" spans="14:40" x14ac:dyDescent="0.2"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</row>
    <row r="48" spans="14:40" x14ac:dyDescent="0.2"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</row>
    <row r="49" spans="14:40" x14ac:dyDescent="0.2"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</row>
    <row r="50" spans="14:40" x14ac:dyDescent="0.2"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</row>
    <row r="51" spans="14:40" x14ac:dyDescent="0.2"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</row>
    <row r="52" spans="14:40" x14ac:dyDescent="0.2"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</row>
  </sheetData>
  <mergeCells count="21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R7:T7"/>
    <mergeCell ref="V7:X7"/>
    <mergeCell ref="A8:B8"/>
    <mergeCell ref="A9:B9"/>
    <mergeCell ref="A10:B10"/>
    <mergeCell ref="A1:AH1"/>
    <mergeCell ref="A2:AH2"/>
    <mergeCell ref="A3:AH3"/>
    <mergeCell ref="B5:AH5"/>
    <mergeCell ref="L6:P6"/>
    <mergeCell ref="R6:X6"/>
    <mergeCell ref="Z6:AH6"/>
  </mergeCells>
  <pageMargins left="0.39" right="0.39" top="0.39" bottom="0.39" header="0" footer="0"/>
  <pageSetup scale="3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35" sqref="G3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 ht="21.75" customHeight="1" x14ac:dyDescent="0.2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1:13" ht="14.45" customHeight="1" x14ac:dyDescent="0.2">
      <c r="A4" s="257" t="s">
        <v>95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13" ht="14.45" customHeight="1" x14ac:dyDescent="0.2">
      <c r="A5" s="257" t="s">
        <v>96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</row>
    <row r="6" spans="1:13" ht="14.45" customHeight="1" x14ac:dyDescent="0.2"/>
    <row r="7" spans="1:13" ht="14.45" customHeight="1" x14ac:dyDescent="0.2">
      <c r="C7" s="258" t="s">
        <v>9</v>
      </c>
      <c r="D7" s="258"/>
      <c r="E7" s="258"/>
      <c r="F7" s="258"/>
      <c r="G7" s="258"/>
      <c r="H7" s="258"/>
      <c r="I7" s="258"/>
      <c r="J7" s="258"/>
      <c r="K7" s="258"/>
      <c r="L7" s="258"/>
      <c r="M7" s="258"/>
    </row>
    <row r="8" spans="1:13" ht="14.45" customHeight="1" x14ac:dyDescent="0.2">
      <c r="A8" s="3" t="s">
        <v>97</v>
      </c>
      <c r="C8" s="5" t="s">
        <v>13</v>
      </c>
      <c r="D8" s="4"/>
      <c r="E8" s="5" t="s">
        <v>98</v>
      </c>
      <c r="F8" s="4"/>
      <c r="G8" s="5" t="s">
        <v>99</v>
      </c>
      <c r="H8" s="4"/>
      <c r="I8" s="5" t="s">
        <v>100</v>
      </c>
      <c r="J8" s="4"/>
      <c r="K8" s="5" t="s">
        <v>101</v>
      </c>
      <c r="L8" s="4"/>
      <c r="M8" s="5" t="s">
        <v>102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8"/>
  <sheetViews>
    <sheetView rightToLeft="1" topLeftCell="A71" workbookViewId="0">
      <selection activeCell="D87" sqref="D87:J8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" bestFit="1" customWidth="1"/>
    <col min="5" max="5" width="1.28515625" customWidth="1"/>
    <col min="6" max="6" width="19.85546875" bestFit="1" customWidth="1"/>
    <col min="7" max="7" width="1.28515625" customWidth="1"/>
    <col min="8" max="8" width="19.85546875" bestFit="1" customWidth="1"/>
    <col min="9" max="9" width="1.28515625" customWidth="1"/>
    <col min="10" max="10" width="20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 ht="21.75" customHeight="1" x14ac:dyDescent="0.2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21.75" customHeight="1" x14ac:dyDescent="0.2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1:12" ht="14.45" customHeight="1" x14ac:dyDescent="0.2"/>
    <row r="5" spans="1:12" ht="14.45" customHeight="1" x14ac:dyDescent="0.2">
      <c r="A5" s="2" t="s">
        <v>103</v>
      </c>
      <c r="B5" s="257" t="s">
        <v>104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2" ht="14.45" customHeight="1" x14ac:dyDescent="0.2">
      <c r="D6" s="3" t="s">
        <v>7</v>
      </c>
      <c r="F6" s="258" t="s">
        <v>8</v>
      </c>
      <c r="G6" s="258"/>
      <c r="H6" s="258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258" t="s">
        <v>105</v>
      </c>
      <c r="B8" s="258"/>
      <c r="D8" s="3" t="s">
        <v>106</v>
      </c>
      <c r="F8" s="3" t="s">
        <v>107</v>
      </c>
      <c r="H8" s="3" t="s">
        <v>108</v>
      </c>
      <c r="J8" s="3" t="s">
        <v>106</v>
      </c>
      <c r="L8" s="3" t="s">
        <v>18</v>
      </c>
    </row>
    <row r="9" spans="1:12" ht="21.75" customHeight="1" x14ac:dyDescent="0.2">
      <c r="A9" s="273" t="s">
        <v>120</v>
      </c>
      <c r="B9" s="273"/>
      <c r="D9" s="9">
        <v>548430000000</v>
      </c>
      <c r="F9" s="9">
        <v>0</v>
      </c>
      <c r="H9" s="9">
        <v>0</v>
      </c>
      <c r="J9" s="9">
        <v>548430000000</v>
      </c>
      <c r="L9" s="10" t="s">
        <v>121</v>
      </c>
    </row>
    <row r="10" spans="1:12" ht="21.75" customHeight="1" x14ac:dyDescent="0.2">
      <c r="A10" s="273" t="s">
        <v>122</v>
      </c>
      <c r="B10" s="273"/>
      <c r="D10" s="9">
        <v>2250900000000</v>
      </c>
      <c r="F10" s="9">
        <v>0</v>
      </c>
      <c r="H10" s="9">
        <v>0</v>
      </c>
      <c r="J10" s="9">
        <v>2250900000000</v>
      </c>
      <c r="L10" s="10" t="s">
        <v>123</v>
      </c>
    </row>
    <row r="11" spans="1:12" ht="21.75" customHeight="1" x14ac:dyDescent="0.2">
      <c r="A11" s="273" t="s">
        <v>124</v>
      </c>
      <c r="B11" s="273"/>
      <c r="D11" s="9">
        <v>1017600000000</v>
      </c>
      <c r="F11" s="9">
        <v>0</v>
      </c>
      <c r="H11" s="9">
        <v>0</v>
      </c>
      <c r="J11" s="9">
        <v>1017600000000</v>
      </c>
      <c r="L11" s="10" t="s">
        <v>125</v>
      </c>
    </row>
    <row r="12" spans="1:12" ht="21.75" customHeight="1" x14ac:dyDescent="0.2">
      <c r="A12" s="273" t="s">
        <v>124</v>
      </c>
      <c r="B12" s="273"/>
      <c r="D12" s="9">
        <v>218000000000</v>
      </c>
      <c r="F12" s="9">
        <v>0</v>
      </c>
      <c r="H12" s="9">
        <v>0</v>
      </c>
      <c r="J12" s="9">
        <v>218000000000</v>
      </c>
      <c r="L12" s="10" t="s">
        <v>126</v>
      </c>
    </row>
    <row r="13" spans="1:12" ht="21.75" customHeight="1" x14ac:dyDescent="0.2">
      <c r="A13" s="273" t="s">
        <v>124</v>
      </c>
      <c r="B13" s="273"/>
      <c r="D13" s="9">
        <v>300800000000</v>
      </c>
      <c r="F13" s="9">
        <v>0</v>
      </c>
      <c r="H13" s="9">
        <v>0</v>
      </c>
      <c r="J13" s="9">
        <v>300800000000</v>
      </c>
      <c r="L13" s="10" t="s">
        <v>128</v>
      </c>
    </row>
    <row r="14" spans="1:12" ht="21.75" customHeight="1" x14ac:dyDescent="0.2">
      <c r="A14" s="273" t="s">
        <v>131</v>
      </c>
      <c r="B14" s="273"/>
      <c r="D14" s="9">
        <v>427000000000</v>
      </c>
      <c r="F14" s="9">
        <v>0</v>
      </c>
      <c r="H14" s="9">
        <v>0</v>
      </c>
      <c r="J14" s="9">
        <v>427000000000</v>
      </c>
      <c r="L14" s="10" t="s">
        <v>132</v>
      </c>
    </row>
    <row r="15" spans="1:12" ht="21.75" customHeight="1" x14ac:dyDescent="0.2">
      <c r="A15" s="273" t="s">
        <v>131</v>
      </c>
      <c r="B15" s="273"/>
      <c r="D15" s="9">
        <v>9376700000000</v>
      </c>
      <c r="F15" s="9">
        <v>0</v>
      </c>
      <c r="H15" s="9">
        <v>5801000000000</v>
      </c>
      <c r="J15" s="9">
        <v>3575700000000</v>
      </c>
      <c r="L15" s="10" t="s">
        <v>133</v>
      </c>
    </row>
    <row r="16" spans="1:12" ht="21.75" customHeight="1" x14ac:dyDescent="0.2">
      <c r="A16" s="273" t="s">
        <v>134</v>
      </c>
      <c r="B16" s="273"/>
      <c r="D16" s="9">
        <v>1000000000000</v>
      </c>
      <c r="F16" s="9">
        <v>0</v>
      </c>
      <c r="H16" s="9">
        <v>0</v>
      </c>
      <c r="J16" s="9">
        <v>1000000000000</v>
      </c>
      <c r="L16" s="10" t="s">
        <v>135</v>
      </c>
    </row>
    <row r="17" spans="1:12" ht="21.75" customHeight="1" x14ac:dyDescent="0.2">
      <c r="A17" s="273" t="s">
        <v>134</v>
      </c>
      <c r="B17" s="273"/>
      <c r="D17" s="9">
        <v>1000000000000</v>
      </c>
      <c r="F17" s="9">
        <v>0</v>
      </c>
      <c r="H17" s="9">
        <v>0</v>
      </c>
      <c r="J17" s="9">
        <v>1000000000000</v>
      </c>
      <c r="L17" s="10" t="s">
        <v>135</v>
      </c>
    </row>
    <row r="18" spans="1:12" ht="21.75" customHeight="1" x14ac:dyDescent="0.2">
      <c r="A18" s="273" t="s">
        <v>137</v>
      </c>
      <c r="B18" s="273"/>
      <c r="D18" s="9">
        <v>1116708000000</v>
      </c>
      <c r="F18" s="9">
        <v>0</v>
      </c>
      <c r="H18" s="9">
        <v>0</v>
      </c>
      <c r="J18" s="9">
        <v>1116708000000</v>
      </c>
      <c r="L18" s="10" t="s">
        <v>138</v>
      </c>
    </row>
    <row r="19" spans="1:12" ht="21.75" customHeight="1" x14ac:dyDescent="0.2">
      <c r="A19" s="273" t="s">
        <v>137</v>
      </c>
      <c r="B19" s="273"/>
      <c r="D19" s="9">
        <v>168000000000</v>
      </c>
      <c r="F19" s="9">
        <v>0</v>
      </c>
      <c r="H19" s="9">
        <v>0</v>
      </c>
      <c r="J19" s="9">
        <v>168000000000</v>
      </c>
      <c r="L19" s="10" t="s">
        <v>139</v>
      </c>
    </row>
    <row r="20" spans="1:12" ht="21.75" customHeight="1" x14ac:dyDescent="0.2">
      <c r="A20" s="273" t="s">
        <v>140</v>
      </c>
      <c r="B20" s="273"/>
      <c r="D20" s="9">
        <v>170800000000</v>
      </c>
      <c r="F20" s="9">
        <v>0</v>
      </c>
      <c r="H20" s="9">
        <v>0</v>
      </c>
      <c r="J20" s="9">
        <v>170800000000</v>
      </c>
      <c r="L20" s="10" t="s">
        <v>139</v>
      </c>
    </row>
    <row r="21" spans="1:12" ht="21.75" customHeight="1" x14ac:dyDescent="0.2">
      <c r="A21" s="273" t="s">
        <v>141</v>
      </c>
      <c r="B21" s="273"/>
      <c r="D21" s="9">
        <v>2500000000000</v>
      </c>
      <c r="F21" s="9">
        <v>0</v>
      </c>
      <c r="H21" s="9">
        <v>0</v>
      </c>
      <c r="J21" s="9">
        <v>2500000000000</v>
      </c>
      <c r="L21" s="10" t="s">
        <v>142</v>
      </c>
    </row>
    <row r="22" spans="1:12" ht="21.75" customHeight="1" x14ac:dyDescent="0.2">
      <c r="A22" s="273" t="s">
        <v>143</v>
      </c>
      <c r="B22" s="273"/>
      <c r="D22" s="9">
        <v>2615912000000</v>
      </c>
      <c r="F22" s="9">
        <v>0</v>
      </c>
      <c r="H22" s="9">
        <v>0</v>
      </c>
      <c r="J22" s="9">
        <v>2615912000000</v>
      </c>
      <c r="L22" s="10" t="s">
        <v>144</v>
      </c>
    </row>
    <row r="23" spans="1:12" ht="21.75" customHeight="1" x14ac:dyDescent="0.2">
      <c r="A23" s="273" t="s">
        <v>145</v>
      </c>
      <c r="B23" s="273"/>
      <c r="D23" s="9">
        <v>5000000000000</v>
      </c>
      <c r="F23" s="9">
        <v>0</v>
      </c>
      <c r="H23" s="9">
        <v>0</v>
      </c>
      <c r="J23" s="9">
        <v>5000000000000</v>
      </c>
      <c r="L23" s="10" t="s">
        <v>146</v>
      </c>
    </row>
    <row r="24" spans="1:12" ht="21.75" customHeight="1" x14ac:dyDescent="0.2">
      <c r="A24" s="273" t="s">
        <v>131</v>
      </c>
      <c r="B24" s="273"/>
      <c r="D24" s="9">
        <v>1643600000000</v>
      </c>
      <c r="F24" s="9">
        <v>0</v>
      </c>
      <c r="H24" s="9">
        <v>0</v>
      </c>
      <c r="J24" s="9">
        <v>1643600000000</v>
      </c>
      <c r="L24" s="10" t="s">
        <v>147</v>
      </c>
    </row>
    <row r="25" spans="1:12" ht="21.75" customHeight="1" x14ac:dyDescent="0.2">
      <c r="A25" s="273" t="s">
        <v>131</v>
      </c>
      <c r="B25" s="273"/>
      <c r="D25" s="9">
        <v>10173000000000</v>
      </c>
      <c r="F25" s="9">
        <v>0</v>
      </c>
      <c r="H25" s="9">
        <v>0</v>
      </c>
      <c r="J25" s="9">
        <v>10173000000000</v>
      </c>
      <c r="L25" s="10" t="s">
        <v>148</v>
      </c>
    </row>
    <row r="26" spans="1:12" ht="21.75" customHeight="1" x14ac:dyDescent="0.2">
      <c r="A26" s="273" t="s">
        <v>131</v>
      </c>
      <c r="B26" s="273"/>
      <c r="D26" s="9">
        <v>5485200000000</v>
      </c>
      <c r="F26" s="9">
        <v>0</v>
      </c>
      <c r="H26" s="9">
        <v>0</v>
      </c>
      <c r="J26" s="9">
        <v>5485200000000</v>
      </c>
      <c r="L26" s="10" t="s">
        <v>149</v>
      </c>
    </row>
    <row r="27" spans="1:12" ht="21.75" customHeight="1" x14ac:dyDescent="0.2">
      <c r="A27" s="273" t="s">
        <v>131</v>
      </c>
      <c r="B27" s="273"/>
      <c r="D27" s="9">
        <v>886127000000</v>
      </c>
      <c r="F27" s="9">
        <v>0</v>
      </c>
      <c r="H27" s="9">
        <v>0</v>
      </c>
      <c r="J27" s="9">
        <v>886127000000</v>
      </c>
      <c r="L27" s="10" t="s">
        <v>150</v>
      </c>
    </row>
    <row r="28" spans="1:12" ht="21.75" customHeight="1" x14ac:dyDescent="0.2">
      <c r="A28" s="273" t="s">
        <v>131</v>
      </c>
      <c r="B28" s="273"/>
      <c r="D28" s="9">
        <v>1445857000000</v>
      </c>
      <c r="F28" s="9">
        <v>0</v>
      </c>
      <c r="H28" s="9">
        <v>0</v>
      </c>
      <c r="J28" s="9">
        <v>1445857000000</v>
      </c>
      <c r="L28" s="10" t="s">
        <v>151</v>
      </c>
    </row>
    <row r="29" spans="1:12" ht="21.75" customHeight="1" x14ac:dyDescent="0.2">
      <c r="A29" s="273" t="s">
        <v>131</v>
      </c>
      <c r="B29" s="273"/>
      <c r="D29" s="9">
        <v>233564000000</v>
      </c>
      <c r="F29" s="9">
        <v>0</v>
      </c>
      <c r="H29" s="9">
        <v>0</v>
      </c>
      <c r="J29" s="9">
        <v>233564000000</v>
      </c>
      <c r="L29" s="10" t="s">
        <v>152</v>
      </c>
    </row>
    <row r="30" spans="1:12" ht="21.75" customHeight="1" x14ac:dyDescent="0.2">
      <c r="A30" s="273" t="s">
        <v>131</v>
      </c>
      <c r="B30" s="273"/>
      <c r="D30" s="9">
        <v>2787730000000</v>
      </c>
      <c r="F30" s="9">
        <v>0</v>
      </c>
      <c r="H30" s="9">
        <v>0</v>
      </c>
      <c r="J30" s="9">
        <v>2787730000000</v>
      </c>
      <c r="L30" s="10" t="s">
        <v>153</v>
      </c>
    </row>
    <row r="31" spans="1:12" ht="21.75" customHeight="1" x14ac:dyDescent="0.2">
      <c r="A31" s="273" t="s">
        <v>131</v>
      </c>
      <c r="B31" s="273"/>
      <c r="D31" s="9">
        <v>450329000000</v>
      </c>
      <c r="F31" s="9">
        <v>0</v>
      </c>
      <c r="H31" s="9">
        <v>0</v>
      </c>
      <c r="J31" s="9">
        <v>450329000000</v>
      </c>
      <c r="L31" s="10" t="s">
        <v>154</v>
      </c>
    </row>
    <row r="32" spans="1:12" ht="21.75" customHeight="1" x14ac:dyDescent="0.2">
      <c r="A32" s="273" t="s">
        <v>134</v>
      </c>
      <c r="B32" s="273"/>
      <c r="D32" s="9">
        <v>1100000000000</v>
      </c>
      <c r="F32" s="9">
        <v>0</v>
      </c>
      <c r="H32" s="9">
        <v>1100000000000</v>
      </c>
      <c r="J32" s="9">
        <v>0</v>
      </c>
      <c r="L32" s="10" t="s">
        <v>110</v>
      </c>
    </row>
    <row r="33" spans="1:12" ht="21.75" customHeight="1" x14ac:dyDescent="0.2">
      <c r="A33" s="273" t="s">
        <v>134</v>
      </c>
      <c r="B33" s="273"/>
      <c r="D33" s="9">
        <v>70000000000</v>
      </c>
      <c r="F33" s="9">
        <v>0</v>
      </c>
      <c r="H33" s="9">
        <v>70000000000</v>
      </c>
      <c r="J33" s="9">
        <v>0</v>
      </c>
      <c r="L33" s="10" t="s">
        <v>110</v>
      </c>
    </row>
    <row r="34" spans="1:12" ht="21.75" customHeight="1" x14ac:dyDescent="0.2">
      <c r="A34" s="273" t="s">
        <v>134</v>
      </c>
      <c r="B34" s="273"/>
      <c r="D34" s="9">
        <v>3339500000000</v>
      </c>
      <c r="F34" s="9">
        <v>0</v>
      </c>
      <c r="H34" s="9">
        <v>3339500000000</v>
      </c>
      <c r="J34" s="9">
        <v>0</v>
      </c>
      <c r="L34" s="10" t="s">
        <v>110</v>
      </c>
    </row>
    <row r="35" spans="1:12" ht="21.75" customHeight="1" x14ac:dyDescent="0.2">
      <c r="A35" s="273" t="s">
        <v>134</v>
      </c>
      <c r="B35" s="273"/>
      <c r="D35" s="9">
        <v>271606000000</v>
      </c>
      <c r="F35" s="9">
        <v>0</v>
      </c>
      <c r="H35" s="9">
        <v>271606000000</v>
      </c>
      <c r="J35" s="9">
        <v>0</v>
      </c>
      <c r="L35" s="10" t="s">
        <v>110</v>
      </c>
    </row>
    <row r="36" spans="1:12" ht="21.75" customHeight="1" x14ac:dyDescent="0.2">
      <c r="A36" s="273" t="s">
        <v>124</v>
      </c>
      <c r="B36" s="273"/>
      <c r="D36" s="9">
        <v>1198900000000</v>
      </c>
      <c r="F36" s="9">
        <v>0</v>
      </c>
      <c r="H36" s="9">
        <v>0</v>
      </c>
      <c r="J36" s="9">
        <v>1198900000000</v>
      </c>
      <c r="L36" s="10" t="s">
        <v>155</v>
      </c>
    </row>
    <row r="37" spans="1:12" ht="21.75" customHeight="1" x14ac:dyDescent="0.2">
      <c r="A37" s="273" t="s">
        <v>134</v>
      </c>
      <c r="B37" s="273"/>
      <c r="D37" s="9">
        <v>1201880000000</v>
      </c>
      <c r="F37" s="9">
        <v>0</v>
      </c>
      <c r="H37" s="9">
        <v>1201880000000</v>
      </c>
      <c r="J37" s="9">
        <v>0</v>
      </c>
      <c r="L37" s="10" t="s">
        <v>110</v>
      </c>
    </row>
    <row r="38" spans="1:12" ht="21.75" customHeight="1" x14ac:dyDescent="0.2">
      <c r="A38" s="273" t="s">
        <v>134</v>
      </c>
      <c r="B38" s="273"/>
      <c r="D38" s="9">
        <v>952300000000</v>
      </c>
      <c r="F38" s="9">
        <v>0</v>
      </c>
      <c r="H38" s="9">
        <v>952300000000</v>
      </c>
      <c r="J38" s="9">
        <v>0</v>
      </c>
      <c r="L38" s="10" t="s">
        <v>110</v>
      </c>
    </row>
    <row r="39" spans="1:12" ht="21.75" customHeight="1" x14ac:dyDescent="0.2">
      <c r="A39" s="273" t="s">
        <v>156</v>
      </c>
      <c r="B39" s="273"/>
      <c r="D39" s="9">
        <v>2000000000000</v>
      </c>
      <c r="F39" s="9">
        <v>0</v>
      </c>
      <c r="H39" s="9">
        <v>2000000000000</v>
      </c>
      <c r="J39" s="9">
        <v>0</v>
      </c>
      <c r="L39" s="10" t="s">
        <v>110</v>
      </c>
    </row>
    <row r="40" spans="1:12" ht="21.75" customHeight="1" x14ac:dyDescent="0.2">
      <c r="A40" s="273" t="s">
        <v>141</v>
      </c>
      <c r="B40" s="273"/>
      <c r="D40" s="9">
        <v>4000000000000</v>
      </c>
      <c r="F40" s="9">
        <v>0</v>
      </c>
      <c r="H40" s="9">
        <v>4000000000000</v>
      </c>
      <c r="J40" s="9">
        <v>0</v>
      </c>
      <c r="L40" s="10" t="s">
        <v>110</v>
      </c>
    </row>
    <row r="41" spans="1:12" ht="21.75" customHeight="1" x14ac:dyDescent="0.2">
      <c r="A41" s="273" t="s">
        <v>145</v>
      </c>
      <c r="B41" s="273"/>
      <c r="D41" s="9">
        <v>3000000000000</v>
      </c>
      <c r="F41" s="9">
        <v>0</v>
      </c>
      <c r="H41" s="9">
        <v>2505000000000</v>
      </c>
      <c r="J41" s="9">
        <v>495000000000</v>
      </c>
      <c r="L41" s="10" t="s">
        <v>157</v>
      </c>
    </row>
    <row r="42" spans="1:12" ht="21.75" customHeight="1" x14ac:dyDescent="0.2">
      <c r="A42" s="273" t="s">
        <v>134</v>
      </c>
      <c r="B42" s="273"/>
      <c r="D42" s="9">
        <v>1243096000000</v>
      </c>
      <c r="F42" s="9">
        <v>0</v>
      </c>
      <c r="H42" s="9">
        <v>1243096000000</v>
      </c>
      <c r="J42" s="9">
        <v>0</v>
      </c>
      <c r="L42" s="10" t="s">
        <v>110</v>
      </c>
    </row>
    <row r="43" spans="1:12" ht="21.75" customHeight="1" x14ac:dyDescent="0.2">
      <c r="A43" s="273" t="s">
        <v>158</v>
      </c>
      <c r="B43" s="273"/>
      <c r="D43" s="9">
        <v>1000000000000</v>
      </c>
      <c r="F43" s="9">
        <v>0</v>
      </c>
      <c r="H43" s="9">
        <v>0</v>
      </c>
      <c r="J43" s="9">
        <v>1000000000000</v>
      </c>
      <c r="L43" s="10" t="s">
        <v>135</v>
      </c>
    </row>
    <row r="44" spans="1:12" ht="21.75" customHeight="1" x14ac:dyDescent="0.2">
      <c r="A44" s="273" t="s">
        <v>134</v>
      </c>
      <c r="B44" s="273"/>
      <c r="D44" s="9">
        <v>6456580000000</v>
      </c>
      <c r="F44" s="9">
        <v>0</v>
      </c>
      <c r="H44" s="9">
        <v>672490000000</v>
      </c>
      <c r="J44" s="9">
        <v>5784090000000</v>
      </c>
      <c r="L44" s="10" t="s">
        <v>159</v>
      </c>
    </row>
    <row r="45" spans="1:12" ht="21.75" customHeight="1" x14ac:dyDescent="0.2">
      <c r="A45" s="273" t="s">
        <v>134</v>
      </c>
      <c r="B45" s="273"/>
      <c r="D45" s="9">
        <v>3618000000000</v>
      </c>
      <c r="F45" s="9">
        <v>0</v>
      </c>
      <c r="H45" s="9">
        <v>1537000000000</v>
      </c>
      <c r="J45" s="9">
        <v>2081000000000</v>
      </c>
      <c r="L45" s="10" t="s">
        <v>160</v>
      </c>
    </row>
    <row r="46" spans="1:12" ht="21.75" customHeight="1" x14ac:dyDescent="0.2">
      <c r="A46" s="273" t="s">
        <v>134</v>
      </c>
      <c r="B46" s="273"/>
      <c r="D46" s="9">
        <v>3435280000000</v>
      </c>
      <c r="F46" s="9">
        <v>0</v>
      </c>
      <c r="H46" s="9">
        <v>0</v>
      </c>
      <c r="J46" s="9">
        <v>3435280000000</v>
      </c>
      <c r="L46" s="10" t="s">
        <v>161</v>
      </c>
    </row>
    <row r="47" spans="1:12" ht="21.75" customHeight="1" x14ac:dyDescent="0.2">
      <c r="A47" s="273" t="s">
        <v>162</v>
      </c>
      <c r="B47" s="273"/>
      <c r="D47" s="9">
        <v>2270335000000</v>
      </c>
      <c r="F47" s="9">
        <v>0</v>
      </c>
      <c r="H47" s="9">
        <v>0</v>
      </c>
      <c r="J47" s="9">
        <v>2270335000000</v>
      </c>
      <c r="L47" s="10" t="s">
        <v>163</v>
      </c>
    </row>
    <row r="48" spans="1:12" ht="21.75" customHeight="1" x14ac:dyDescent="0.2">
      <c r="A48" s="273" t="s">
        <v>162</v>
      </c>
      <c r="B48" s="273"/>
      <c r="D48" s="9">
        <v>2000000000000</v>
      </c>
      <c r="F48" s="9">
        <v>0</v>
      </c>
      <c r="H48" s="9">
        <v>0</v>
      </c>
      <c r="J48" s="9">
        <v>2000000000000</v>
      </c>
      <c r="L48" s="10" t="s">
        <v>164</v>
      </c>
    </row>
    <row r="49" spans="1:12" ht="21.75" customHeight="1" x14ac:dyDescent="0.2">
      <c r="A49" s="273" t="s">
        <v>134</v>
      </c>
      <c r="B49" s="273"/>
      <c r="D49" s="9">
        <v>2310180000000</v>
      </c>
      <c r="F49" s="9">
        <v>0</v>
      </c>
      <c r="H49" s="9">
        <v>0</v>
      </c>
      <c r="J49" s="9">
        <v>2310180000000</v>
      </c>
      <c r="L49" s="10" t="s">
        <v>165</v>
      </c>
    </row>
    <row r="50" spans="1:12" ht="21.75" customHeight="1" x14ac:dyDescent="0.2">
      <c r="A50" s="273" t="s">
        <v>162</v>
      </c>
      <c r="B50" s="273"/>
      <c r="D50" s="9">
        <v>2030157000000</v>
      </c>
      <c r="F50" s="9">
        <v>0</v>
      </c>
      <c r="H50" s="9">
        <v>0</v>
      </c>
      <c r="J50" s="9">
        <v>2030157000000</v>
      </c>
      <c r="L50" s="10" t="s">
        <v>166</v>
      </c>
    </row>
    <row r="51" spans="1:12" ht="21.75" customHeight="1" x14ac:dyDescent="0.2">
      <c r="A51" s="273" t="s">
        <v>134</v>
      </c>
      <c r="B51" s="273"/>
      <c r="D51" s="9">
        <v>3058400000000</v>
      </c>
      <c r="F51" s="9">
        <v>0</v>
      </c>
      <c r="H51" s="9">
        <v>92000000000</v>
      </c>
      <c r="J51" s="9">
        <v>2966400000000</v>
      </c>
      <c r="L51" s="10" t="s">
        <v>167</v>
      </c>
    </row>
    <row r="52" spans="1:12" ht="21.75" customHeight="1" x14ac:dyDescent="0.2">
      <c r="A52" s="273" t="s">
        <v>168</v>
      </c>
      <c r="B52" s="273"/>
      <c r="D52" s="9">
        <v>2000000000000</v>
      </c>
      <c r="F52" s="9">
        <v>0</v>
      </c>
      <c r="H52" s="9">
        <v>0</v>
      </c>
      <c r="J52" s="9">
        <v>2000000000000</v>
      </c>
      <c r="L52" s="10" t="s">
        <v>164</v>
      </c>
    </row>
    <row r="53" spans="1:12" ht="21.75" customHeight="1" x14ac:dyDescent="0.2">
      <c r="A53" s="273" t="s">
        <v>169</v>
      </c>
      <c r="B53" s="273"/>
      <c r="D53" s="9">
        <v>500000000000</v>
      </c>
      <c r="F53" s="9">
        <v>0</v>
      </c>
      <c r="H53" s="9">
        <v>0</v>
      </c>
      <c r="J53" s="9">
        <v>500000000000</v>
      </c>
      <c r="L53" s="10" t="s">
        <v>157</v>
      </c>
    </row>
    <row r="54" spans="1:12" ht="21.75" customHeight="1" x14ac:dyDescent="0.2">
      <c r="A54" s="273" t="s">
        <v>143</v>
      </c>
      <c r="B54" s="273"/>
      <c r="D54" s="9">
        <v>500000000000</v>
      </c>
      <c r="F54" s="9">
        <v>0</v>
      </c>
      <c r="H54" s="9">
        <v>0</v>
      </c>
      <c r="J54" s="9">
        <v>500000000000</v>
      </c>
      <c r="L54" s="10" t="s">
        <v>157</v>
      </c>
    </row>
    <row r="55" spans="1:12" ht="21.75" customHeight="1" x14ac:dyDescent="0.2">
      <c r="A55" s="273" t="s">
        <v>170</v>
      </c>
      <c r="B55" s="273"/>
      <c r="D55" s="9">
        <v>880300000000</v>
      </c>
      <c r="F55" s="9">
        <v>0</v>
      </c>
      <c r="H55" s="9">
        <v>420000000000</v>
      </c>
      <c r="J55" s="9">
        <v>460300000000</v>
      </c>
      <c r="L55" s="10" t="s">
        <v>171</v>
      </c>
    </row>
    <row r="56" spans="1:12" ht="21.75" customHeight="1" x14ac:dyDescent="0.2">
      <c r="A56" s="273" t="s">
        <v>134</v>
      </c>
      <c r="B56" s="273"/>
      <c r="D56" s="9">
        <v>222000000000</v>
      </c>
      <c r="F56" s="9">
        <v>0</v>
      </c>
      <c r="H56" s="9">
        <v>222000000000</v>
      </c>
      <c r="J56" s="9">
        <v>0</v>
      </c>
      <c r="L56" s="10" t="s">
        <v>110</v>
      </c>
    </row>
    <row r="57" spans="1:12" ht="21.75" customHeight="1" x14ac:dyDescent="0.2">
      <c r="A57" s="273" t="s">
        <v>134</v>
      </c>
      <c r="B57" s="273"/>
      <c r="D57" s="9">
        <v>706350000000</v>
      </c>
      <c r="F57" s="9">
        <v>0</v>
      </c>
      <c r="H57" s="9">
        <v>706350000000</v>
      </c>
      <c r="J57" s="9">
        <v>0</v>
      </c>
      <c r="L57" s="10" t="s">
        <v>110</v>
      </c>
    </row>
    <row r="58" spans="1:12" ht="21.75" customHeight="1" x14ac:dyDescent="0.2">
      <c r="A58" s="273" t="s">
        <v>169</v>
      </c>
      <c r="B58" s="273"/>
      <c r="D58" s="9">
        <v>2559782000000</v>
      </c>
      <c r="F58" s="9">
        <v>0</v>
      </c>
      <c r="H58" s="9">
        <v>0</v>
      </c>
      <c r="J58" s="9">
        <v>2559782000000</v>
      </c>
      <c r="L58" s="10" t="s">
        <v>172</v>
      </c>
    </row>
    <row r="59" spans="1:12" ht="21.75" customHeight="1" x14ac:dyDescent="0.2">
      <c r="A59" s="273" t="s">
        <v>143</v>
      </c>
      <c r="B59" s="273"/>
      <c r="D59" s="9">
        <v>500000000000</v>
      </c>
      <c r="F59" s="9">
        <v>0</v>
      </c>
      <c r="H59" s="9">
        <v>500000000000</v>
      </c>
      <c r="J59" s="9">
        <v>0</v>
      </c>
      <c r="L59" s="10" t="s">
        <v>110</v>
      </c>
    </row>
    <row r="60" spans="1:12" ht="21.75" customHeight="1" x14ac:dyDescent="0.2">
      <c r="A60" s="273" t="s">
        <v>156</v>
      </c>
      <c r="B60" s="273"/>
      <c r="D60" s="9">
        <v>1225305000000</v>
      </c>
      <c r="F60" s="9">
        <v>0</v>
      </c>
      <c r="H60" s="9">
        <v>0</v>
      </c>
      <c r="J60" s="9">
        <v>1225305000000</v>
      </c>
      <c r="L60" s="10" t="s">
        <v>173</v>
      </c>
    </row>
    <row r="61" spans="1:12" ht="21.75" customHeight="1" x14ac:dyDescent="0.2">
      <c r="A61" s="273" t="s">
        <v>134</v>
      </c>
      <c r="B61" s="273"/>
      <c r="D61" s="9">
        <v>0</v>
      </c>
      <c r="F61" s="9">
        <v>1001000000000</v>
      </c>
      <c r="H61" s="9">
        <v>0</v>
      </c>
      <c r="J61" s="9">
        <v>1001000000000</v>
      </c>
      <c r="L61" s="10" t="s">
        <v>135</v>
      </c>
    </row>
    <row r="62" spans="1:12" ht="21.75" customHeight="1" x14ac:dyDescent="0.2">
      <c r="A62" s="273" t="s">
        <v>141</v>
      </c>
      <c r="B62" s="273"/>
      <c r="D62" s="9">
        <v>0</v>
      </c>
      <c r="F62" s="9">
        <v>500000000000</v>
      </c>
      <c r="H62" s="9">
        <v>0</v>
      </c>
      <c r="J62" s="9">
        <v>500000000000</v>
      </c>
      <c r="L62" s="10" t="s">
        <v>157</v>
      </c>
    </row>
    <row r="63" spans="1:12" ht="21.75" customHeight="1" x14ac:dyDescent="0.2">
      <c r="A63" s="273" t="s">
        <v>170</v>
      </c>
      <c r="B63" s="273"/>
      <c r="D63" s="9">
        <v>0</v>
      </c>
      <c r="F63" s="9">
        <v>500000000000</v>
      </c>
      <c r="H63" s="9">
        <v>0</v>
      </c>
      <c r="J63" s="9">
        <v>500000000000</v>
      </c>
      <c r="L63" s="10" t="s">
        <v>157</v>
      </c>
    </row>
    <row r="64" spans="1:12" ht="21.75" customHeight="1" x14ac:dyDescent="0.2">
      <c r="A64" s="273" t="s">
        <v>134</v>
      </c>
      <c r="B64" s="273"/>
      <c r="D64" s="9">
        <v>0</v>
      </c>
      <c r="F64" s="9">
        <v>1522840000000</v>
      </c>
      <c r="H64" s="9">
        <v>0</v>
      </c>
      <c r="J64" s="9">
        <v>1522840000000</v>
      </c>
      <c r="L64" s="10" t="s">
        <v>174</v>
      </c>
    </row>
    <row r="65" spans="1:12" ht="21.75" customHeight="1" x14ac:dyDescent="0.2">
      <c r="A65" s="273" t="s">
        <v>156</v>
      </c>
      <c r="B65" s="273"/>
      <c r="D65" s="9">
        <v>0</v>
      </c>
      <c r="F65" s="9">
        <v>300000000000</v>
      </c>
      <c r="H65" s="9">
        <v>0</v>
      </c>
      <c r="J65" s="9">
        <v>300000000000</v>
      </c>
      <c r="L65" s="10" t="s">
        <v>128</v>
      </c>
    </row>
    <row r="66" spans="1:12" ht="21.75" customHeight="1" x14ac:dyDescent="0.2">
      <c r="A66" s="273" t="s">
        <v>170</v>
      </c>
      <c r="B66" s="273"/>
      <c r="D66" s="9">
        <v>0</v>
      </c>
      <c r="F66" s="9">
        <v>1296740000000</v>
      </c>
      <c r="H66" s="9">
        <v>0</v>
      </c>
      <c r="J66" s="9">
        <v>1296740000000</v>
      </c>
      <c r="L66" s="10" t="s">
        <v>175</v>
      </c>
    </row>
    <row r="67" spans="1:12" ht="21.75" customHeight="1" x14ac:dyDescent="0.2">
      <c r="A67" s="273" t="s">
        <v>134</v>
      </c>
      <c r="B67" s="273"/>
      <c r="D67" s="9">
        <v>0</v>
      </c>
      <c r="F67" s="9">
        <v>2000000000000</v>
      </c>
      <c r="H67" s="9">
        <v>0</v>
      </c>
      <c r="J67" s="9">
        <v>2000000000000</v>
      </c>
      <c r="L67" s="10" t="s">
        <v>164</v>
      </c>
    </row>
    <row r="68" spans="1:12" ht="21.75" customHeight="1" x14ac:dyDescent="0.2">
      <c r="A68" s="273" t="s">
        <v>156</v>
      </c>
      <c r="B68" s="273"/>
      <c r="D68" s="9">
        <v>0</v>
      </c>
      <c r="F68" s="9">
        <v>572591000000</v>
      </c>
      <c r="H68" s="9">
        <v>0</v>
      </c>
      <c r="J68" s="9">
        <v>572591000000</v>
      </c>
      <c r="L68" s="10" t="s">
        <v>176</v>
      </c>
    </row>
    <row r="69" spans="1:12" ht="21.75" customHeight="1" x14ac:dyDescent="0.2">
      <c r="A69" s="273" t="s">
        <v>143</v>
      </c>
      <c r="B69" s="273"/>
      <c r="D69" s="9">
        <v>0</v>
      </c>
      <c r="F69" s="9">
        <v>447500000000</v>
      </c>
      <c r="H69" s="9">
        <v>0</v>
      </c>
      <c r="J69" s="9">
        <v>447500000000</v>
      </c>
      <c r="L69" s="10" t="s">
        <v>154</v>
      </c>
    </row>
    <row r="70" spans="1:12" ht="21.75" customHeight="1" x14ac:dyDescent="0.2">
      <c r="A70" s="273" t="s">
        <v>134</v>
      </c>
      <c r="B70" s="273"/>
      <c r="D70" s="9">
        <v>0</v>
      </c>
      <c r="F70" s="9">
        <v>511176000000</v>
      </c>
      <c r="H70" s="9">
        <v>0</v>
      </c>
      <c r="J70" s="9">
        <v>511176000000</v>
      </c>
      <c r="L70" s="10" t="s">
        <v>177</v>
      </c>
    </row>
    <row r="71" spans="1:12" ht="21.75" customHeight="1" x14ac:dyDescent="0.2">
      <c r="A71" s="273" t="s">
        <v>134</v>
      </c>
      <c r="B71" s="273"/>
      <c r="D71" s="9">
        <v>0</v>
      </c>
      <c r="F71" s="9">
        <v>485480000000</v>
      </c>
      <c r="H71" s="9">
        <v>0</v>
      </c>
      <c r="J71" s="9">
        <v>485480000000</v>
      </c>
      <c r="L71" s="10" t="s">
        <v>178</v>
      </c>
    </row>
    <row r="72" spans="1:12" ht="21.75" customHeight="1" x14ac:dyDescent="0.2">
      <c r="A72" s="273" t="s">
        <v>145</v>
      </c>
      <c r="B72" s="273"/>
      <c r="D72" s="9">
        <v>0</v>
      </c>
      <c r="F72" s="9">
        <v>1233360000000</v>
      </c>
      <c r="H72" s="9">
        <v>0</v>
      </c>
      <c r="J72" s="9">
        <v>1233360000000</v>
      </c>
      <c r="L72" s="10" t="s">
        <v>173</v>
      </c>
    </row>
    <row r="73" spans="1:12" ht="21.75" customHeight="1" x14ac:dyDescent="0.2">
      <c r="A73" s="273" t="s">
        <v>145</v>
      </c>
      <c r="B73" s="273"/>
      <c r="D73" s="9">
        <v>0</v>
      </c>
      <c r="F73" s="9">
        <v>460530000000</v>
      </c>
      <c r="H73" s="9">
        <v>0</v>
      </c>
      <c r="J73" s="9">
        <v>460530000000</v>
      </c>
      <c r="L73" s="10" t="s">
        <v>171</v>
      </c>
    </row>
    <row r="74" spans="1:12" ht="21.75" customHeight="1" x14ac:dyDescent="0.2">
      <c r="A74" s="273" t="s">
        <v>145</v>
      </c>
      <c r="B74" s="273"/>
      <c r="D74" s="9">
        <v>0</v>
      </c>
      <c r="F74" s="9">
        <v>2000000000000</v>
      </c>
      <c r="H74" s="9">
        <v>0</v>
      </c>
      <c r="J74" s="9">
        <v>2000000000000</v>
      </c>
      <c r="L74" s="10" t="s">
        <v>164</v>
      </c>
    </row>
    <row r="75" spans="1:12" ht="21.75" customHeight="1" x14ac:dyDescent="0.2">
      <c r="A75" s="273" t="s">
        <v>141</v>
      </c>
      <c r="B75" s="273"/>
      <c r="D75" s="9">
        <v>0</v>
      </c>
      <c r="F75" s="9">
        <v>1000000000000</v>
      </c>
      <c r="H75" s="9">
        <v>0</v>
      </c>
      <c r="J75" s="9">
        <v>1000000000000</v>
      </c>
      <c r="L75" s="10" t="s">
        <v>135</v>
      </c>
    </row>
    <row r="76" spans="1:12" ht="21.75" customHeight="1" x14ac:dyDescent="0.2">
      <c r="A76" s="273" t="s">
        <v>156</v>
      </c>
      <c r="B76" s="273"/>
      <c r="D76" s="9">
        <v>0</v>
      </c>
      <c r="F76" s="9">
        <v>398541000000</v>
      </c>
      <c r="H76" s="9">
        <v>0</v>
      </c>
      <c r="J76" s="9">
        <v>398541000000</v>
      </c>
      <c r="L76" s="10" t="s">
        <v>179</v>
      </c>
    </row>
    <row r="77" spans="1:12" ht="21.75" customHeight="1" x14ac:dyDescent="0.2">
      <c r="A77" s="273" t="s">
        <v>134</v>
      </c>
      <c r="B77" s="273"/>
      <c r="D77" s="9">
        <v>0</v>
      </c>
      <c r="F77" s="9">
        <v>3353280000000</v>
      </c>
      <c r="H77" s="9">
        <v>0</v>
      </c>
      <c r="J77" s="9">
        <v>3353280000000</v>
      </c>
      <c r="L77" s="10" t="s">
        <v>180</v>
      </c>
    </row>
    <row r="78" spans="1:12" ht="21.75" customHeight="1" x14ac:dyDescent="0.2">
      <c r="A78" s="273" t="s">
        <v>145</v>
      </c>
      <c r="B78" s="273"/>
      <c r="D78" s="9">
        <v>0</v>
      </c>
      <c r="F78" s="9">
        <v>1000000000000</v>
      </c>
      <c r="H78" s="9">
        <v>0</v>
      </c>
      <c r="J78" s="9">
        <v>1000000000000</v>
      </c>
      <c r="L78" s="10" t="s">
        <v>135</v>
      </c>
    </row>
    <row r="79" spans="1:12" ht="21.75" customHeight="1" x14ac:dyDescent="0.2">
      <c r="A79" s="273" t="s">
        <v>141</v>
      </c>
      <c r="B79" s="273"/>
      <c r="D79" s="9">
        <v>0</v>
      </c>
      <c r="F79" s="9">
        <v>1000000000000</v>
      </c>
      <c r="H79" s="9">
        <v>0</v>
      </c>
      <c r="J79" s="9">
        <v>1000000000000</v>
      </c>
      <c r="L79" s="10" t="s">
        <v>135</v>
      </c>
    </row>
    <row r="80" spans="1:12" ht="21.75" customHeight="1" x14ac:dyDescent="0.2">
      <c r="A80" s="273" t="s">
        <v>156</v>
      </c>
      <c r="B80" s="273"/>
      <c r="D80" s="9">
        <v>0</v>
      </c>
      <c r="F80" s="9">
        <v>1261660000000</v>
      </c>
      <c r="H80" s="9">
        <v>0</v>
      </c>
      <c r="J80" s="9">
        <v>1261660000000</v>
      </c>
      <c r="L80" s="10" t="s">
        <v>181</v>
      </c>
    </row>
    <row r="81" spans="1:12" ht="21.75" customHeight="1" x14ac:dyDescent="0.2">
      <c r="A81" s="273" t="s">
        <v>134</v>
      </c>
      <c r="B81" s="273"/>
      <c r="D81" s="9">
        <v>0</v>
      </c>
      <c r="F81" s="9">
        <v>3257400000000</v>
      </c>
      <c r="H81" s="9">
        <v>0</v>
      </c>
      <c r="J81" s="9">
        <v>3257400000000</v>
      </c>
      <c r="L81" s="10" t="s">
        <v>182</v>
      </c>
    </row>
    <row r="82" spans="1:12" ht="21.75" customHeight="1" x14ac:dyDescent="0.2">
      <c r="A82" s="273" t="s">
        <v>141</v>
      </c>
      <c r="B82" s="273"/>
      <c r="D82" s="9">
        <v>0</v>
      </c>
      <c r="F82" s="9">
        <v>1000000000000</v>
      </c>
      <c r="H82" s="9">
        <v>0</v>
      </c>
      <c r="J82" s="9">
        <v>1000000000000</v>
      </c>
      <c r="L82" s="10" t="s">
        <v>135</v>
      </c>
    </row>
    <row r="83" spans="1:12" ht="21.75" customHeight="1" x14ac:dyDescent="0.2">
      <c r="A83" s="273" t="s">
        <v>145</v>
      </c>
      <c r="B83" s="273"/>
      <c r="D83" s="9">
        <v>0</v>
      </c>
      <c r="F83" s="9">
        <v>1000000000000</v>
      </c>
      <c r="H83" s="9">
        <v>0</v>
      </c>
      <c r="J83" s="9">
        <v>1000000000000</v>
      </c>
      <c r="L83" s="10" t="s">
        <v>135</v>
      </c>
    </row>
    <row r="84" spans="1:12" ht="21.75" customHeight="1" x14ac:dyDescent="0.2">
      <c r="A84" s="273" t="s">
        <v>156</v>
      </c>
      <c r="B84" s="273"/>
      <c r="D84" s="9">
        <v>0</v>
      </c>
      <c r="F84" s="9">
        <v>555610000000</v>
      </c>
      <c r="H84" s="9">
        <v>0</v>
      </c>
      <c r="J84" s="9">
        <v>555610000000</v>
      </c>
      <c r="L84" s="10" t="s">
        <v>121</v>
      </c>
    </row>
    <row r="85" spans="1:12" ht="21.75" customHeight="1" x14ac:dyDescent="0.2">
      <c r="A85" s="273" t="s">
        <v>134</v>
      </c>
      <c r="B85" s="273"/>
      <c r="D85" s="9">
        <v>0</v>
      </c>
      <c r="F85" s="9">
        <v>2578300000000</v>
      </c>
      <c r="H85" s="9">
        <v>0</v>
      </c>
      <c r="J85" s="9">
        <v>2578300000000</v>
      </c>
      <c r="L85" s="10" t="s">
        <v>183</v>
      </c>
    </row>
    <row r="86" spans="1:12" ht="21.75" customHeight="1" x14ac:dyDescent="0.2">
      <c r="A86" s="274" t="s">
        <v>170</v>
      </c>
      <c r="B86" s="274"/>
      <c r="D86" s="12">
        <v>0</v>
      </c>
      <c r="F86" s="12">
        <v>1226210000000</v>
      </c>
      <c r="H86" s="12">
        <v>0</v>
      </c>
      <c r="J86" s="12">
        <v>1226210000000</v>
      </c>
      <c r="L86" s="13" t="s">
        <v>173</v>
      </c>
    </row>
    <row r="87" spans="1:12" ht="21.75" customHeight="1" thickBot="1" x14ac:dyDescent="0.25">
      <c r="A87" s="272" t="s">
        <v>24</v>
      </c>
      <c r="B87" s="272"/>
      <c r="D87" s="15">
        <f>SUM(D9:D86)</f>
        <v>104466208000000</v>
      </c>
      <c r="E87" s="15">
        <f t="shared" ref="E87:J87" si="0">SUM(E9:E86)</f>
        <v>0</v>
      </c>
      <c r="F87" s="15">
        <f t="shared" si="0"/>
        <v>30462218000000</v>
      </c>
      <c r="G87" s="15">
        <f t="shared" si="0"/>
        <v>0</v>
      </c>
      <c r="H87" s="15">
        <f t="shared" si="0"/>
        <v>26634222000000</v>
      </c>
      <c r="I87" s="15">
        <f t="shared" si="0"/>
        <v>0</v>
      </c>
      <c r="J87" s="15">
        <f t="shared" si="0"/>
        <v>108294204000000</v>
      </c>
      <c r="L87" s="16">
        <v>0</v>
      </c>
    </row>
    <row r="88" spans="1:12" ht="13.5" thickTop="1" x14ac:dyDescent="0.2"/>
  </sheetData>
  <autoFilter ref="A8:L87" xr:uid="{00000000-0001-0000-0600-000000000000}">
    <filterColumn colId="0" showButton="0"/>
  </autoFilter>
  <mergeCells count="85">
    <mergeCell ref="A66:B66"/>
    <mergeCell ref="A67:B67"/>
    <mergeCell ref="A86:B86"/>
    <mergeCell ref="A68:B68"/>
    <mergeCell ref="A69:B69"/>
    <mergeCell ref="A70:B70"/>
    <mergeCell ref="A71:B71"/>
    <mergeCell ref="A87:B87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53:B53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0:B30"/>
    <mergeCell ref="A31:B31"/>
    <mergeCell ref="A50:B50"/>
    <mergeCell ref="A51:B51"/>
    <mergeCell ref="A28:B28"/>
    <mergeCell ref="A29:B29"/>
    <mergeCell ref="A52:B52"/>
    <mergeCell ref="A32:B32"/>
    <mergeCell ref="A33:B33"/>
    <mergeCell ref="A34:B34"/>
    <mergeCell ref="A35:B35"/>
    <mergeCell ref="A49:B49"/>
    <mergeCell ref="A13:B13"/>
    <mergeCell ref="A14:B14"/>
    <mergeCell ref="A15:B15"/>
    <mergeCell ref="A16:B16"/>
    <mergeCell ref="A17:B17"/>
    <mergeCell ref="A26:B26"/>
    <mergeCell ref="A27:B27"/>
    <mergeCell ref="A18:B18"/>
    <mergeCell ref="A19:B19"/>
    <mergeCell ref="A20:B20"/>
    <mergeCell ref="A21:B21"/>
    <mergeCell ref="A22:B22"/>
    <mergeCell ref="A23:B23"/>
    <mergeCell ref="A24:B24"/>
    <mergeCell ref="A25:B25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F169-0843-4030-97C9-CD4AB2773EED}">
  <sheetPr>
    <pageSetUpPr fitToPage="1"/>
  </sheetPr>
  <dimension ref="A1:P47"/>
  <sheetViews>
    <sheetView rightToLeft="1" view="pageBreakPreview" zoomScale="85" zoomScaleNormal="85" zoomScaleSheetLayoutView="85" workbookViewId="0">
      <selection activeCell="B6" sqref="B6"/>
    </sheetView>
  </sheetViews>
  <sheetFormatPr defaultRowHeight="20.25" x14ac:dyDescent="0.3"/>
  <cols>
    <col min="1" max="1" width="5.140625" style="150" customWidth="1"/>
    <col min="2" max="2" width="35" style="150" customWidth="1"/>
    <col min="3" max="3" width="1.28515625" style="150" customWidth="1"/>
    <col min="4" max="4" width="27.42578125" style="150" bestFit="1" customWidth="1"/>
    <col min="5" max="5" width="2.28515625" style="150" customWidth="1"/>
    <col min="6" max="6" width="27.5703125" style="150" customWidth="1"/>
    <col min="7" max="7" width="1.28515625" style="150" customWidth="1"/>
    <col min="8" max="8" width="28.5703125" style="150" bestFit="1" customWidth="1"/>
    <col min="9" max="9" width="1.28515625" style="150" customWidth="1"/>
    <col min="10" max="10" width="28.5703125" style="150" bestFit="1" customWidth="1"/>
    <col min="11" max="11" width="1.28515625" style="150" customWidth="1"/>
    <col min="12" max="12" width="24.7109375" style="150" bestFit="1" customWidth="1"/>
    <col min="13" max="13" width="3.42578125" style="150" customWidth="1"/>
    <col min="14" max="14" width="9.140625" style="150"/>
    <col min="15" max="15" width="39.140625" style="150" bestFit="1" customWidth="1"/>
    <col min="16" max="16" width="30.85546875" style="150" customWidth="1"/>
    <col min="17" max="16384" width="9.140625" style="150"/>
  </cols>
  <sheetData>
    <row r="1" spans="1:16" ht="29.1" customHeight="1" x14ac:dyDescent="0.3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6" ht="21.75" customHeight="1" x14ac:dyDescent="0.3">
      <c r="A2" s="279" t="s">
        <v>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6" ht="21.75" customHeight="1" x14ac:dyDescent="0.3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</row>
    <row r="4" spans="1:16" ht="14.45" customHeight="1" x14ac:dyDescent="0.3"/>
    <row r="5" spans="1:16" ht="30.75" customHeight="1" x14ac:dyDescent="0.3">
      <c r="A5" s="151" t="s">
        <v>103</v>
      </c>
      <c r="B5" s="280" t="s">
        <v>104</v>
      </c>
      <c r="C5" s="280"/>
      <c r="D5" s="280"/>
      <c r="E5" s="280"/>
      <c r="F5" s="280"/>
      <c r="G5" s="280"/>
      <c r="H5" s="280"/>
      <c r="I5" s="280"/>
      <c r="J5" s="280"/>
      <c r="K5" s="280"/>
      <c r="L5" s="280"/>
      <c r="N5" s="152"/>
      <c r="O5" s="152"/>
      <c r="P5" s="152"/>
    </row>
    <row r="6" spans="1:16" ht="30.75" customHeight="1" x14ac:dyDescent="0.3">
      <c r="D6" s="153" t="s">
        <v>7</v>
      </c>
      <c r="E6" s="154"/>
      <c r="F6" s="275" t="s">
        <v>8</v>
      </c>
      <c r="G6" s="275"/>
      <c r="H6" s="275"/>
      <c r="I6" s="154"/>
      <c r="J6" s="275" t="s">
        <v>9</v>
      </c>
      <c r="K6" s="275"/>
      <c r="L6" s="275"/>
      <c r="N6" s="152"/>
      <c r="O6" s="156" t="str">
        <f>[1]اوراق!AF7</f>
        <v>جمع سرمایه‌گذاری‌ها و دارایی‌ها در تاریخ 01/31</v>
      </c>
      <c r="P6" s="155"/>
    </row>
    <row r="7" spans="1:16" ht="30.75" customHeight="1" x14ac:dyDescent="0.3">
      <c r="A7" s="275" t="s">
        <v>105</v>
      </c>
      <c r="B7" s="275"/>
      <c r="D7" s="153" t="s">
        <v>106</v>
      </c>
      <c r="E7" s="154"/>
      <c r="F7" s="153" t="s">
        <v>107</v>
      </c>
      <c r="G7" s="154"/>
      <c r="H7" s="153" t="s">
        <v>108</v>
      </c>
      <c r="I7" s="154"/>
      <c r="J7" s="153" t="s">
        <v>106</v>
      </c>
      <c r="K7" s="154"/>
      <c r="L7" s="153" t="s">
        <v>18</v>
      </c>
      <c r="N7" s="152"/>
      <c r="O7" s="156">
        <f>سهام!AF8</f>
        <v>166147439836761</v>
      </c>
      <c r="P7" s="156"/>
    </row>
    <row r="8" spans="1:16" ht="30.75" customHeight="1" x14ac:dyDescent="0.3">
      <c r="A8" s="276" t="s">
        <v>105</v>
      </c>
      <c r="B8" s="276"/>
      <c r="C8" s="157"/>
      <c r="D8" s="79">
        <v>31316920463</v>
      </c>
      <c r="E8" s="154"/>
      <c r="F8" s="79">
        <v>88205676500432</v>
      </c>
      <c r="G8" s="79">
        <v>0</v>
      </c>
      <c r="H8" s="79">
        <v>88202356955622</v>
      </c>
      <c r="I8" s="79">
        <v>0</v>
      </c>
      <c r="J8" s="79">
        <v>34636465273</v>
      </c>
      <c r="K8" s="154"/>
      <c r="L8" s="158">
        <f>J8/$O$7</f>
        <v>2.0846824547540515E-4</v>
      </c>
      <c r="N8" s="152"/>
      <c r="O8" s="152"/>
      <c r="P8" s="152"/>
    </row>
    <row r="9" spans="1:16" ht="30.75" customHeight="1" x14ac:dyDescent="0.3">
      <c r="A9" s="277" t="s">
        <v>314</v>
      </c>
      <c r="B9" s="277"/>
      <c r="C9" s="157"/>
      <c r="D9" s="79">
        <v>104466208000000</v>
      </c>
      <c r="E9" s="154"/>
      <c r="F9" s="79">
        <v>30462218000000</v>
      </c>
      <c r="G9" s="79">
        <v>0</v>
      </c>
      <c r="H9" s="79">
        <v>26634222000000</v>
      </c>
      <c r="I9" s="154">
        <v>0</v>
      </c>
      <c r="J9" s="79">
        <v>108294204000000</v>
      </c>
      <c r="K9" s="154"/>
      <c r="L9" s="159">
        <f>J9/$O$7</f>
        <v>0.65179580321188513</v>
      </c>
      <c r="N9" s="152"/>
      <c r="O9" s="152"/>
      <c r="P9" s="152"/>
    </row>
    <row r="10" spans="1:16" ht="30.75" customHeight="1" thickBot="1" x14ac:dyDescent="0.35">
      <c r="A10" s="160"/>
      <c r="B10" s="160"/>
      <c r="D10" s="161">
        <f>SUM(D8:D9)</f>
        <v>104497524920463</v>
      </c>
      <c r="E10" s="154"/>
      <c r="F10" s="161">
        <f>SUM(F8:F9)</f>
        <v>118667894500432</v>
      </c>
      <c r="G10" s="79">
        <f>SUM(G8:G9)</f>
        <v>0</v>
      </c>
      <c r="H10" s="161">
        <f>SUM(H8:H9)</f>
        <v>114836578955622</v>
      </c>
      <c r="I10" s="79"/>
      <c r="J10" s="161">
        <f>SUM(J8:J9)</f>
        <v>108328840465273</v>
      </c>
      <c r="K10" s="154"/>
      <c r="L10" s="162">
        <f>SUM(L8:L9)</f>
        <v>0.65200427145736051</v>
      </c>
      <c r="N10" s="152"/>
      <c r="O10" s="152"/>
      <c r="P10" s="152"/>
    </row>
    <row r="11" spans="1:16" ht="30.75" customHeight="1" thickTop="1" x14ac:dyDescent="0.3">
      <c r="A11" s="160"/>
      <c r="B11" s="160"/>
      <c r="D11" s="160"/>
      <c r="E11" s="154"/>
      <c r="F11" s="163"/>
      <c r="G11" s="163"/>
      <c r="H11" s="163"/>
      <c r="I11" s="163"/>
      <c r="J11" s="163"/>
      <c r="K11" s="154"/>
      <c r="L11" s="160"/>
      <c r="P11" s="164"/>
    </row>
    <row r="12" spans="1:16" ht="30.75" customHeight="1" x14ac:dyDescent="0.3">
      <c r="A12" s="160"/>
      <c r="B12" s="160"/>
      <c r="H12" s="160"/>
      <c r="I12" s="79"/>
      <c r="J12" s="160"/>
      <c r="K12" s="154"/>
      <c r="L12" s="160"/>
      <c r="P12" s="164"/>
    </row>
    <row r="13" spans="1:16" ht="30.75" customHeight="1" x14ac:dyDescent="0.3">
      <c r="A13" s="160"/>
      <c r="B13" s="160"/>
      <c r="F13" s="160"/>
      <c r="G13" s="163"/>
      <c r="H13" s="160"/>
      <c r="I13" s="163"/>
      <c r="J13" s="160"/>
      <c r="L13" s="160"/>
    </row>
    <row r="14" spans="1:16" ht="30.75" customHeight="1" x14ac:dyDescent="0.3">
      <c r="A14" s="160"/>
      <c r="B14" s="160"/>
      <c r="G14" s="160"/>
      <c r="I14" s="160"/>
      <c r="K14" s="79"/>
      <c r="L14" s="79"/>
    </row>
    <row r="15" spans="1:16" ht="14.45" customHeight="1" x14ac:dyDescent="0.3">
      <c r="A15" s="160"/>
      <c r="B15" s="160"/>
      <c r="F15" s="165"/>
      <c r="G15" s="165"/>
      <c r="H15" s="165"/>
      <c r="I15" s="165"/>
      <c r="J15" s="165"/>
      <c r="L15" s="160"/>
      <c r="O15" s="79"/>
      <c r="P15" s="164"/>
    </row>
    <row r="16" spans="1:16" ht="19.5" customHeight="1" x14ac:dyDescent="0.3">
      <c r="A16" s="160"/>
      <c r="B16" s="160"/>
      <c r="F16" s="164"/>
      <c r="G16" s="166"/>
      <c r="H16" s="166"/>
      <c r="I16" s="166"/>
      <c r="J16" s="165"/>
      <c r="L16" s="160"/>
      <c r="O16" s="79"/>
    </row>
    <row r="17" spans="1:15" ht="19.5" customHeight="1" x14ac:dyDescent="0.3">
      <c r="A17" s="160"/>
      <c r="B17" s="160"/>
      <c r="F17" s="164"/>
      <c r="G17" s="164"/>
      <c r="H17" s="164"/>
      <c r="I17" s="164"/>
      <c r="J17" s="164"/>
      <c r="L17" s="160"/>
      <c r="O17" s="79"/>
    </row>
    <row r="18" spans="1:15" ht="19.5" customHeight="1" x14ac:dyDescent="0.3">
      <c r="A18" s="160"/>
      <c r="B18" s="160"/>
      <c r="D18" s="160"/>
      <c r="H18" s="166"/>
      <c r="L18" s="160"/>
      <c r="O18" s="79"/>
    </row>
    <row r="19" spans="1:15" ht="19.5" customHeight="1" x14ac:dyDescent="0.3">
      <c r="A19" s="160"/>
      <c r="B19" s="160"/>
      <c r="D19" s="167"/>
      <c r="E19" s="167"/>
      <c r="F19" s="167"/>
      <c r="G19" s="167"/>
      <c r="H19" s="167"/>
      <c r="I19" s="167"/>
      <c r="J19" s="167"/>
      <c r="L19" s="160"/>
    </row>
    <row r="20" spans="1:15" ht="19.5" customHeight="1" x14ac:dyDescent="0.3">
      <c r="A20" s="160"/>
      <c r="B20" s="160"/>
      <c r="D20" s="167"/>
      <c r="E20" s="167"/>
      <c r="F20" s="167"/>
      <c r="G20" s="167"/>
      <c r="H20" s="167"/>
      <c r="I20" s="167"/>
      <c r="J20" s="167"/>
      <c r="L20" s="160"/>
    </row>
    <row r="21" spans="1:15" ht="19.5" customHeight="1" x14ac:dyDescent="0.3">
      <c r="A21" s="160"/>
      <c r="B21" s="160"/>
      <c r="D21" s="167"/>
      <c r="E21" s="167"/>
      <c r="F21" s="167"/>
      <c r="G21" s="167"/>
      <c r="H21" s="167"/>
      <c r="I21" s="167"/>
      <c r="J21" s="167"/>
      <c r="L21" s="160"/>
    </row>
    <row r="22" spans="1:15" ht="19.5" customHeight="1" x14ac:dyDescent="0.3">
      <c r="A22" s="160"/>
      <c r="B22" s="160"/>
      <c r="D22" s="167"/>
      <c r="E22" s="167"/>
      <c r="F22" s="167"/>
      <c r="G22" s="167"/>
      <c r="H22" s="167"/>
      <c r="I22" s="167"/>
      <c r="J22" s="167"/>
      <c r="L22" s="160"/>
    </row>
    <row r="23" spans="1:15" ht="19.5" customHeight="1" x14ac:dyDescent="0.3">
      <c r="A23" s="160"/>
      <c r="B23" s="160"/>
      <c r="D23" s="165"/>
      <c r="E23" s="165"/>
      <c r="F23" s="165"/>
      <c r="G23" s="165"/>
      <c r="H23" s="165"/>
      <c r="I23" s="165"/>
      <c r="J23" s="165"/>
      <c r="L23" s="160"/>
    </row>
    <row r="24" spans="1:15" ht="19.5" customHeight="1" x14ac:dyDescent="0.3">
      <c r="A24" s="160"/>
      <c r="B24" s="160"/>
      <c r="D24" s="226"/>
      <c r="E24" s="226"/>
      <c r="F24" s="226"/>
      <c r="G24" s="226"/>
      <c r="H24" s="226"/>
      <c r="I24" s="226"/>
      <c r="J24" s="226"/>
      <c r="K24" s="227"/>
      <c r="L24" s="228"/>
      <c r="M24" s="227"/>
      <c r="N24" s="227"/>
    </row>
    <row r="25" spans="1:15" ht="19.5" customHeight="1" x14ac:dyDescent="0.3">
      <c r="A25" s="160"/>
      <c r="B25" s="160"/>
      <c r="D25" s="229"/>
      <c r="E25" s="229"/>
      <c r="F25" s="229"/>
      <c r="G25" s="229"/>
      <c r="H25" s="227"/>
      <c r="I25" s="227"/>
      <c r="J25" s="227"/>
      <c r="K25" s="227"/>
      <c r="L25" s="228"/>
      <c r="M25" s="227"/>
      <c r="N25" s="227"/>
    </row>
    <row r="26" spans="1:15" x14ac:dyDescent="0.3">
      <c r="D26" s="227"/>
      <c r="E26" s="227"/>
      <c r="F26" s="278" t="s">
        <v>315</v>
      </c>
      <c r="G26" s="230"/>
      <c r="H26" s="230"/>
      <c r="I26" s="230"/>
      <c r="J26" s="230"/>
      <c r="K26" s="227"/>
      <c r="L26" s="227"/>
      <c r="M26" s="227"/>
      <c r="N26" s="227"/>
    </row>
    <row r="27" spans="1:15" ht="26.25" x14ac:dyDescent="0.3">
      <c r="D27" s="229"/>
      <c r="E27" s="229"/>
      <c r="F27" s="278"/>
      <c r="G27" s="229"/>
      <c r="H27" s="229"/>
      <c r="I27" s="227"/>
      <c r="J27" s="227"/>
      <c r="K27" s="227"/>
      <c r="L27" s="227"/>
      <c r="M27" s="227"/>
      <c r="N27" s="227"/>
    </row>
    <row r="28" spans="1:15" x14ac:dyDescent="0.3">
      <c r="D28" s="227"/>
      <c r="E28" s="227"/>
      <c r="F28" s="278"/>
      <c r="G28" s="227"/>
      <c r="H28" s="227"/>
      <c r="I28" s="227"/>
      <c r="J28" s="227"/>
      <c r="K28" s="227"/>
      <c r="L28" s="227"/>
      <c r="M28" s="227"/>
      <c r="N28" s="227"/>
    </row>
    <row r="29" spans="1:15" x14ac:dyDescent="0.3">
      <c r="D29" s="227"/>
      <c r="E29" s="227"/>
      <c r="F29" s="278"/>
      <c r="G29" s="227"/>
      <c r="H29" s="227"/>
      <c r="I29" s="227"/>
      <c r="J29" s="227"/>
      <c r="K29" s="227"/>
      <c r="L29" s="227"/>
      <c r="M29" s="227"/>
      <c r="N29" s="227"/>
    </row>
    <row r="30" spans="1:15" ht="26.25" x14ac:dyDescent="0.3">
      <c r="D30" s="229"/>
      <c r="E30" s="229"/>
      <c r="F30" s="278"/>
      <c r="G30" s="229"/>
      <c r="H30" s="229"/>
      <c r="I30" s="229"/>
      <c r="J30" s="229"/>
      <c r="K30" s="227"/>
      <c r="L30" s="227"/>
      <c r="M30" s="227"/>
      <c r="N30" s="227"/>
    </row>
    <row r="31" spans="1:15" x14ac:dyDescent="0.3">
      <c r="D31" s="230"/>
      <c r="E31" s="230"/>
      <c r="F31" s="278"/>
      <c r="G31" s="230"/>
      <c r="H31" s="230"/>
      <c r="I31" s="230"/>
      <c r="J31" s="230"/>
      <c r="K31" s="227"/>
      <c r="L31" s="227"/>
      <c r="M31" s="227"/>
      <c r="N31" s="227"/>
    </row>
    <row r="32" spans="1:15" x14ac:dyDescent="0.3">
      <c r="D32" s="227"/>
      <c r="E32" s="227"/>
      <c r="F32" s="278"/>
      <c r="G32" s="227"/>
      <c r="H32" s="227"/>
      <c r="I32" s="227"/>
      <c r="J32" s="227"/>
      <c r="K32" s="227"/>
      <c r="L32" s="227"/>
      <c r="M32" s="227"/>
      <c r="N32" s="227"/>
    </row>
    <row r="33" spans="4:14" x14ac:dyDescent="0.3"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</row>
    <row r="34" spans="4:14" x14ac:dyDescent="0.3"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</row>
    <row r="35" spans="4:14" x14ac:dyDescent="0.3"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</row>
    <row r="36" spans="4:14" x14ac:dyDescent="0.3"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</row>
    <row r="37" spans="4:14" x14ac:dyDescent="0.3"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</row>
    <row r="38" spans="4:14" x14ac:dyDescent="0.3"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</row>
    <row r="39" spans="4:14" x14ac:dyDescent="0.3"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</row>
    <row r="40" spans="4:14" x14ac:dyDescent="0.3"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</row>
    <row r="41" spans="4:14" x14ac:dyDescent="0.3"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</row>
    <row r="42" spans="4:14" x14ac:dyDescent="0.3"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</row>
    <row r="43" spans="4:14" x14ac:dyDescent="0.3"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</row>
    <row r="44" spans="4:14" x14ac:dyDescent="0.3"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</row>
    <row r="45" spans="4:14" x14ac:dyDescent="0.3"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</row>
    <row r="46" spans="4:14" x14ac:dyDescent="0.3"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</row>
    <row r="47" spans="4:14" x14ac:dyDescent="0.3"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</row>
  </sheetData>
  <mergeCells count="10">
    <mergeCell ref="A7:B7"/>
    <mergeCell ref="A8:B8"/>
    <mergeCell ref="A9:B9"/>
    <mergeCell ref="F26:F3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صورت وضعیت</vt:lpstr>
      <vt:lpstr>0 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سپرده 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.مبالغ تخصیصی اوراق</vt:lpstr>
      <vt:lpstr>مبالغ تخصیصی اوراق</vt:lpstr>
      <vt:lpstr>درآمد سپرده بانکی</vt:lpstr>
      <vt:lpstr>درآمد سپرده بانکی 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سود سپرده بانکی </vt:lpstr>
      <vt:lpstr>درآمد ناشی از فروش</vt:lpstr>
      <vt:lpstr>درآمد اعمال اختیار</vt:lpstr>
      <vt:lpstr>درآمد ناشی از تغییر قیمت اوراق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'!Print_Area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2026-07-25T10:00:05Z</dcterms:created>
  <dcterms:modified xsi:type="dcterms:W3CDTF">2026-07-29T11:26:03Z</dcterms:modified>
</cp:coreProperties>
</file>