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ira\ماهور\گزارش پرتفوی\ماهور\1405\1405.03.31\"/>
    </mc:Choice>
  </mc:AlternateContent>
  <xr:revisionPtr revIDLastSave="0" documentId="13_ncr:1_{55E2262F-FBA0-4A7E-A39F-85FE8377F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 " sheetId="22" r:id="rId1"/>
    <sheet name="صورت وضعیت" sheetId="1" state="hidden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state="hidden" r:id="rId7"/>
    <sheet name="سپرده" sheetId="7" state="hidden" r:id="rId8"/>
    <sheet name="سپرده (2)" sheetId="27" state="hidden" r:id="rId9"/>
    <sheet name="سپرده " sheetId="23" r:id="rId10"/>
    <sheet name="درآمد" sheetId="8" r:id="rId11"/>
    <sheet name="درآمد سرمایه گذاری در سهام" sheetId="9" r:id="rId12"/>
    <sheet name="درآمد سرمایه گذاری در صندوق" sheetId="10" r:id="rId13"/>
    <sheet name="مبالغ تخصیصی اوراق" sheetId="12" state="hidden" r:id="rId14"/>
    <sheet name="درآمد سرمایه گذاری در اوراق به" sheetId="11" r:id="rId15"/>
    <sheet name=".مبالغ تخصیصی اوراق" sheetId="24" r:id="rId16"/>
    <sheet name="درآمد سپرده بانکی" sheetId="13" state="hidden" r:id="rId17"/>
    <sheet name="درآمد سپرده بانکی " sheetId="25" r:id="rId18"/>
    <sheet name="سایر درآمدها" sheetId="14" r:id="rId19"/>
    <sheet name="درآمد سود سهام" sheetId="15" r:id="rId20"/>
    <sheet name="درآمد سود صندوق" sheetId="16" state="hidden" r:id="rId21"/>
    <sheet name="سود اوراق بهادار" sheetId="17" r:id="rId22"/>
    <sheet name="سود سپرده بانکی" sheetId="18" state="hidden" r:id="rId23"/>
    <sheet name="سود سپرده بانکی " sheetId="26" r:id="rId24"/>
    <sheet name="درآمد ناشی از فروش" sheetId="19" r:id="rId25"/>
    <sheet name="درآمد ناشی از تغییر قیمت اوراق" sheetId="21" r:id="rId26"/>
    <sheet name="درآمد اعمال اختیار" sheetId="20" state="hidden" r:id="rId27"/>
  </sheets>
  <externalReferences>
    <externalReference r:id="rId28"/>
  </externalReferences>
  <definedNames>
    <definedName name="_xlnm._FilterDatabase" localSheetId="16" hidden="1">'درآمد سپرده بانکی'!$A$7:$J$8</definedName>
    <definedName name="_xlnm._FilterDatabase" localSheetId="7" hidden="1">سپرده!$A$8:$L$70</definedName>
    <definedName name="_xlnm.Print_Area" localSheetId="15">'.مبالغ تخصیصی اوراق'!$A$1:$O$13</definedName>
    <definedName name="_xlnm.Print_Area" localSheetId="0">'0 '!$A$1:$E$22</definedName>
    <definedName name="_xlnm.Print_Area" localSheetId="5">اوراق!$A$1:$AI$22</definedName>
    <definedName name="_xlnm.Print_Area" localSheetId="3">'اوراق مشتقه'!$A$1:$AV$15</definedName>
    <definedName name="_xlnm.Print_Area" localSheetId="6">'تعدیل قیمت'!$A$1:$N$8</definedName>
    <definedName name="_xlnm.Print_Area" localSheetId="10">درآمد!$A$1:$K$15</definedName>
    <definedName name="_xlnm.Print_Area" localSheetId="26">'درآمد اعمال اختیار'!$A$1:$Z$8</definedName>
    <definedName name="_xlnm.Print_Area" localSheetId="16">'درآمد سپرده بانکی'!$A$1:$K$8</definedName>
    <definedName name="_xlnm.Print_Area" localSheetId="17">'درآمد سپرده بانکی '!$A$1:$K$10</definedName>
    <definedName name="_xlnm.Print_Area" localSheetId="14">'درآمد سرمایه گذاری در اوراق به'!$A$1:$S$22</definedName>
    <definedName name="_xlnm.Print_Area" localSheetId="11">'درآمد سرمایه گذاری در سهام'!$A$1:$X$18</definedName>
    <definedName name="_xlnm.Print_Area" localSheetId="12">'درآمد سرمایه گذاری در صندوق'!$A$1:$X$21</definedName>
    <definedName name="_xlnm.Print_Area" localSheetId="19">'درآمد سود سهام'!$A$1:$T$12</definedName>
    <definedName name="_xlnm.Print_Area" localSheetId="20">'درآمد سود صندوق'!$A$1:$L$7</definedName>
    <definedName name="_xlnm.Print_Area" localSheetId="25">'درآمد ناشی از تغییر قیمت اوراق'!$A$1:$Q$32</definedName>
    <definedName name="_xlnm.Print_Area" localSheetId="24">'درآمد ناشی از فروش'!$A$1:$Q$18</definedName>
    <definedName name="_xlnm.Print_Area" localSheetId="18">'سایر درآمدها'!$A$1:$G$13</definedName>
    <definedName name="_xlnm.Print_Area" localSheetId="7">سپرده!$A$1:$M$70</definedName>
    <definedName name="_xlnm.Print_Area" localSheetId="9">'سپرده '!$A$1:$L$10</definedName>
    <definedName name="_xlnm.Print_Area" localSheetId="8">'سپرده (2)'!$A$1:$M$90</definedName>
    <definedName name="_xlnm.Print_Area" localSheetId="2">سهام!$A$1:$AC$19</definedName>
    <definedName name="_xlnm.Print_Area" localSheetId="21">'سود اوراق بهادار'!$A$1:$Q$17</definedName>
    <definedName name="_xlnm.Print_Area" localSheetId="22">'سود سپرده بانکی'!$A$1:$N$7</definedName>
    <definedName name="_xlnm.Print_Area" localSheetId="23">'سود سپرده بانکی '!$A$1:$N$9</definedName>
    <definedName name="_xlnm.Print_Area" localSheetId="1">'صورت وضعیت'!$A$1:$C$6</definedName>
    <definedName name="_xlnm.Print_Area" localSheetId="13">'مبالغ تخصیصی اوراق'!$A$1:$R$24</definedName>
    <definedName name="_xlnm.Print_Area" localSheetId="4">'واحدهای صندوق'!$A$1:$AB$19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4" l="1"/>
  <c r="I8" i="21"/>
  <c r="E32" i="21"/>
  <c r="G32" i="21"/>
  <c r="I32" i="21"/>
  <c r="M32" i="21"/>
  <c r="O32" i="21"/>
  <c r="Q32" i="21"/>
  <c r="Q8" i="19"/>
  <c r="Q18" i="19"/>
  <c r="O18" i="19"/>
  <c r="M18" i="19"/>
  <c r="I18" i="19"/>
  <c r="G18" i="19"/>
  <c r="E18" i="19"/>
  <c r="J8" i="17"/>
  <c r="P8" i="17"/>
  <c r="P17" i="17"/>
  <c r="L17" i="17"/>
  <c r="J17" i="17"/>
  <c r="F17" i="17"/>
  <c r="S11" i="15"/>
  <c r="S12" i="15"/>
  <c r="Q12" i="15"/>
  <c r="O12" i="15"/>
  <c r="M12" i="15"/>
  <c r="K12" i="15"/>
  <c r="I12" i="15"/>
  <c r="F13" i="14"/>
  <c r="D13" i="14"/>
  <c r="F14" i="8" s="1"/>
  <c r="O14" i="8" s="1"/>
  <c r="J10" i="25"/>
  <c r="H10" i="25"/>
  <c r="F10" i="25"/>
  <c r="D10" i="25"/>
  <c r="F13" i="8" s="1"/>
  <c r="O13" i="8" s="1"/>
  <c r="R22" i="11"/>
  <c r="P22" i="11"/>
  <c r="N22" i="11"/>
  <c r="L22" i="11"/>
  <c r="J22" i="11"/>
  <c r="F12" i="8" s="1"/>
  <c r="O12" i="8" s="1"/>
  <c r="H22" i="11"/>
  <c r="F22" i="11"/>
  <c r="D22" i="11"/>
  <c r="AA12" i="9"/>
  <c r="AB12" i="9"/>
  <c r="AA13" i="9"/>
  <c r="AB13" i="9"/>
  <c r="AA14" i="9"/>
  <c r="AB14" i="9"/>
  <c r="AA15" i="9"/>
  <c r="AB15" i="9"/>
  <c r="AA16" i="9"/>
  <c r="AB16" i="9"/>
  <c r="AA17" i="9"/>
  <c r="AB17" i="9"/>
  <c r="AA18" i="9"/>
  <c r="AB18" i="9"/>
  <c r="AC18" i="9"/>
  <c r="J10" i="8"/>
  <c r="F11" i="8"/>
  <c r="O11" i="8" s="1"/>
  <c r="F10" i="8"/>
  <c r="AH22" i="5"/>
  <c r="AF22" i="5"/>
  <c r="AD22" i="5"/>
  <c r="X22" i="5"/>
  <c r="T22" i="5"/>
  <c r="P22" i="5"/>
  <c r="N22" i="5"/>
  <c r="L10" i="23"/>
  <c r="J10" i="23"/>
  <c r="H10" i="23"/>
  <c r="F10" i="23"/>
  <c r="D10" i="23"/>
  <c r="AA19" i="4"/>
  <c r="Y19" i="4"/>
  <c r="W19" i="4"/>
  <c r="S19" i="4"/>
  <c r="Q19" i="4"/>
  <c r="O19" i="4"/>
  <c r="M19" i="4"/>
  <c r="I19" i="4"/>
  <c r="K19" i="4"/>
  <c r="G19" i="4"/>
  <c r="AB19" i="2"/>
  <c r="Z19" i="2"/>
  <c r="X19" i="2"/>
  <c r="R19" i="2"/>
  <c r="P19" i="2"/>
  <c r="N19" i="2"/>
  <c r="L19" i="2"/>
  <c r="J19" i="2"/>
  <c r="H19" i="2"/>
  <c r="R19" i="11"/>
  <c r="J19" i="11"/>
  <c r="F15" i="8" l="1"/>
  <c r="O10" i="8"/>
  <c r="O15" i="8" s="1"/>
  <c r="H10" i="8" s="1"/>
  <c r="H14" i="8" l="1"/>
  <c r="H11" i="8"/>
  <c r="Q22" i="25"/>
  <c r="Q16" i="25"/>
  <c r="J9" i="25"/>
  <c r="J8" i="25"/>
  <c r="F9" i="25"/>
  <c r="F8" i="25"/>
  <c r="N22" i="25"/>
  <c r="N16" i="25"/>
  <c r="N20" i="25"/>
  <c r="N14" i="25"/>
  <c r="M8" i="26"/>
  <c r="J70" i="7" l="1"/>
  <c r="E70" i="7"/>
  <c r="F70" i="7"/>
  <c r="G70" i="7"/>
  <c r="H70" i="7"/>
  <c r="I70" i="7"/>
  <c r="K70" i="7"/>
  <c r="L70" i="7"/>
  <c r="D70" i="7"/>
  <c r="L9" i="26"/>
  <c r="K9" i="26"/>
  <c r="J9" i="26"/>
  <c r="I9" i="26"/>
  <c r="H9" i="26"/>
  <c r="F9" i="26"/>
  <c r="E9" i="26"/>
  <c r="D9" i="26"/>
  <c r="C9" i="26"/>
  <c r="M9" i="26"/>
  <c r="G8" i="26"/>
  <c r="G9" i="26" s="1"/>
  <c r="Q23" i="25"/>
  <c r="S20" i="25"/>
  <c r="N23" i="25"/>
  <c r="N17" i="25"/>
  <c r="Q17" i="25"/>
  <c r="P10" i="17"/>
  <c r="P11" i="17"/>
  <c r="P12" i="17"/>
  <c r="P13" i="17"/>
  <c r="P14" i="17"/>
  <c r="P15" i="17"/>
  <c r="P16" i="17"/>
  <c r="P9" i="17"/>
  <c r="J10" i="17"/>
  <c r="J11" i="17"/>
  <c r="J12" i="17"/>
  <c r="J13" i="17"/>
  <c r="J14" i="17"/>
  <c r="J15" i="17"/>
  <c r="J16" i="17"/>
  <c r="J9" i="17"/>
  <c r="N17" i="17" l="1"/>
  <c r="H17" i="17"/>
  <c r="M11" i="15"/>
  <c r="O13" i="24"/>
  <c r="R21" i="11" l="1"/>
  <c r="R9" i="11"/>
  <c r="J9" i="11"/>
  <c r="R11" i="11"/>
  <c r="R12" i="11"/>
  <c r="R13" i="11"/>
  <c r="R14" i="11"/>
  <c r="R15" i="11"/>
  <c r="R16" i="11"/>
  <c r="R17" i="11"/>
  <c r="R18" i="11"/>
  <c r="R20" i="11"/>
  <c r="R10" i="11"/>
  <c r="J13" i="11"/>
  <c r="J14" i="11"/>
  <c r="J15" i="11"/>
  <c r="J16" i="11"/>
  <c r="J17" i="11"/>
  <c r="J18" i="11"/>
  <c r="J20" i="11"/>
  <c r="J21" i="11"/>
  <c r="J12" i="11"/>
  <c r="J11" i="11"/>
  <c r="J10" i="11"/>
  <c r="W21" i="10"/>
  <c r="W12" i="10"/>
  <c r="W13" i="10"/>
  <c r="W14" i="10"/>
  <c r="W15" i="10"/>
  <c r="W16" i="10"/>
  <c r="W17" i="10"/>
  <c r="W18" i="10"/>
  <c r="W19" i="10"/>
  <c r="W20" i="10"/>
  <c r="W11" i="10"/>
  <c r="AC21" i="10"/>
  <c r="AC20" i="10"/>
  <c r="AC12" i="10"/>
  <c r="AC13" i="10"/>
  <c r="AC14" i="10"/>
  <c r="AC15" i="10"/>
  <c r="AC16" i="10"/>
  <c r="AC17" i="10"/>
  <c r="AC18" i="10"/>
  <c r="AC19" i="10"/>
  <c r="AC11" i="10"/>
  <c r="U21" i="10"/>
  <c r="U13" i="10"/>
  <c r="U14" i="10"/>
  <c r="U15" i="10"/>
  <c r="U16" i="10"/>
  <c r="U17" i="10"/>
  <c r="U18" i="10"/>
  <c r="U19" i="10"/>
  <c r="U20" i="10"/>
  <c r="U12" i="10"/>
  <c r="U11" i="10"/>
  <c r="L21" i="10"/>
  <c r="L12" i="10"/>
  <c r="L13" i="10"/>
  <c r="L14" i="10"/>
  <c r="L15" i="10"/>
  <c r="L16" i="10"/>
  <c r="L17" i="10"/>
  <c r="L18" i="10"/>
  <c r="L19" i="10"/>
  <c r="L20" i="10"/>
  <c r="L11" i="10"/>
  <c r="AA21" i="10"/>
  <c r="AA20" i="10"/>
  <c r="AA12" i="10"/>
  <c r="AA13" i="10"/>
  <c r="AA14" i="10"/>
  <c r="AA15" i="10"/>
  <c r="AA16" i="10"/>
  <c r="AA17" i="10"/>
  <c r="AA18" i="10"/>
  <c r="AA19" i="10"/>
  <c r="AA11" i="10"/>
  <c r="J11" i="10"/>
  <c r="J21" i="10"/>
  <c r="H21" i="10"/>
  <c r="S21" i="10"/>
  <c r="Q21" i="10"/>
  <c r="N21" i="10"/>
  <c r="F21" i="10"/>
  <c r="J15" i="10"/>
  <c r="J16" i="10"/>
  <c r="J17" i="10"/>
  <c r="J18" i="10"/>
  <c r="J19" i="10"/>
  <c r="J20" i="10"/>
  <c r="J14" i="10"/>
  <c r="J13" i="10"/>
  <c r="J12" i="10"/>
  <c r="W13" i="9"/>
  <c r="W14" i="9"/>
  <c r="W15" i="9"/>
  <c r="W16" i="9"/>
  <c r="W17" i="9"/>
  <c r="W12" i="9"/>
  <c r="W18" i="9" s="1"/>
  <c r="L13" i="9"/>
  <c r="U18" i="9"/>
  <c r="U17" i="9"/>
  <c r="U16" i="9"/>
  <c r="U15" i="9"/>
  <c r="U13" i="9"/>
  <c r="U12" i="9"/>
  <c r="J12" i="9"/>
  <c r="J18" i="9"/>
  <c r="J15" i="9"/>
  <c r="J16" i="9"/>
  <c r="J17" i="9"/>
  <c r="J14" i="9"/>
  <c r="J13" i="9"/>
  <c r="S18" i="9"/>
  <c r="Q18" i="9"/>
  <c r="L15" i="9" l="1"/>
  <c r="L16" i="9"/>
  <c r="L12" i="9"/>
  <c r="L14" i="9"/>
  <c r="L17" i="9"/>
  <c r="L18" i="9" l="1"/>
  <c r="AD7" i="4" l="1"/>
  <c r="AK8" i="5" s="1"/>
  <c r="C19" i="4"/>
  <c r="O7" i="23" l="1"/>
  <c r="AH16" i="5"/>
  <c r="AH20" i="5"/>
  <c r="AH13" i="5"/>
  <c r="AH17" i="5"/>
  <c r="AH21" i="5"/>
  <c r="AH14" i="5"/>
  <c r="AH18" i="5"/>
  <c r="AH12" i="5"/>
  <c r="AH15" i="5"/>
  <c r="AH19" i="5"/>
  <c r="AH11" i="5"/>
  <c r="AA18" i="4"/>
  <c r="AA14" i="4"/>
  <c r="AA17" i="4"/>
  <c r="AA13" i="4"/>
  <c r="AA16" i="4"/>
  <c r="AA12" i="4"/>
  <c r="AA9" i="4"/>
  <c r="AA10" i="4"/>
  <c r="AA15" i="4"/>
  <c r="AA11" i="4"/>
  <c r="AB14" i="2"/>
  <c r="AB15" i="2"/>
  <c r="AB16" i="2"/>
  <c r="AB17" i="2"/>
  <c r="AB18" i="2"/>
  <c r="AB13" i="2"/>
  <c r="AB12" i="2"/>
  <c r="O7" i="8" l="1"/>
  <c r="L9" i="23"/>
  <c r="L8" i="23"/>
  <c r="Q8" i="21"/>
  <c r="F18" i="9"/>
  <c r="I9" i="21"/>
  <c r="J18" i="2"/>
  <c r="X18" i="2"/>
  <c r="E18" i="2"/>
  <c r="T18" i="2" s="1"/>
  <c r="A18" i="2"/>
  <c r="C18" i="2"/>
  <c r="Q31" i="21"/>
  <c r="Q30" i="21"/>
  <c r="Q29" i="21"/>
  <c r="Q28" i="21"/>
  <c r="Q27" i="21"/>
  <c r="Q26" i="21"/>
  <c r="Q25" i="21"/>
  <c r="Q24" i="21"/>
  <c r="Q23" i="21"/>
  <c r="Q22" i="21"/>
  <c r="Q21" i="21"/>
  <c r="Q20" i="21"/>
  <c r="Q19" i="21"/>
  <c r="Q18" i="21"/>
  <c r="Q17" i="21"/>
  <c r="Q16" i="21"/>
  <c r="Q15" i="21"/>
  <c r="Q14" i="21"/>
  <c r="Q13" i="21"/>
  <c r="Q12" i="21"/>
  <c r="Q11" i="21"/>
  <c r="Q10" i="21"/>
  <c r="Q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Q17" i="19"/>
  <c r="Q16" i="19"/>
  <c r="Q15" i="19"/>
  <c r="Q14" i="19"/>
  <c r="Q13" i="19"/>
  <c r="Q12" i="19"/>
  <c r="Q11" i="19"/>
  <c r="Q10" i="19"/>
  <c r="Q9" i="19"/>
  <c r="I8" i="19"/>
  <c r="I10" i="19"/>
  <c r="I11" i="19"/>
  <c r="I12" i="19"/>
  <c r="I13" i="19"/>
  <c r="I14" i="19"/>
  <c r="I15" i="19"/>
  <c r="I16" i="19"/>
  <c r="I17" i="19"/>
  <c r="I9" i="19"/>
  <c r="D21" i="10"/>
  <c r="N18" i="9"/>
  <c r="H18" i="9"/>
  <c r="D18" i="9"/>
  <c r="G10" i="23"/>
  <c r="O6" i="23"/>
  <c r="J13" i="8" l="1"/>
  <c r="J11" i="8"/>
  <c r="J14" i="8"/>
  <c r="J15" i="8"/>
  <c r="J12" i="8"/>
  <c r="Z18" i="2"/>
  <c r="H13" i="8" l="1"/>
  <c r="H12" i="8"/>
  <c r="H15" i="8" s="1"/>
</calcChain>
</file>

<file path=xl/sharedStrings.xml><?xml version="1.0" encoding="utf-8"?>
<sst xmlns="http://schemas.openxmlformats.org/spreadsheetml/2006/main" count="945" uniqueCount="328">
  <si>
    <t>صندوق قابل معامله با درآمد ثابت ماهور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</si>
  <si>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</si>
  <si>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</si>
  <si>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</si>
  <si>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</si>
  <si>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</si>
  <si>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</si>
  <si>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</si>
  <si>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</si>
  <si>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</si>
  <si>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</si>
  <si>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</si>
  <si>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</si>
  <si>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</si>
  <si>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</si>
  <si>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</si>
  <si>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</si>
  <si>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</si>
  <si>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</si>
  <si>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شرکت کیسون</t>
  </si>
  <si>
    <t>فولاد هرمزگان جنوب</t>
  </si>
  <si>
    <t>گروه توسعه مالی مهرآیندگان</t>
  </si>
  <si>
    <t>کربن‌ ایران‌</t>
  </si>
  <si>
    <t>شمش طلا GoldBar</t>
  </si>
  <si>
    <t>شمش نقره SilverBar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</si>
  <si>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</si>
  <si>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</si>
  <si>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</si>
  <si>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</si>
  <si>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</si>
  <si>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</si>
  <si>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اختیارف.ت.هرمز-2193-050818</t>
  </si>
  <si>
    <t>1405/08/18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</si>
  <si>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</si>
  <si>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</si>
  <si>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</si>
  <si>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</si>
  <si>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اختیارخ.ت.هرمز-2243-050918</t>
  </si>
  <si>
    <t>اختیار خرید</t>
  </si>
  <si>
    <t>موقعیت فروش</t>
  </si>
  <si>
    <t>1405/09/18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</si>
  <si>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</si>
  <si>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</si>
  <si>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</si>
  <si>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</si>
  <si>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</si>
  <si>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</si>
  <si>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</si>
  <si>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</si>
  <si>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</si>
  <si>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شاخصی شفق رابین</t>
  </si>
  <si>
    <t>صندوق س.بخشی صنایع معیار-ب</t>
  </si>
  <si>
    <t>صندوق س.پشتوانه طلا دنای زاگرس</t>
  </si>
  <si>
    <t>صندوق س.پشتوانه طلای رز</t>
  </si>
  <si>
    <t>صندوق س.كالاي آبان</t>
  </si>
  <si>
    <t>صندوق س.كالاي ديباي ليان</t>
  </si>
  <si>
    <t>صندوق طلای عیار مفید</t>
  </si>
  <si>
    <t>صندوق س.سهام آوای معیار-س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</si>
  <si>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</si>
  <si>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</si>
  <si>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</si>
  <si>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</si>
  <si>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</si>
  <si>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</si>
  <si>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</si>
  <si>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</si>
  <si>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سلف گندله سنگ آهن صبانور</t>
  </si>
  <si>
    <t>بله</t>
  </si>
  <si>
    <t>1404/01/20</t>
  </si>
  <si>
    <t>1406/01/20</t>
  </si>
  <si>
    <t>سلف موازی هیدروکربن آفتاب062</t>
  </si>
  <si>
    <t>1404/03/12</t>
  </si>
  <si>
    <t>1406/03/12</t>
  </si>
  <si>
    <t>اسنادخزانه-م3بودجه02-050818</t>
  </si>
  <si>
    <t>1402/08/15</t>
  </si>
  <si>
    <t>صکوک مرابحه سپید507-بدون ضامن</t>
  </si>
  <si>
    <t>1403/07/08</t>
  </si>
  <si>
    <t>1405/07/08</t>
  </si>
  <si>
    <t>مرابحه آرگون نورد ایران080714</t>
  </si>
  <si>
    <t>1404/07/14</t>
  </si>
  <si>
    <t>1408/07/14</t>
  </si>
  <si>
    <t>مرابحه عام دولت244-ش.خ070913</t>
  </si>
  <si>
    <t>1404/08/13</t>
  </si>
  <si>
    <t>1407/09/13</t>
  </si>
  <si>
    <t>مرابحه عام دولت245-ش.خ070813</t>
  </si>
  <si>
    <t>1407/08/13</t>
  </si>
  <si>
    <t>مرابحه عام دولت254-ش.خ070911</t>
  </si>
  <si>
    <t>1404/09/11</t>
  </si>
  <si>
    <t>1407/09/11</t>
  </si>
  <si>
    <t>مرابحه عام دولت259-ش.خ070502</t>
  </si>
  <si>
    <t>1404/10/02</t>
  </si>
  <si>
    <t>1407/05/02</t>
  </si>
  <si>
    <t>مرابحه عام دولت265-ش.خ070430</t>
  </si>
  <si>
    <t>1404/10/30</t>
  </si>
  <si>
    <t>1407/04/30</t>
  </si>
  <si>
    <t>مشارکت ش تبریز062-3ماهه20.5%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</si>
  <si>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</si>
  <si>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</si>
  <si>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</si>
  <si>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</si>
  <si>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</si>
  <si>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</si>
  <si>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</si>
  <si>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</si>
  <si>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</si>
  <si>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</si>
  <si>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</si>
  <si>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</si>
  <si>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</si>
  <si>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</si>
  <si>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</si>
  <si>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</si>
  <si>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</si>
  <si>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0.00%</t>
  </si>
  <si>
    <t>سپرده کوتاه مدت بانک گردشگری قیطریه(کوتاه مدت)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</si>
  <si>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</si>
  <si>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</si>
  <si>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</si>
  <si>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</si>
  <si>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</si>
  <si>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</si>
  <si>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</si>
  <si>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</si>
  <si>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گردشگری قلهک (کوتاه مدت)</t>
  </si>
  <si>
    <t>سپرده کوتاه مدت بانک ملی 22 بهمن (کوتاه مدت)</t>
  </si>
  <si>
    <t>سپرده کوتاه مدت بانک شهر اطباء تبریز (کوتاه مدت)</t>
  </si>
  <si>
    <t>سپرده کوتاه مدت بانک تجارت سه راه آذری(کوتاه مدت)</t>
  </si>
  <si>
    <t>سپرده کوتاه مدت بانک تجارت مرکزی(کوتاه مدت)</t>
  </si>
  <si>
    <t>سپرده کوتاه مدت بانک صادرات بیست متری افسریه( کوتاه مدت)</t>
  </si>
  <si>
    <t>سپرده بلند مدت بانک صادرات زعفرانیه</t>
  </si>
  <si>
    <t>سپرده کوتاه مدت موسسه اعتباری ملل جنت آباد( کوتاه مدت)</t>
  </si>
  <si>
    <t>سپرده بلند مدت بانک گردشگری قیطریه</t>
  </si>
  <si>
    <t>0.34%</t>
  </si>
  <si>
    <t>سپرده بلند مدت بانک صادرات 15 متری اول افسریه</t>
  </si>
  <si>
    <t>1.41%</t>
  </si>
  <si>
    <t>سپرده بلند مدت بانک صادرات بیست متری افسریه</t>
  </si>
  <si>
    <t>0.64%</t>
  </si>
  <si>
    <t>0.14%</t>
  </si>
  <si>
    <t>سپرده کوتاه مدت بانک شهر بازار مبل یافت آباد(کوتاه مدت)</t>
  </si>
  <si>
    <t>سپرده بلند مدت بانک شهر بازار مبل یافت آباد</t>
  </si>
  <si>
    <t>0.19%</t>
  </si>
  <si>
    <t>سپرده کوتاه مدت بانک گردشگری آرژانتین(کوتاه مدت)</t>
  </si>
  <si>
    <t>0.01%</t>
  </si>
  <si>
    <t>سپرده کوتاه مدت بانک ملت موزه ملی قرآن کریم ( کوتاه مدت)</t>
  </si>
  <si>
    <t>سپرده کوتاه مدت بانک پاسارگاد دیباجی شمال ( کوتاه مدت)</t>
  </si>
  <si>
    <t>0.27%</t>
  </si>
  <si>
    <t>5.89%</t>
  </si>
  <si>
    <t>سپرده بلند مدت بانک گردشگری آرژانتین</t>
  </si>
  <si>
    <t>0.63%</t>
  </si>
  <si>
    <t>سپرده کوتاه مدت بانک صادرات گرگان( کوتاه مدت)</t>
  </si>
  <si>
    <t>سپرده بلند مدت بانک صادرات شهید مخبر</t>
  </si>
  <si>
    <t>0.70%</t>
  </si>
  <si>
    <t>0.11%</t>
  </si>
  <si>
    <t>سپرده بلند مدت بانک صادرات خيابان پيروزي</t>
  </si>
  <si>
    <t>سپرده بلند مدت موسسه اعتباری ملل شریعتی</t>
  </si>
  <si>
    <t>1.57%</t>
  </si>
  <si>
    <t>سپرده بلند مدت موسسه اعتباری ملل جنت آباد</t>
  </si>
  <si>
    <t>1.64%</t>
  </si>
  <si>
    <t>سپرده بلند مدت موسسه اعتباری ملل پارک وی</t>
  </si>
  <si>
    <t>3.14%</t>
  </si>
  <si>
    <t>1.03%</t>
  </si>
  <si>
    <t>6.39%</t>
  </si>
  <si>
    <t>3.45%</t>
  </si>
  <si>
    <t>0.56%</t>
  </si>
  <si>
    <t>0.91%</t>
  </si>
  <si>
    <t>0.15%</t>
  </si>
  <si>
    <t>1.75%</t>
  </si>
  <si>
    <t>0.28%</t>
  </si>
  <si>
    <t>0.69%</t>
  </si>
  <si>
    <t>0.04%</t>
  </si>
  <si>
    <t>2.10%</t>
  </si>
  <si>
    <t>0.17%</t>
  </si>
  <si>
    <t>0.75%</t>
  </si>
  <si>
    <t>0.76%</t>
  </si>
  <si>
    <t>0.60%</t>
  </si>
  <si>
    <t>سپرده بلند مدت موسسه اعتباری ملل بلوار دریا</t>
  </si>
  <si>
    <t>1.26%</t>
  </si>
  <si>
    <t>2.51%</t>
  </si>
  <si>
    <t>1.89%</t>
  </si>
  <si>
    <t>0.78%</t>
  </si>
  <si>
    <t>سپرده بلند مدت بانک پاسارگاد دیباجی شمالی</t>
  </si>
  <si>
    <t>4.06%</t>
  </si>
  <si>
    <t>2.27%</t>
  </si>
  <si>
    <t>2.16%</t>
  </si>
  <si>
    <t>سپرده بلند مدت بانک صادرات شهید رضاپور</t>
  </si>
  <si>
    <t>1.43%</t>
  </si>
  <si>
    <t>1.45%</t>
  </si>
  <si>
    <t>1.28%</t>
  </si>
  <si>
    <t>1.92%</t>
  </si>
  <si>
    <t>سپرده بلند مدت بانک صادرات گرگان</t>
  </si>
  <si>
    <t>سپرده بلند مدت موسسه اعتباری ملل زعفرانیه</t>
  </si>
  <si>
    <t>0.31%</t>
  </si>
  <si>
    <t>سپرده بلند مدت موسسه اعتباری ملل امیرآباد</t>
  </si>
  <si>
    <t>0.55%</t>
  </si>
  <si>
    <t>0.44%</t>
  </si>
  <si>
    <t>1.61%</t>
  </si>
  <si>
    <t>0.77%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</si>
  <si>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</si>
  <si>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</si>
  <si>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</si>
  <si>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</si>
  <si>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</si>
  <si>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</si>
  <si>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</si>
  <si>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</si>
  <si>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</si>
  <si>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</si>
  <si>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</si>
  <si>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</si>
  <si>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</si>
  <si>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</si>
  <si>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</si>
  <si>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</si>
  <si>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</si>
  <si>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</si>
  <si>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</si>
  <si>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</si>
  <si>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</si>
  <si>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</si>
  <si>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</si>
  <si>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</si>
  <si>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</si>
  <si>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</si>
  <si>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</si>
  <si>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</si>
  <si>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</si>
  <si>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</si>
  <si>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</si>
  <si>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</si>
  <si>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تولید اصفهان مقدم050201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</si>
  <si>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</si>
  <si>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</si>
  <si>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</si>
  <si>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</si>
  <si>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</si>
  <si>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</si>
  <si>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</si>
  <si>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</si>
  <si>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</si>
  <si>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</si>
  <si>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</si>
  <si>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</si>
  <si>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</si>
  <si>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</si>
  <si>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</si>
  <si>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</si>
  <si>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</si>
  <si>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</si>
  <si>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</si>
  <si>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</si>
  <si>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</si>
  <si>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</si>
  <si>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</si>
  <si>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</si>
  <si>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</si>
  <si>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</si>
  <si>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</si>
  <si>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</si>
  <si>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</si>
  <si>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شهید دادمان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</si>
  <si>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</si>
  <si>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</si>
  <si>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</si>
  <si>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</si>
  <si>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</si>
  <si>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</si>
  <si>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</si>
  <si>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</si>
  <si>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</si>
  <si>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</si>
  <si>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</si>
  <si>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</si>
  <si>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</si>
  <si>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</si>
  <si>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</si>
  <si>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</si>
  <si>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</si>
  <si>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</si>
  <si>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</si>
  <si>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1405/02/01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</si>
  <si>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</si>
  <si>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</si>
  <si>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</si>
  <si>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</si>
  <si>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</si>
  <si>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</si>
  <si>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</si>
  <si>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</si>
  <si>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</si>
  <si>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</si>
  <si>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</si>
  <si>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</si>
  <si>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</si>
  <si>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</si>
  <si>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</si>
  <si>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</si>
  <si>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</si>
  <si>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ظهرمز05091</t>
  </si>
  <si>
    <t>صندوق سرمایه‌گذاری در اوراق بهادار بادرآمد ثابت ماهور</t>
  </si>
  <si>
    <t>‫صورت وضعیت پورتفوی</t>
  </si>
  <si>
    <t>برای ماه منتهی به 31 خرداد ماه  1405</t>
  </si>
  <si>
    <t>گواهی سپرده</t>
  </si>
  <si>
    <t xml:space="preserve"> 1-3-2مبالغ تخصیص یافته بابت خرید و نگهداری اوراق بهادار با درآمد ثابت (نرخ سود ترجیحی)</t>
  </si>
  <si>
    <t>بازارگردانی آسمان زاگرس</t>
  </si>
  <si>
    <t>صکوک مرابحه سپید</t>
  </si>
  <si>
    <t>صندوق سرمایه گذاری اختصاصی بازارگردانی معیار</t>
  </si>
  <si>
    <t>بازارگردان صندوق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</si>
  <si>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</si>
  <si>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</si>
  <si>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</si>
  <si>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</si>
  <si>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آرگون081</t>
  </si>
  <si>
    <t>اوراق اختیار فروش تبعی فولاد هرمزگان جنوب</t>
  </si>
  <si>
    <t>هرمز1</t>
  </si>
  <si>
    <t>اراد 245</t>
  </si>
  <si>
    <t>اراد2651</t>
  </si>
  <si>
    <t>سپرده بانکی</t>
  </si>
  <si>
    <t xml:space="preserve">گواهی ‫سپرده بانکی </t>
  </si>
  <si>
    <t>طی ماه/ماه قبل</t>
  </si>
  <si>
    <t>اول دوره</t>
  </si>
  <si>
    <t>1404/01/01 تا 1404/01/01</t>
  </si>
  <si>
    <t>1405.01.01</t>
  </si>
  <si>
    <t>11-30</t>
  </si>
  <si>
    <t>انتها دوره</t>
  </si>
  <si>
    <t>میانگین</t>
  </si>
  <si>
    <t>گواهی سپردها</t>
  </si>
  <si>
    <t>سود سپرده بانک</t>
  </si>
  <si>
    <t>سود اوراق فولاد هرمزگان جنوب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</si>
</sst>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sz val="12"/>
      <color theme="0" tint="-0.34998626667073579"/>
      <name val="Arial"/>
      <family val="2"/>
    </font>
    <font>
      <b/>
      <sz val="12"/>
      <color theme="0" tint="-0.34998626667073579"/>
      <name val="B Nazanin"/>
      <charset val="178"/>
    </font>
    <font>
      <b/>
      <sz val="11"/>
      <color rgb="FF000000"/>
      <name val="B Nazanin"/>
      <charset val="178"/>
    </font>
    <font>
      <sz val="11"/>
      <color rgb="FFFF0000"/>
      <name val="B Nazanin"/>
      <charset val="178"/>
    </font>
    <font>
      <sz val="11"/>
      <color rgb="FF333333"/>
      <name val="B Nazanin"/>
      <charset val="178"/>
    </font>
    <font>
      <b/>
      <sz val="10"/>
      <color rgb="FF000000"/>
      <name val="B Nazanin"/>
      <charset val="178"/>
    </font>
    <font>
      <sz val="10"/>
      <color rgb="FF8E8E93"/>
      <name val="IRANSans"/>
    </font>
    <font>
      <sz val="10"/>
      <color rgb="FF333333"/>
      <name val="IRANSans"/>
    </font>
    <font>
      <b/>
      <sz val="16"/>
      <color rgb="FF000000"/>
      <name val="B Nazanin"/>
      <charset val="178"/>
    </font>
    <font>
      <b/>
      <sz val="16"/>
      <color theme="1"/>
      <name val="B Nazanin"/>
      <charset val="178"/>
    </font>
    <font>
      <b/>
      <sz val="16"/>
      <color rgb="FF1E90FF"/>
      <name val="B Nazanin"/>
      <charset val="178"/>
    </font>
    <font>
      <b/>
      <sz val="16"/>
      <color theme="0" tint="-0.34998626667073579"/>
      <name val="B Nazanin"/>
      <charset val="178"/>
    </font>
    <font>
      <b/>
      <sz val="16"/>
      <color theme="0" tint="-0.499984740745262"/>
      <name val="B Nazanin"/>
      <charset val="178"/>
    </font>
    <font>
      <sz val="10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sz val="11"/>
      <color rgb="FF000000"/>
      <name val="B Nazanin"/>
      <charset val="178"/>
    </font>
    <font>
      <b/>
      <sz val="10"/>
      <color theme="0" tint="-0.34998626667073579"/>
      <name val="IRANSans"/>
    </font>
    <font>
      <b/>
      <sz val="10"/>
      <color theme="0" tint="-0.34998626667073579"/>
      <name val="Arial"/>
      <family val="2"/>
    </font>
    <font>
      <b/>
      <sz val="10"/>
      <color theme="0" tint="-0.34998626667073579"/>
      <name val="B Nazanin"/>
      <charset val="178"/>
    </font>
    <font>
      <sz val="10"/>
      <color theme="0" tint="-0.34998626667073579"/>
      <name val="B Nazanin"/>
      <charset val="178"/>
    </font>
    <font>
      <b/>
      <sz val="11"/>
      <color theme="0" tint="-0.34998626667073579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7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8" fillId="0" borderId="0" xfId="2" applyFont="1" applyAlignment="1">
      <alignment vertical="center"/>
    </xf>
    <xf numFmtId="0" fontId="8" fillId="0" borderId="0" xfId="2" applyFont="1"/>
    <xf numFmtId="0" fontId="7" fillId="0" borderId="0" xfId="2"/>
    <xf numFmtId="0" fontId="9" fillId="0" borderId="0" xfId="2" applyFont="1" applyAlignment="1">
      <alignment vertical="center"/>
    </xf>
    <xf numFmtId="0" fontId="9" fillId="0" borderId="0" xfId="2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vertical="top"/>
    </xf>
    <xf numFmtId="0" fontId="11" fillId="0" borderId="0" xfId="0" applyFont="1" applyAlignment="1"/>
    <xf numFmtId="0" fontId="11" fillId="0" borderId="2" xfId="0" applyFont="1" applyBorder="1" applyAlignment="1"/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top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2" fillId="0" borderId="0" xfId="3" applyFont="1" applyAlignment="1">
      <alignment horizontal="left"/>
    </xf>
    <xf numFmtId="0" fontId="13" fillId="0" borderId="0" xfId="3" applyFont="1" applyAlignment="1">
      <alignment horizontal="right" vertical="center"/>
    </xf>
    <xf numFmtId="0" fontId="14" fillId="0" borderId="0" xfId="3" applyFont="1" applyAlignment="1">
      <alignment horizontal="left"/>
    </xf>
    <xf numFmtId="0" fontId="4" fillId="0" borderId="4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3" fontId="15" fillId="0" borderId="0" xfId="3" applyNumberFormat="1" applyFont="1" applyAlignment="1">
      <alignment horizontal="center"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horizontal="center" vertical="center"/>
    </xf>
    <xf numFmtId="0" fontId="10" fillId="0" borderId="0" xfId="3" applyAlignment="1">
      <alignment horizontal="center" vertical="center"/>
    </xf>
    <xf numFmtId="10" fontId="4" fillId="0" borderId="0" xfId="4" applyNumberFormat="1" applyFont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0" fontId="4" fillId="0" borderId="0" xfId="3" applyFont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164" fontId="4" fillId="0" borderId="8" xfId="4" applyNumberFormat="1" applyFont="1" applyFill="1" applyBorder="1" applyAlignment="1">
      <alignment horizontal="center" vertical="center"/>
    </xf>
    <xf numFmtId="3" fontId="12" fillId="0" borderId="0" xfId="3" applyNumberFormat="1" applyFont="1" applyAlignment="1">
      <alignment horizontal="center" vertical="center"/>
    </xf>
    <xf numFmtId="3" fontId="12" fillId="0" borderId="0" xfId="3" applyNumberFormat="1" applyFont="1" applyAlignment="1">
      <alignment horizontal="left"/>
    </xf>
    <xf numFmtId="3" fontId="5" fillId="0" borderId="0" xfId="3" applyNumberFormat="1" applyFont="1" applyAlignment="1">
      <alignment horizontal="right" vertical="top"/>
    </xf>
    <xf numFmtId="0" fontId="4" fillId="0" borderId="0" xfId="3" applyFont="1" applyAlignment="1">
      <alignment vertical="center" wrapText="1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9" fontId="11" fillId="0" borderId="0" xfId="1" applyNumberFormat="1" applyFont="1" applyAlignment="1">
      <alignment horizontal="center" vertical="center"/>
    </xf>
    <xf numFmtId="9" fontId="4" fillId="0" borderId="5" xfId="1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top"/>
    </xf>
    <xf numFmtId="3" fontId="4" fillId="0" borderId="6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10" fontId="19" fillId="0" borderId="0" xfId="1" applyNumberFormat="1" applyFont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10" fontId="4" fillId="0" borderId="0" xfId="1" applyNumberFormat="1" applyFont="1" applyAlignment="1">
      <alignment horizontal="center" vertical="center"/>
    </xf>
    <xf numFmtId="165" fontId="22" fillId="0" borderId="0" xfId="5" applyNumberFormat="1" applyFont="1" applyAlignment="1">
      <alignment horizontal="left"/>
    </xf>
    <xf numFmtId="165" fontId="23" fillId="0" borderId="0" xfId="5" applyNumberFormat="1" applyFont="1" applyFill="1" applyAlignment="1">
      <alignment vertical="center"/>
    </xf>
    <xf numFmtId="165" fontId="22" fillId="0" borderId="4" xfId="5" applyNumberFormat="1" applyFont="1" applyFill="1" applyBorder="1" applyAlignment="1">
      <alignment horizontal="right" vertical="center"/>
    </xf>
    <xf numFmtId="165" fontId="22" fillId="0" borderId="0" xfId="5" applyNumberFormat="1" applyFont="1" applyFill="1" applyBorder="1" applyAlignment="1">
      <alignment vertical="center"/>
    </xf>
    <xf numFmtId="165" fontId="22" fillId="0" borderId="4" xfId="5" applyNumberFormat="1" applyFont="1" applyFill="1" applyBorder="1" applyAlignment="1">
      <alignment horizontal="center" vertical="center"/>
    </xf>
    <xf numFmtId="165" fontId="22" fillId="0" borderId="0" xfId="5" applyNumberFormat="1" applyFont="1" applyFill="1" applyBorder="1" applyAlignment="1">
      <alignment horizontal="right" vertical="center"/>
    </xf>
    <xf numFmtId="165" fontId="22" fillId="0" borderId="0" xfId="5" applyNumberFormat="1" applyFont="1" applyFill="1" applyAlignment="1">
      <alignment horizontal="center" vertical="center"/>
    </xf>
    <xf numFmtId="165" fontId="22" fillId="0" borderId="0" xfId="5" applyNumberFormat="1" applyFont="1" applyFill="1" applyBorder="1" applyAlignment="1">
      <alignment horizontal="right" vertical="center" wrapText="1"/>
    </xf>
    <xf numFmtId="165" fontId="22" fillId="0" borderId="0" xfId="5" applyNumberFormat="1" applyFont="1" applyFill="1" applyBorder="1" applyAlignment="1">
      <alignment vertical="center" wrapText="1"/>
    </xf>
    <xf numFmtId="165" fontId="22" fillId="0" borderId="0" xfId="5" applyNumberFormat="1" applyFont="1" applyFill="1" applyAlignment="1">
      <alignment horizontal="right" vertical="center"/>
    </xf>
    <xf numFmtId="165" fontId="25" fillId="0" borderId="0" xfId="5" applyNumberFormat="1" applyFont="1" applyAlignment="1">
      <alignment horizontal="left"/>
    </xf>
    <xf numFmtId="165" fontId="25" fillId="0" borderId="0" xfId="5" applyNumberFormat="1" applyFont="1" applyFill="1" applyAlignment="1">
      <alignment horizontal="center" vertical="center"/>
    </xf>
    <xf numFmtId="165" fontId="25" fillId="0" borderId="0" xfId="5" applyNumberFormat="1" applyFont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5" fontId="26" fillId="0" borderId="0" xfId="5" applyNumberFormat="1" applyFont="1" applyAlignment="1">
      <alignment horizontal="left"/>
    </xf>
    <xf numFmtId="165" fontId="26" fillId="0" borderId="0" xfId="5" applyNumberFormat="1" applyFont="1" applyAlignment="1">
      <alignment horizontal="center" vertical="center"/>
    </xf>
    <xf numFmtId="165" fontId="27" fillId="0" borderId="0" xfId="5" applyNumberFormat="1" applyFont="1" applyAlignment="1">
      <alignment horizontal="center" vertical="center"/>
    </xf>
    <xf numFmtId="165" fontId="3" fillId="0" borderId="0" xfId="5" applyNumberFormat="1" applyFont="1" applyFill="1" applyAlignment="1">
      <alignment horizontal="center" vertical="center"/>
    </xf>
    <xf numFmtId="165" fontId="4" fillId="0" borderId="6" xfId="5" applyNumberFormat="1" applyFont="1" applyFill="1" applyBorder="1" applyAlignment="1">
      <alignment horizontal="center" vertical="center" wrapText="1"/>
    </xf>
    <xf numFmtId="165" fontId="27" fillId="0" borderId="2" xfId="5" applyNumberFormat="1" applyFont="1" applyBorder="1" applyAlignment="1">
      <alignment horizontal="center" vertical="center"/>
    </xf>
    <xf numFmtId="165" fontId="4" fillId="0" borderId="0" xfId="5" applyNumberFormat="1" applyFont="1" applyBorder="1" applyAlignment="1">
      <alignment horizontal="center" vertical="center"/>
    </xf>
    <xf numFmtId="10" fontId="4" fillId="0" borderId="0" xfId="5" applyNumberFormat="1" applyFont="1" applyFill="1" applyBorder="1" applyAlignment="1">
      <alignment horizontal="center" vertical="center" wrapText="1"/>
    </xf>
    <xf numFmtId="165" fontId="5" fillId="0" borderId="0" xfId="5" applyNumberFormat="1" applyFont="1" applyAlignment="1">
      <alignment horizontal="center" vertical="center"/>
    </xf>
    <xf numFmtId="165" fontId="5" fillId="0" borderId="0" xfId="5" applyNumberFormat="1" applyFont="1" applyBorder="1" applyAlignment="1">
      <alignment horizontal="center" vertical="center"/>
    </xf>
    <xf numFmtId="10" fontId="4" fillId="0" borderId="5" xfId="3" applyNumberFormat="1" applyFont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165" fontId="27" fillId="0" borderId="0" xfId="5" applyNumberFormat="1" applyFont="1" applyBorder="1" applyAlignment="1">
      <alignment horizontal="center" vertical="center"/>
    </xf>
    <xf numFmtId="3" fontId="30" fillId="0" borderId="0" xfId="3" applyNumberFormat="1" applyFont="1" applyAlignment="1">
      <alignment horizontal="center" vertical="center"/>
    </xf>
    <xf numFmtId="2" fontId="27" fillId="0" borderId="0" xfId="5" applyNumberFormat="1" applyFont="1" applyAlignment="1">
      <alignment horizontal="left"/>
    </xf>
    <xf numFmtId="2" fontId="27" fillId="0" borderId="0" xfId="5" applyNumberFormat="1" applyFont="1" applyAlignment="1">
      <alignment horizontal="center" vertical="center"/>
    </xf>
    <xf numFmtId="2" fontId="4" fillId="0" borderId="6" xfId="5" applyNumberFormat="1" applyFont="1" applyFill="1" applyBorder="1" applyAlignment="1">
      <alignment horizontal="center" vertical="center" wrapText="1"/>
    </xf>
    <xf numFmtId="2" fontId="27" fillId="0" borderId="2" xfId="5" applyNumberFormat="1" applyFont="1" applyBorder="1" applyAlignment="1">
      <alignment horizontal="center" vertical="center"/>
    </xf>
    <xf numFmtId="2" fontId="29" fillId="0" borderId="0" xfId="5" applyNumberFormat="1" applyFont="1" applyAlignment="1">
      <alignment horizontal="right" vertical="center"/>
    </xf>
    <xf numFmtId="37" fontId="4" fillId="0" borderId="0" xfId="3" applyNumberFormat="1" applyFont="1" applyAlignment="1">
      <alignment horizontal="center" vertical="center"/>
    </xf>
    <xf numFmtId="0" fontId="4" fillId="0" borderId="5" xfId="3" applyFont="1" applyBorder="1" applyAlignment="1">
      <alignment horizontal="right" vertical="center"/>
    </xf>
    <xf numFmtId="2" fontId="27" fillId="0" borderId="0" xfId="5" applyNumberFormat="1" applyFont="1" applyBorder="1" applyAlignment="1">
      <alignment horizontal="left"/>
    </xf>
    <xf numFmtId="2" fontId="4" fillId="0" borderId="0" xfId="5" applyNumberFormat="1" applyFont="1" applyFill="1" applyBorder="1" applyAlignment="1">
      <alignment horizontal="center" vertical="center" wrapText="1"/>
    </xf>
    <xf numFmtId="2" fontId="27" fillId="0" borderId="0" xfId="5" applyNumberFormat="1" applyFont="1" applyBorder="1" applyAlignment="1">
      <alignment horizontal="center" vertical="center"/>
    </xf>
    <xf numFmtId="2" fontId="27" fillId="0" borderId="0" xfId="5" applyNumberFormat="1" applyFont="1" applyFill="1" applyAlignment="1">
      <alignment horizontal="center" vertical="center"/>
    </xf>
    <xf numFmtId="2" fontId="27" fillId="0" borderId="0" xfId="5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0" fontId="19" fillId="0" borderId="0" xfId="1" applyNumberFormat="1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10" fontId="19" fillId="0" borderId="0" xfId="1" applyNumberFormat="1" applyFont="1" applyFill="1" applyAlignment="1">
      <alignment horizontal="left"/>
    </xf>
    <xf numFmtId="3" fontId="11" fillId="0" borderId="0" xfId="0" applyNumberFormat="1" applyFont="1" applyFill="1" applyAlignment="1">
      <alignment horizontal="left"/>
    </xf>
    <xf numFmtId="3" fontId="31" fillId="0" borderId="0" xfId="0" applyNumberFormat="1" applyFont="1" applyFill="1" applyAlignment="1">
      <alignment horizontal="left"/>
    </xf>
    <xf numFmtId="3" fontId="11" fillId="0" borderId="0" xfId="0" applyNumberFormat="1" applyFont="1" applyFill="1" applyAlignment="1">
      <alignment horizontal="center"/>
    </xf>
    <xf numFmtId="3" fontId="32" fillId="0" borderId="0" xfId="0" applyNumberFormat="1" applyFont="1" applyAlignment="1">
      <alignment horizontal="left"/>
    </xf>
    <xf numFmtId="0" fontId="11" fillId="0" borderId="0" xfId="0" applyFont="1" applyFill="1" applyAlignment="1"/>
    <xf numFmtId="10" fontId="4" fillId="0" borderId="0" xfId="1" applyNumberFormat="1" applyFont="1" applyFill="1" applyAlignment="1">
      <alignment horizontal="left"/>
    </xf>
    <xf numFmtId="0" fontId="32" fillId="0" borderId="0" xfId="0" applyFont="1" applyAlignment="1">
      <alignment horizontal="left"/>
    </xf>
    <xf numFmtId="3" fontId="15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left"/>
    </xf>
    <xf numFmtId="3" fontId="4" fillId="0" borderId="0" xfId="3" applyNumberFormat="1" applyFont="1" applyFill="1" applyAlignment="1">
      <alignment horizontal="center" vertical="center"/>
    </xf>
    <xf numFmtId="0" fontId="12" fillId="0" borderId="0" xfId="3" applyFont="1" applyFill="1" applyBorder="1" applyAlignment="1">
      <alignment horizontal="left"/>
    </xf>
    <xf numFmtId="3" fontId="4" fillId="0" borderId="0" xfId="3" applyNumberFormat="1" applyFont="1" applyFill="1" applyBorder="1" applyAlignment="1">
      <alignment horizontal="center" vertical="center"/>
    </xf>
    <xf numFmtId="3" fontId="12" fillId="0" borderId="0" xfId="3" applyNumberFormat="1" applyFont="1" applyFill="1" applyBorder="1" applyAlignment="1">
      <alignment horizontal="left"/>
    </xf>
    <xf numFmtId="3" fontId="14" fillId="0" borderId="0" xfId="3" applyNumberFormat="1" applyFont="1" applyAlignment="1">
      <alignment horizontal="left"/>
    </xf>
    <xf numFmtId="10" fontId="15" fillId="0" borderId="0" xfId="1" applyNumberFormat="1" applyFont="1" applyAlignment="1">
      <alignment horizontal="center" vertical="center"/>
    </xf>
    <xf numFmtId="0" fontId="32" fillId="0" borderId="0" xfId="0" applyFont="1" applyBorder="1" applyAlignment="1">
      <alignment horizontal="left"/>
    </xf>
    <xf numFmtId="10" fontId="15" fillId="0" borderId="0" xfId="1" applyNumberFormat="1" applyFont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10" fontId="33" fillId="0" borderId="0" xfId="1" applyNumberFormat="1" applyFont="1" applyFill="1" applyAlignment="1">
      <alignment horizontal="center" vertical="center"/>
    </xf>
    <xf numFmtId="3" fontId="11" fillId="0" borderId="0" xfId="0" applyNumberFormat="1" applyFont="1" applyFill="1" applyBorder="1" applyAlignment="1">
      <alignment horizontal="left"/>
    </xf>
    <xf numFmtId="3" fontId="21" fillId="0" borderId="0" xfId="0" applyNumberFormat="1" applyFont="1" applyFill="1" applyBorder="1" applyAlignment="1">
      <alignment horizontal="left"/>
    </xf>
    <xf numFmtId="0" fontId="11" fillId="0" borderId="2" xfId="0" applyFont="1" applyFill="1" applyBorder="1" applyAlignment="1">
      <alignment horizontal="center"/>
    </xf>
    <xf numFmtId="3" fontId="20" fillId="0" borderId="0" xfId="0" applyNumberFormat="1" applyFont="1" applyFill="1" applyAlignment="1">
      <alignment horizontal="left"/>
    </xf>
    <xf numFmtId="37" fontId="11" fillId="0" borderId="0" xfId="0" applyNumberFormat="1" applyFont="1" applyFill="1" applyAlignment="1">
      <alignment horizontal="left"/>
    </xf>
    <xf numFmtId="10" fontId="33" fillId="0" borderId="0" xfId="1" applyNumberFormat="1" applyFont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top"/>
    </xf>
    <xf numFmtId="37" fontId="4" fillId="0" borderId="0" xfId="0" applyNumberFormat="1" applyFont="1" applyFill="1" applyAlignment="1">
      <alignment horizontal="center" vertical="top"/>
    </xf>
    <xf numFmtId="37" fontId="4" fillId="0" borderId="4" xfId="0" applyNumberFormat="1" applyFont="1" applyFill="1" applyBorder="1" applyAlignment="1">
      <alignment horizontal="center" vertical="top"/>
    </xf>
    <xf numFmtId="165" fontId="22" fillId="0" borderId="0" xfId="5" applyNumberFormat="1" applyFont="1" applyFill="1" applyAlignment="1">
      <alignment horizontal="left"/>
    </xf>
    <xf numFmtId="165" fontId="22" fillId="0" borderId="0" xfId="5" applyNumberFormat="1" applyFont="1" applyFill="1" applyBorder="1" applyAlignment="1">
      <alignment horizontal="left"/>
    </xf>
    <xf numFmtId="165" fontId="22" fillId="0" borderId="0" xfId="5" applyNumberFormat="1" applyFont="1" applyFill="1" applyBorder="1" applyAlignment="1">
      <alignment horizontal="center" vertical="center"/>
    </xf>
    <xf numFmtId="3" fontId="22" fillId="0" borderId="0" xfId="3" applyNumberFormat="1" applyFont="1" applyFill="1" applyAlignment="1">
      <alignment horizontal="center" vertical="center"/>
    </xf>
    <xf numFmtId="9" fontId="22" fillId="0" borderId="0" xfId="4" applyFont="1" applyFill="1" applyAlignment="1">
      <alignment horizontal="center" vertical="center"/>
    </xf>
    <xf numFmtId="10" fontId="22" fillId="0" borderId="0" xfId="4" applyNumberFormat="1" applyFont="1" applyFill="1" applyAlignment="1">
      <alignment horizontal="center" vertical="center" wrapText="1"/>
    </xf>
    <xf numFmtId="164" fontId="22" fillId="0" borderId="0" xfId="4" applyNumberFormat="1" applyFont="1" applyFill="1" applyAlignment="1">
      <alignment horizontal="center" vertical="center" wrapText="1"/>
    </xf>
    <xf numFmtId="165" fontId="22" fillId="0" borderId="0" xfId="5" applyNumberFormat="1" applyFont="1" applyFill="1" applyAlignment="1">
      <alignment horizontal="center"/>
    </xf>
    <xf numFmtId="9" fontId="22" fillId="0" borderId="0" xfId="4" applyFont="1" applyFill="1" applyBorder="1" applyAlignment="1">
      <alignment horizontal="center" vertical="center"/>
    </xf>
    <xf numFmtId="164" fontId="22" fillId="0" borderId="0" xfId="4" applyNumberFormat="1" applyFont="1" applyFill="1" applyBorder="1" applyAlignment="1">
      <alignment horizontal="center" vertical="center"/>
    </xf>
    <xf numFmtId="165" fontId="25" fillId="0" borderId="0" xfId="5" applyNumberFormat="1" applyFont="1" applyFill="1" applyBorder="1" applyAlignment="1">
      <alignment horizontal="right" vertical="center"/>
    </xf>
    <xf numFmtId="165" fontId="25" fillId="0" borderId="0" xfId="5" applyNumberFormat="1" applyFont="1" applyFill="1" applyAlignment="1">
      <alignment horizontal="left"/>
    </xf>
    <xf numFmtId="165" fontId="25" fillId="0" borderId="0" xfId="5" applyNumberFormat="1" applyFont="1" applyFill="1" applyAlignment="1">
      <alignment horizontal="center"/>
    </xf>
    <xf numFmtId="9" fontId="25" fillId="0" borderId="0" xfId="4" applyFont="1" applyFill="1" applyBorder="1" applyAlignment="1">
      <alignment horizontal="center" vertical="center"/>
    </xf>
    <xf numFmtId="3" fontId="26" fillId="0" borderId="0" xfId="3" applyNumberFormat="1" applyFont="1" applyFill="1" applyAlignment="1">
      <alignment horizontal="center" vertical="center"/>
    </xf>
    <xf numFmtId="165" fontId="34" fillId="0" borderId="0" xfId="5" applyNumberFormat="1" applyFont="1" applyBorder="1" applyAlignment="1">
      <alignment horizontal="center" vertical="center"/>
    </xf>
    <xf numFmtId="165" fontId="33" fillId="0" borderId="0" xfId="5" applyNumberFormat="1" applyFont="1" applyBorder="1" applyAlignment="1">
      <alignment horizontal="center" vertical="center"/>
    </xf>
    <xf numFmtId="0" fontId="32" fillId="0" borderId="0" xfId="3" applyFont="1" applyBorder="1" applyAlignment="1">
      <alignment horizontal="left"/>
    </xf>
    <xf numFmtId="0" fontId="35" fillId="0" borderId="0" xfId="3" applyFont="1" applyBorder="1" applyAlignment="1">
      <alignment horizontal="center" vertical="center"/>
    </xf>
    <xf numFmtId="3" fontId="35" fillId="0" borderId="0" xfId="3" applyNumberFormat="1" applyFont="1" applyBorder="1" applyAlignment="1">
      <alignment horizontal="center" vertical="center"/>
    </xf>
    <xf numFmtId="49" fontId="35" fillId="0" borderId="0" xfId="3" applyNumberFormat="1" applyFont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3" fontId="18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5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4" fillId="0" borderId="4" xfId="3" applyFont="1" applyBorder="1" applyAlignment="1">
      <alignment horizontal="center" vertical="center"/>
    </xf>
    <xf numFmtId="0" fontId="4" fillId="0" borderId="2" xfId="3" applyFont="1" applyBorder="1" applyAlignment="1">
      <alignment horizontal="right"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13" fillId="0" borderId="0" xfId="3" applyFont="1" applyAlignment="1">
      <alignment horizontal="right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5" fontId="22" fillId="0" borderId="0" xfId="5" applyNumberFormat="1" applyFont="1" applyFill="1" applyAlignment="1">
      <alignment horizontal="center" vertical="center"/>
    </xf>
    <xf numFmtId="165" fontId="24" fillId="0" borderId="0" xfId="5" applyNumberFormat="1" applyFont="1" applyFill="1" applyAlignment="1">
      <alignment horizontal="right" vertical="center" readingOrder="1"/>
    </xf>
    <xf numFmtId="165" fontId="22" fillId="0" borderId="0" xfId="5" applyNumberFormat="1" applyFont="1" applyFill="1" applyBorder="1" applyAlignment="1">
      <alignment horizontal="center" vertical="center" wrapText="1"/>
    </xf>
    <xf numFmtId="165" fontId="22" fillId="0" borderId="4" xfId="5" applyNumberFormat="1" applyFont="1" applyFill="1" applyBorder="1" applyAlignment="1">
      <alignment horizontal="center" vertical="center" wrapText="1"/>
    </xf>
    <xf numFmtId="165" fontId="1" fillId="0" borderId="0" xfId="5" applyNumberFormat="1" applyFont="1" applyFill="1" applyAlignment="1">
      <alignment horizontal="center" vertical="center"/>
    </xf>
    <xf numFmtId="165" fontId="3" fillId="0" borderId="0" xfId="5" applyNumberFormat="1" applyFont="1" applyFill="1" applyAlignment="1">
      <alignment horizontal="right" vertical="center"/>
    </xf>
    <xf numFmtId="165" fontId="4" fillId="0" borderId="4" xfId="5" applyNumberFormat="1" applyFont="1" applyFill="1" applyBorder="1" applyAlignment="1">
      <alignment horizontal="center" vertical="center"/>
    </xf>
    <xf numFmtId="0" fontId="35" fillId="0" borderId="0" xfId="3" applyFont="1" applyBorder="1" applyAlignment="1">
      <alignment horizontal="center" vertical="center"/>
    </xf>
    <xf numFmtId="165" fontId="28" fillId="0" borderId="0" xfId="5" applyNumberFormat="1" applyFont="1" applyAlignment="1">
      <alignment horizontal="center" vertical="center"/>
    </xf>
    <xf numFmtId="165" fontId="29" fillId="0" borderId="5" xfId="5" applyNumberFormat="1" applyFont="1" applyBorder="1" applyAlignment="1">
      <alignment horizontal="center" vertical="center"/>
    </xf>
    <xf numFmtId="2" fontId="1" fillId="0" borderId="0" xfId="5" applyNumberFormat="1" applyFont="1" applyFill="1" applyAlignment="1">
      <alignment horizontal="center" vertical="center"/>
    </xf>
    <xf numFmtId="2" fontId="3" fillId="0" borderId="0" xfId="5" applyNumberFormat="1" applyFont="1" applyFill="1" applyAlignment="1">
      <alignment horizontal="right" vertical="center"/>
    </xf>
    <xf numFmtId="2" fontId="4" fillId="0" borderId="4" xfId="5" applyNumberFormat="1" applyFont="1" applyFill="1" applyBorder="1" applyAlignment="1">
      <alignment horizontal="center" vertical="center"/>
    </xf>
  </cellXfs>
  <cellStyles count="6">
    <cellStyle name="Comma 2" xfId="5" xr:uid="{15372181-FCAF-4B73-A01A-E751F382D989}"/>
    <cellStyle name="Normal" xfId="0" builtinId="0"/>
    <cellStyle name="Normal 2" xfId="2" xr:uid="{FA6166B0-349E-474A-9252-C09BB3ABCAE7}"/>
    <cellStyle name="Normal 3" xfId="3" xr:uid="{08DF8D55-4341-4E01-9DD5-2EE58A1F43E8}"/>
    <cellStyle name="Percent" xfId="1" builtinId="5"/>
    <cellStyle name="Percent 2" xfId="4" xr:uid="{9247C7E1-504F-4791-8BBB-1A25E02206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536B848A-AC48-4CED-831F-971B50947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.CLICK_SOFT\Desktop\&#1711;&#1586;&#1575;&#1585;&#1588;%20&#1662;&#1585;&#1578;&#1601;&#1608;&#1740;%20&#1575;&#1608;&#1604;&#1740;1405.01.31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"/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. (2)"/>
      <sheetName val="سپرده"/>
      <sheetName val="سپرده.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.مبالغ تخصیصی اوراق"/>
      <sheetName val="مبالغ تخصیصی اوراق"/>
      <sheetName val="درآمد سپرده بانکی "/>
      <sheetName val="درآمد سپرده بانکی (3)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 "/>
      <sheetName val="درآمد ناشی از تغییر قیمت اوراق"/>
      <sheetName val="سود سپرده بانکی (2)"/>
      <sheetName val="سود سپرده بانکی1"/>
      <sheetName val="درآمد ناشی از فروش"/>
      <sheetName val="درآمد اعمال اختیار"/>
    </sheetNames>
    <sheetDataSet>
      <sheetData sheetId="0"/>
      <sheetData sheetId="1"/>
      <sheetData sheetId="2"/>
      <sheetData sheetId="3"/>
      <sheetData sheetId="4"/>
      <sheetData sheetId="5">
        <row r="7">
          <cell r="AF7" t="str">
            <v>جمع سرمایه‌گذاری‌ها و دارایی‌ها در تاریخ 01/31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FFBB-E2F0-490E-9CFB-2138D1C11BC8}">
  <dimension ref="A20:L25"/>
  <sheetViews>
    <sheetView showGridLines="0" rightToLeft="1" tabSelected="1" view="pageBreakPreview" zoomScale="115" zoomScaleNormal="115" zoomScaleSheetLayoutView="115" workbookViewId="0">
      <selection activeCell="A23" sqref="A23"/>
    </sheetView>
  </sheetViews>
  <sheetFormatPr defaultRowHeight="15"/>
  <cols>
    <col min="1" max="4" width="9.140625" style="22"/>
    <col min="5" max="5" width="15.5703125" style="22" customWidth="1"/>
    <col min="6" max="16384" width="9.140625" style="22"/>
  </cols>
  <sheetData>
    <row r="20" spans="1:12" ht="26.25" customHeight="1">
      <c r="A20" s="219" t="s">
        <v>298</v>
      </c>
      <c r="B20" s="219"/>
      <c r="C20" s="219"/>
      <c r="D20" s="219"/>
      <c r="E20" s="219"/>
      <c r="F20" s="20"/>
      <c r="G20" s="20"/>
      <c r="H20" s="20"/>
      <c r="I20" s="21"/>
      <c r="J20" s="21"/>
      <c r="K20" s="218"/>
      <c r="L20" s="218"/>
    </row>
    <row r="21" spans="1:12" ht="24">
      <c r="A21" s="219" t="s">
        <v>299</v>
      </c>
      <c r="B21" s="219"/>
      <c r="C21" s="219"/>
      <c r="D21" s="219"/>
      <c r="E21" s="219"/>
      <c r="F21" s="20"/>
      <c r="G21" s="20"/>
      <c r="H21" s="20"/>
      <c r="I21" s="21"/>
      <c r="J21" s="21"/>
      <c r="K21" s="218"/>
      <c r="L21" s="218"/>
    </row>
    <row r="22" spans="1:12" ht="24">
      <c r="A22" s="219" t="s">
        <v>300</v>
      </c>
      <c r="B22" s="219"/>
      <c r="C22" s="219"/>
      <c r="D22" s="219"/>
      <c r="E22" s="219"/>
      <c r="F22" s="20"/>
      <c r="G22" s="20"/>
      <c r="H22" s="20"/>
      <c r="I22" s="21"/>
      <c r="J22" s="21"/>
      <c r="K22" s="218"/>
      <c r="L22" s="218"/>
    </row>
    <row r="23" spans="1:12" ht="22.5">
      <c r="B23" s="23"/>
      <c r="C23" s="23"/>
      <c r="D23" s="23"/>
      <c r="E23" s="23"/>
      <c r="F23" s="23"/>
      <c r="G23" s="23"/>
      <c r="H23" s="23"/>
      <c r="I23" s="24"/>
      <c r="J23" s="24"/>
      <c r="K23" s="24"/>
      <c r="L23" s="24"/>
    </row>
    <row r="24" spans="1:12" ht="22.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ht="24">
      <c r="B25" s="21"/>
      <c r="C25" s="21"/>
      <c r="D25" s="21"/>
      <c r="E25" s="21"/>
      <c r="F25" s="21"/>
      <c r="G25" s="21"/>
      <c r="H25" s="21"/>
      <c r="I25" s="21"/>
      <c r="J25" s="21"/>
      <c r="K25" s="218"/>
      <c r="L25" s="218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EB129-7693-480E-A748-E9C80BD5E9DC}">
  <sheetPr>
    <pageSetUpPr fitToPage="1"/>
  </sheetPr>
  <dimension ref="A1:P35"/>
  <sheetViews>
    <sheetView rightToLeft="1" view="pageBreakPreview" zoomScaleNormal="85" zoomScaleSheetLayoutView="100" workbookViewId="0">
      <selection activeCell="B6" sqref="B6"/>
    </sheetView>
  </sheetViews>
  <sheetFormatPr defaultRowHeight="15"/>
  <cols>
    <col min="1" max="1" width="5.140625" style="58" customWidth="1"/>
    <col min="2" max="2" width="35" style="58" customWidth="1"/>
    <col min="3" max="3" width="1.28515625" style="58" customWidth="1"/>
    <col min="4" max="4" width="23.140625" style="58" customWidth="1"/>
    <col min="5" max="5" width="2.28515625" style="58" customWidth="1"/>
    <col min="6" max="6" width="27.5703125" style="58" customWidth="1"/>
    <col min="7" max="7" width="1.28515625" style="58" customWidth="1"/>
    <col min="8" max="8" width="26.7109375" style="58" customWidth="1"/>
    <col min="9" max="9" width="1.28515625" style="58" customWidth="1"/>
    <col min="10" max="10" width="24.140625" style="58" customWidth="1"/>
    <col min="11" max="11" width="1.28515625" style="58" customWidth="1"/>
    <col min="12" max="12" width="22.42578125" style="58" customWidth="1"/>
    <col min="13" max="13" width="3.42578125" style="58" customWidth="1"/>
    <col min="14" max="14" width="9.140625" style="58"/>
    <col min="15" max="15" width="39.140625" style="58" bestFit="1" customWidth="1"/>
    <col min="16" max="16" width="30.85546875" style="58" customWidth="1"/>
    <col min="17" max="16384" width="9.140625" style="58"/>
  </cols>
  <sheetData>
    <row r="1" spans="1:16" ht="29.1" customHeight="1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2" spans="1:16" ht="21.75" customHeight="1">
      <c r="A2" s="254" t="s">
        <v>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3" spans="1:16" ht="21.75" customHeight="1">
      <c r="A3" s="254" t="s">
        <v>2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6" ht="14.45" customHeight="1">
      <c r="O4" s="60"/>
      <c r="P4" s="60"/>
    </row>
    <row r="5" spans="1:16" ht="21">
      <c r="A5" s="59" t="s">
        <v>106</v>
      </c>
      <c r="B5" s="255" t="s">
        <v>107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O5" s="60"/>
      <c r="P5" s="60"/>
    </row>
    <row r="6" spans="1:16" ht="32.25" customHeight="1">
      <c r="D6" s="61" t="s">
        <v>7</v>
      </c>
      <c r="E6" s="62"/>
      <c r="F6" s="250" t="s">
        <v>8</v>
      </c>
      <c r="G6" s="250"/>
      <c r="H6" s="250"/>
      <c r="I6" s="62"/>
      <c r="J6" s="250" t="s">
        <v>9</v>
      </c>
      <c r="K6" s="250"/>
      <c r="L6" s="250"/>
      <c r="O6" s="64" t="str">
        <f>[1]اوراق!AF7</f>
        <v>جمع سرمایه‌گذاری‌ها و دارایی‌ها در تاریخ 01/31</v>
      </c>
      <c r="P6" s="63"/>
    </row>
    <row r="7" spans="1:16" ht="32.25" customHeight="1">
      <c r="A7" s="250" t="s">
        <v>108</v>
      </c>
      <c r="B7" s="250"/>
      <c r="D7" s="61" t="s">
        <v>109</v>
      </c>
      <c r="E7" s="62"/>
      <c r="F7" s="61" t="s">
        <v>110</v>
      </c>
      <c r="G7" s="62"/>
      <c r="H7" s="61" t="s">
        <v>111</v>
      </c>
      <c r="I7" s="62"/>
      <c r="J7" s="61" t="s">
        <v>109</v>
      </c>
      <c r="K7" s="62"/>
      <c r="L7" s="61" t="s">
        <v>18</v>
      </c>
      <c r="O7" s="64">
        <f>اوراق!AK8</f>
        <v>158810629441624</v>
      </c>
      <c r="P7" s="64"/>
    </row>
    <row r="8" spans="1:16" ht="21">
      <c r="A8" s="251" t="s">
        <v>108</v>
      </c>
      <c r="B8" s="251"/>
      <c r="C8" s="65"/>
      <c r="D8" s="66">
        <v>81822176403</v>
      </c>
      <c r="E8" s="62"/>
      <c r="F8" s="66">
        <v>81813166991078</v>
      </c>
      <c r="G8" s="66">
        <v>0</v>
      </c>
      <c r="H8" s="66">
        <v>81863690877092</v>
      </c>
      <c r="I8" s="66">
        <v>0</v>
      </c>
      <c r="J8" s="66">
        <v>31298290389</v>
      </c>
      <c r="K8" s="67"/>
      <c r="L8" s="68">
        <f>J8/$O$7</f>
        <v>1.9707931703969917E-4</v>
      </c>
      <c r="O8" s="60"/>
      <c r="P8" s="60"/>
    </row>
    <row r="9" spans="1:16" ht="21">
      <c r="A9" s="252" t="s">
        <v>301</v>
      </c>
      <c r="B9" s="252"/>
      <c r="C9" s="65"/>
      <c r="D9" s="66">
        <v>66119530630074</v>
      </c>
      <c r="E9" s="62"/>
      <c r="F9" s="66">
        <v>49526465000000</v>
      </c>
      <c r="G9" s="66">
        <v>0</v>
      </c>
      <c r="H9" s="66">
        <v>11179769000000</v>
      </c>
      <c r="I9" s="62">
        <v>0</v>
      </c>
      <c r="J9" s="66">
        <v>104466226630074</v>
      </c>
      <c r="K9" s="62"/>
      <c r="L9" s="69">
        <f>J9/$O$7</f>
        <v>0.65780374397718733</v>
      </c>
      <c r="O9" s="60"/>
      <c r="P9" s="60"/>
    </row>
    <row r="10" spans="1:16" ht="21.75" thickBot="1">
      <c r="A10" s="70"/>
      <c r="B10" s="70"/>
      <c r="D10" s="71">
        <f>SUM(D8:D9)</f>
        <v>66201352806477</v>
      </c>
      <c r="E10" s="62"/>
      <c r="F10" s="71">
        <f>SUM(F8:F9)</f>
        <v>131339631991078</v>
      </c>
      <c r="G10" s="66">
        <f>SUM(G8:G9)</f>
        <v>0</v>
      </c>
      <c r="H10" s="71">
        <f>SUM(H8:H9)</f>
        <v>93043459877092</v>
      </c>
      <c r="I10" s="66"/>
      <c r="J10" s="71">
        <f>SUM(J8:J9)</f>
        <v>104497524920463</v>
      </c>
      <c r="K10" s="62"/>
      <c r="L10" s="72">
        <f>SUM(L8:L9)</f>
        <v>0.65800082329422704</v>
      </c>
      <c r="O10" s="60"/>
      <c r="P10" s="60"/>
    </row>
    <row r="11" spans="1:16" ht="20.25" customHeight="1" thickTop="1">
      <c r="A11" s="70"/>
      <c r="B11" s="70"/>
      <c r="D11" s="70"/>
      <c r="E11" s="62"/>
      <c r="F11" s="73"/>
      <c r="G11" s="73"/>
      <c r="H11" s="73"/>
      <c r="I11" s="73"/>
      <c r="J11" s="73"/>
      <c r="K11" s="62"/>
      <c r="L11" s="70"/>
      <c r="O11" s="60"/>
      <c r="P11" s="176"/>
    </row>
    <row r="12" spans="1:16" ht="20.25" customHeight="1">
      <c r="A12" s="70"/>
      <c r="B12" s="70"/>
      <c r="H12" s="70"/>
      <c r="I12" s="66"/>
      <c r="J12" s="70"/>
      <c r="K12" s="62"/>
      <c r="L12" s="70"/>
      <c r="O12" s="60"/>
      <c r="P12" s="176"/>
    </row>
    <row r="13" spans="1:16" ht="18.75" customHeight="1">
      <c r="A13" s="70"/>
      <c r="B13" s="70"/>
      <c r="F13" s="70"/>
      <c r="G13" s="73"/>
      <c r="H13" s="70"/>
      <c r="I13" s="73"/>
      <c r="J13" s="70"/>
      <c r="L13" s="70"/>
      <c r="O13" s="60"/>
      <c r="P13" s="60"/>
    </row>
    <row r="14" spans="1:16" ht="18.75" customHeight="1">
      <c r="A14" s="70"/>
      <c r="B14" s="70"/>
      <c r="G14" s="70"/>
      <c r="I14" s="70"/>
      <c r="K14" s="66"/>
      <c r="L14" s="66"/>
    </row>
    <row r="15" spans="1:16" ht="14.45" customHeight="1">
      <c r="A15" s="70"/>
      <c r="B15" s="70"/>
      <c r="F15" s="75"/>
      <c r="G15" s="75"/>
      <c r="H15" s="75"/>
      <c r="I15" s="75"/>
      <c r="J15" s="75"/>
      <c r="L15" s="70"/>
      <c r="O15" s="66"/>
      <c r="P15" s="74"/>
    </row>
    <row r="16" spans="1:16" ht="14.45" customHeight="1">
      <c r="A16" s="70"/>
      <c r="B16" s="70"/>
      <c r="G16" s="76"/>
      <c r="H16" s="76"/>
      <c r="I16" s="76"/>
      <c r="J16" s="75"/>
      <c r="L16" s="70"/>
      <c r="O16" s="66"/>
    </row>
    <row r="17" spans="1:15" ht="14.45" customHeight="1">
      <c r="A17" s="70"/>
      <c r="B17" s="70"/>
      <c r="F17" s="74"/>
      <c r="G17" s="74"/>
      <c r="H17" s="74"/>
      <c r="I17" s="74"/>
      <c r="J17" s="74"/>
      <c r="L17" s="70"/>
      <c r="O17" s="66"/>
    </row>
    <row r="18" spans="1:15" ht="14.45" customHeight="1">
      <c r="A18" s="70"/>
      <c r="B18" s="70"/>
      <c r="D18" s="70"/>
      <c r="H18" s="76"/>
      <c r="L18" s="70"/>
      <c r="O18" s="66"/>
    </row>
    <row r="19" spans="1:15" ht="14.45" customHeight="1">
      <c r="A19" s="70"/>
      <c r="B19" s="70"/>
      <c r="D19" s="70"/>
      <c r="G19" s="76"/>
      <c r="I19" s="76"/>
      <c r="J19" s="76"/>
      <c r="L19" s="70"/>
    </row>
    <row r="20" spans="1:15" ht="14.45" customHeight="1">
      <c r="A20" s="70"/>
      <c r="B20" s="70"/>
      <c r="D20" s="70"/>
      <c r="J20" s="76"/>
      <c r="L20" s="70"/>
    </row>
    <row r="21" spans="1:15" ht="14.45" customHeight="1">
      <c r="A21" s="70"/>
      <c r="B21" s="70"/>
      <c r="D21" s="70"/>
      <c r="J21" s="76"/>
      <c r="L21" s="70"/>
    </row>
    <row r="22" spans="1:15" ht="23.25" customHeight="1">
      <c r="A22" s="70"/>
      <c r="B22" s="70"/>
      <c r="G22" s="66"/>
      <c r="I22" s="66"/>
      <c r="J22" s="66"/>
      <c r="L22" s="70"/>
    </row>
    <row r="23" spans="1:15" ht="14.45" customHeight="1">
      <c r="A23" s="70"/>
      <c r="B23" s="70"/>
      <c r="D23" s="75"/>
      <c r="E23" s="75"/>
      <c r="F23" s="75"/>
      <c r="G23" s="75"/>
      <c r="I23" s="66"/>
      <c r="J23" s="66"/>
      <c r="L23" s="70"/>
    </row>
    <row r="24" spans="1:15" ht="14.45" customHeight="1">
      <c r="A24" s="70"/>
      <c r="B24" s="70"/>
      <c r="D24" s="173"/>
      <c r="E24" s="173"/>
      <c r="F24" s="174"/>
      <c r="G24" s="174"/>
      <c r="H24" s="173"/>
      <c r="I24" s="66"/>
      <c r="J24" s="66"/>
      <c r="L24" s="70"/>
    </row>
    <row r="25" spans="1:15" ht="14.45" customHeight="1">
      <c r="A25" s="70"/>
      <c r="B25" s="70"/>
      <c r="D25" s="174"/>
      <c r="E25" s="174"/>
      <c r="F25" s="174"/>
      <c r="G25" s="174"/>
      <c r="H25" s="173"/>
      <c r="L25" s="70"/>
    </row>
    <row r="26" spans="1:15">
      <c r="D26" s="173"/>
      <c r="E26" s="173"/>
      <c r="F26" s="253"/>
      <c r="G26" s="175"/>
      <c r="H26" s="175"/>
      <c r="I26" s="74"/>
      <c r="J26" s="74"/>
    </row>
    <row r="27" spans="1:15" ht="21">
      <c r="D27" s="174"/>
      <c r="E27" s="174"/>
      <c r="F27" s="253"/>
      <c r="G27" s="174"/>
      <c r="H27" s="174"/>
    </row>
    <row r="28" spans="1:15">
      <c r="D28" s="173"/>
      <c r="E28" s="173"/>
      <c r="F28" s="253"/>
      <c r="G28" s="173"/>
      <c r="H28" s="173"/>
    </row>
    <row r="29" spans="1:15">
      <c r="D29" s="173"/>
      <c r="E29" s="173"/>
      <c r="F29" s="253"/>
      <c r="G29" s="173"/>
      <c r="H29" s="173"/>
    </row>
    <row r="30" spans="1:15" ht="21">
      <c r="D30" s="174"/>
      <c r="E30" s="174"/>
      <c r="F30" s="253"/>
      <c r="G30" s="174"/>
      <c r="H30" s="174"/>
      <c r="I30" s="66"/>
      <c r="J30" s="66"/>
    </row>
    <row r="31" spans="1:15">
      <c r="D31" s="175"/>
      <c r="E31" s="175"/>
      <c r="F31" s="253"/>
      <c r="G31" s="175"/>
      <c r="H31" s="175"/>
      <c r="I31" s="74"/>
      <c r="J31" s="74"/>
    </row>
    <row r="32" spans="1:15">
      <c r="D32" s="173"/>
      <c r="E32" s="173"/>
      <c r="F32" s="253"/>
      <c r="G32" s="173"/>
      <c r="H32" s="173"/>
    </row>
    <row r="33" spans="4:8">
      <c r="D33" s="173"/>
      <c r="E33" s="173"/>
      <c r="F33" s="173"/>
      <c r="G33" s="173"/>
      <c r="H33" s="173"/>
    </row>
    <row r="34" spans="4:8">
      <c r="D34" s="173"/>
      <c r="E34" s="173"/>
      <c r="F34" s="173"/>
      <c r="G34" s="173"/>
      <c r="H34" s="173"/>
    </row>
    <row r="35" spans="4:8">
      <c r="D35" s="173"/>
      <c r="E35" s="173"/>
      <c r="F35" s="173"/>
      <c r="G35" s="173"/>
      <c r="H35" s="173"/>
    </row>
  </sheetData>
  <mergeCells count="10">
    <mergeCell ref="A7:B7"/>
    <mergeCell ref="A8:B8"/>
    <mergeCell ref="A9:B9"/>
    <mergeCell ref="F26:F3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scale="8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9"/>
  <sheetViews>
    <sheetView rightToLeft="1" view="pageBreakPreview" zoomScaleNormal="100" zoomScaleSheetLayoutView="100" workbookViewId="0">
      <selection activeCell="A9" sqref="A9:B9"/>
    </sheetView>
  </sheetViews>
  <sheetFormatPr defaultRowHeight="21"/>
  <cols>
    <col min="1" max="1" width="2.5703125" style="25" customWidth="1"/>
    <col min="2" max="2" width="56.140625" style="25" customWidth="1"/>
    <col min="3" max="3" width="1.28515625" style="25" customWidth="1"/>
    <col min="4" max="4" width="11.7109375" style="25" customWidth="1"/>
    <col min="5" max="5" width="1.28515625" style="25" customWidth="1"/>
    <col min="6" max="6" width="22" style="25" customWidth="1"/>
    <col min="7" max="7" width="1.28515625" style="25" customWidth="1"/>
    <col min="8" max="8" width="17.42578125" style="25" bestFit="1" customWidth="1"/>
    <col min="9" max="9" width="1.28515625" style="25" customWidth="1"/>
    <col min="10" max="10" width="18.140625" style="25" bestFit="1" customWidth="1"/>
    <col min="11" max="11" width="0.28515625" style="25" customWidth="1"/>
    <col min="12" max="14" width="9.140625" style="25"/>
    <col min="15" max="15" width="20.5703125" style="25" bestFit="1" customWidth="1"/>
    <col min="16" max="16" width="9.140625" style="112"/>
    <col min="17" max="16384" width="9.140625" style="25"/>
  </cols>
  <sheetData>
    <row r="1" spans="1:16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6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</row>
    <row r="3" spans="1:16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</row>
    <row r="4" spans="1:16" ht="14.45" customHeight="1"/>
    <row r="5" spans="1:16" ht="14.45" customHeight="1">
      <c r="N5" s="169"/>
      <c r="O5" s="169"/>
      <c r="P5" s="177"/>
    </row>
    <row r="6" spans="1:16" ht="14.45" customHeight="1">
      <c r="N6" s="169"/>
      <c r="O6" s="169"/>
      <c r="P6" s="177"/>
    </row>
    <row r="7" spans="1:16" ht="29.1" customHeight="1">
      <c r="A7" s="2" t="s">
        <v>198</v>
      </c>
      <c r="B7" s="222" t="s">
        <v>199</v>
      </c>
      <c r="C7" s="222"/>
      <c r="D7" s="222"/>
      <c r="E7" s="222"/>
      <c r="F7" s="222"/>
      <c r="G7" s="222"/>
      <c r="H7" s="222"/>
      <c r="I7" s="222"/>
      <c r="J7" s="222"/>
      <c r="N7" s="169"/>
      <c r="O7" s="170">
        <f>'سپرده '!O7</f>
        <v>158810629441624</v>
      </c>
      <c r="P7" s="177"/>
    </row>
    <row r="8" spans="1:16" ht="14.45" customHeight="1">
      <c r="N8" s="169"/>
      <c r="O8" s="169"/>
      <c r="P8" s="177"/>
    </row>
    <row r="9" spans="1:16" ht="26.25" customHeight="1">
      <c r="A9" s="223" t="s">
        <v>200</v>
      </c>
      <c r="B9" s="223"/>
      <c r="D9" s="3" t="s">
        <v>201</v>
      </c>
      <c r="F9" s="3" t="s">
        <v>109</v>
      </c>
      <c r="H9" s="3" t="s">
        <v>202</v>
      </c>
      <c r="J9" s="3" t="s">
        <v>203</v>
      </c>
      <c r="N9" s="169"/>
      <c r="O9" s="178"/>
      <c r="P9" s="179"/>
    </row>
    <row r="10" spans="1:16" ht="21.75" customHeight="1">
      <c r="A10" s="225" t="s">
        <v>204</v>
      </c>
      <c r="B10" s="225"/>
      <c r="D10" s="16" t="s">
        <v>205</v>
      </c>
      <c r="E10" s="28"/>
      <c r="F10" s="77">
        <f>'درآمد سرمایه گذاری در سهام'!J18</f>
        <v>-141979465053</v>
      </c>
      <c r="G10" s="28"/>
      <c r="H10" s="112">
        <f>O10/O15</f>
        <v>2.3796311468988932E-2</v>
      </c>
      <c r="I10" s="79"/>
      <c r="J10" s="154">
        <f>O10/O7</f>
        <v>8.9401739387469121E-4</v>
      </c>
      <c r="N10" s="169"/>
      <c r="O10" s="180">
        <f>ABS(F10)</f>
        <v>141979465053</v>
      </c>
      <c r="P10" s="179"/>
    </row>
    <row r="11" spans="1:16" ht="21.75" customHeight="1">
      <c r="A11" s="227" t="s">
        <v>206</v>
      </c>
      <c r="B11" s="227"/>
      <c r="D11" s="54" t="s">
        <v>207</v>
      </c>
      <c r="E11" s="28"/>
      <c r="F11" s="78">
        <f>'درآمد سرمایه گذاری در صندوق'!J21</f>
        <v>-949346912134</v>
      </c>
      <c r="G11" s="28"/>
      <c r="H11" s="112">
        <f>O11/$O$15</f>
        <v>0.15911424095611626</v>
      </c>
      <c r="I11" s="79"/>
      <c r="J11" s="155">
        <f>O11/$O$7</f>
        <v>5.9778549803113984E-3</v>
      </c>
      <c r="N11" s="169"/>
      <c r="O11" s="180">
        <f t="shared" ref="O11:O13" si="0">ABS(F11)</f>
        <v>949346912134</v>
      </c>
      <c r="P11" s="179"/>
    </row>
    <row r="12" spans="1:16" ht="21.75" customHeight="1">
      <c r="A12" s="227" t="s">
        <v>208</v>
      </c>
      <c r="B12" s="227"/>
      <c r="D12" s="54" t="s">
        <v>209</v>
      </c>
      <c r="E12" s="28"/>
      <c r="F12" s="31">
        <f>'درآمد سرمایه گذاری در اوراق به'!J22</f>
        <v>2230686277758</v>
      </c>
      <c r="G12" s="28"/>
      <c r="H12" s="112">
        <f>O12/$O$15</f>
        <v>0.37387171049921708</v>
      </c>
      <c r="I12" s="79"/>
      <c r="J12" s="155">
        <f>O12/$O$7</f>
        <v>1.4046202609995706E-2</v>
      </c>
      <c r="N12" s="169"/>
      <c r="O12" s="180">
        <f t="shared" si="0"/>
        <v>2230686277758</v>
      </c>
      <c r="P12" s="179"/>
    </row>
    <row r="13" spans="1:16" ht="21.75" customHeight="1">
      <c r="A13" s="227" t="s">
        <v>210</v>
      </c>
      <c r="B13" s="227"/>
      <c r="D13" s="54" t="s">
        <v>211</v>
      </c>
      <c r="E13" s="28"/>
      <c r="F13" s="31">
        <f>'درآمد سپرده بانکی '!D10</f>
        <v>2642760168385</v>
      </c>
      <c r="G13" s="28"/>
      <c r="H13" s="112">
        <f>O13/$O$15</f>
        <v>0.4429368999330392</v>
      </c>
      <c r="I13" s="79"/>
      <c r="J13" s="155">
        <f t="shared" ref="J13" si="1">O13/$O$7</f>
        <v>1.6640952672229238E-2</v>
      </c>
      <c r="N13" s="169"/>
      <c r="O13" s="180">
        <f t="shared" si="0"/>
        <v>2642760168385</v>
      </c>
      <c r="P13" s="179"/>
    </row>
    <row r="14" spans="1:16" ht="21.75" customHeight="1">
      <c r="A14" s="240" t="s">
        <v>212</v>
      </c>
      <c r="B14" s="240"/>
      <c r="D14" s="39" t="s">
        <v>213</v>
      </c>
      <c r="E14" s="28"/>
      <c r="F14" s="32">
        <f>'سایر درآمدها'!D13</f>
        <v>1675600327</v>
      </c>
      <c r="G14" s="28"/>
      <c r="H14" s="112">
        <f>O14/$O$15</f>
        <v>2.8083714263853112E-4</v>
      </c>
      <c r="I14" s="79"/>
      <c r="J14" s="155">
        <f>O14/$O$7</f>
        <v>1.0550933101212354E-5</v>
      </c>
      <c r="N14" s="169"/>
      <c r="O14" s="180">
        <f>ABS(F14)</f>
        <v>1675600327</v>
      </c>
      <c r="P14" s="179"/>
    </row>
    <row r="15" spans="1:16" ht="21.75" customHeight="1" thickBot="1">
      <c r="A15" s="231" t="s">
        <v>25</v>
      </c>
      <c r="B15" s="231"/>
      <c r="D15" s="33"/>
      <c r="E15" s="28"/>
      <c r="F15" s="33">
        <f>SUM(F10:F14)</f>
        <v>3783795669283</v>
      </c>
      <c r="G15" s="28"/>
      <c r="H15" s="80">
        <f>SUM(H10:H14)</f>
        <v>0.99999999999999989</v>
      </c>
      <c r="I15" s="79"/>
      <c r="J15" s="109">
        <f>SUM(J10:J14)</f>
        <v>3.7569578589512244E-2</v>
      </c>
      <c r="N15" s="169"/>
      <c r="O15" s="180">
        <f>SUM(O10:O14)</f>
        <v>5966448423657</v>
      </c>
      <c r="P15" s="179"/>
    </row>
    <row r="16" spans="1:16" ht="21.75" thickTop="1">
      <c r="D16" s="28"/>
      <c r="E16" s="28"/>
      <c r="F16" s="28"/>
      <c r="G16" s="28"/>
      <c r="H16" s="28"/>
      <c r="I16" s="28"/>
      <c r="J16" s="28"/>
      <c r="N16" s="169"/>
      <c r="O16" s="178"/>
      <c r="P16" s="179"/>
    </row>
    <row r="17" spans="14:16">
      <c r="N17" s="169"/>
      <c r="O17" s="178"/>
      <c r="P17" s="179"/>
    </row>
    <row r="18" spans="14:16">
      <c r="N18" s="169"/>
      <c r="O18" s="178"/>
      <c r="P18" s="179"/>
    </row>
    <row r="19" spans="14:16">
      <c r="N19" s="169"/>
      <c r="O19" s="178"/>
      <c r="P19" s="179"/>
    </row>
  </sheetData>
  <mergeCells count="11">
    <mergeCell ref="A15:B15"/>
    <mergeCell ref="A10:B10"/>
    <mergeCell ref="A11:B11"/>
    <mergeCell ref="A12:B12"/>
    <mergeCell ref="A13:B13"/>
    <mergeCell ref="A14:B14"/>
    <mergeCell ref="A1:J1"/>
    <mergeCell ref="A2:J2"/>
    <mergeCell ref="A3:J3"/>
    <mergeCell ref="B7:J7"/>
    <mergeCell ref="A9:B9"/>
  </mergeCells>
  <pageMargins left="0.39" right="0.39" top="0.39" bottom="0.39" header="0" footer="0"/>
  <pageSetup scale="9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37"/>
  <sheetViews>
    <sheetView rightToLeft="1" view="pageBreakPreview" zoomScale="85" zoomScaleNormal="100" zoomScaleSheetLayoutView="85" workbookViewId="0">
      <selection activeCell="B10" sqref="B10"/>
    </sheetView>
  </sheetViews>
  <sheetFormatPr defaultRowHeight="12.75"/>
  <cols>
    <col min="1" max="1" width="5.140625" style="25" customWidth="1"/>
    <col min="2" max="2" width="23.5703125" style="25" customWidth="1"/>
    <col min="3" max="3" width="1.28515625" style="25" customWidth="1"/>
    <col min="4" max="4" width="17.5703125" style="25" bestFit="1" customWidth="1"/>
    <col min="5" max="5" width="1.28515625" style="25" customWidth="1"/>
    <col min="6" max="6" width="18.28515625" style="25" bestFit="1" customWidth="1"/>
    <col min="7" max="7" width="1.28515625" style="25" customWidth="1"/>
    <col min="8" max="8" width="15" style="25" bestFit="1" customWidth="1"/>
    <col min="9" max="9" width="1.28515625" style="25" customWidth="1"/>
    <col min="10" max="10" width="17.85546875" style="25" bestFit="1" customWidth="1"/>
    <col min="11" max="11" width="1.28515625" style="25" customWidth="1"/>
    <col min="12" max="12" width="19.28515625" style="25" customWidth="1"/>
    <col min="13" max="13" width="1.28515625" style="25" customWidth="1"/>
    <col min="14" max="14" width="17.5703125" style="25" bestFit="1" customWidth="1"/>
    <col min="15" max="16" width="1.28515625" style="25" customWidth="1"/>
    <col min="17" max="17" width="17" style="25" bestFit="1" customWidth="1"/>
    <col min="18" max="18" width="1.28515625" style="25" customWidth="1"/>
    <col min="19" max="19" width="15.42578125" style="25" bestFit="1" customWidth="1"/>
    <col min="20" max="20" width="1.28515625" style="25" customWidth="1"/>
    <col min="21" max="21" width="18.140625" style="25" bestFit="1" customWidth="1"/>
    <col min="22" max="22" width="1.28515625" style="25" customWidth="1"/>
    <col min="23" max="23" width="19.140625" style="25" customWidth="1"/>
    <col min="24" max="24" width="0.28515625" style="25" customWidth="1"/>
    <col min="25" max="26" width="9.140625" style="25"/>
    <col min="27" max="28" width="12.28515625" style="25" bestFit="1" customWidth="1"/>
    <col min="29" max="16384" width="9.140625" style="25"/>
  </cols>
  <sheetData>
    <row r="1" spans="1:32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</row>
    <row r="2" spans="1:32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</row>
    <row r="3" spans="1:32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</row>
    <row r="4" spans="1:32" ht="14.45" customHeight="1"/>
    <row r="5" spans="1:32" ht="14.45" customHeight="1"/>
    <row r="6" spans="1:32" ht="14.45" customHeight="1"/>
    <row r="7" spans="1:32" ht="24">
      <c r="A7" s="2" t="s">
        <v>214</v>
      </c>
      <c r="B7" s="222" t="s">
        <v>215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</row>
    <row r="8" spans="1:32" ht="14.4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32" ht="26.25" customHeight="1">
      <c r="C9" s="153"/>
      <c r="D9" s="223" t="s">
        <v>216</v>
      </c>
      <c r="E9" s="223"/>
      <c r="F9" s="223"/>
      <c r="G9" s="223"/>
      <c r="H9" s="223"/>
      <c r="I9" s="223"/>
      <c r="J9" s="223"/>
      <c r="K9" s="223"/>
      <c r="L9" s="223"/>
      <c r="M9" s="156"/>
      <c r="N9" s="223" t="s">
        <v>217</v>
      </c>
      <c r="O9" s="223"/>
      <c r="P9" s="223"/>
      <c r="Q9" s="223"/>
      <c r="R9" s="223"/>
      <c r="S9" s="223"/>
      <c r="T9" s="223"/>
      <c r="U9" s="223"/>
      <c r="V9" s="223"/>
      <c r="W9" s="223"/>
      <c r="X9" s="153"/>
      <c r="Y9" s="153"/>
      <c r="Z9" s="153"/>
      <c r="AA9" s="153"/>
      <c r="AB9" s="153"/>
      <c r="AC9" s="153"/>
    </row>
    <row r="10" spans="1:32" ht="26.25" customHeight="1">
      <c r="C10" s="153"/>
      <c r="D10" s="157"/>
      <c r="E10" s="157"/>
      <c r="F10" s="157"/>
      <c r="G10" s="157"/>
      <c r="H10" s="157"/>
      <c r="I10" s="157"/>
      <c r="J10" s="224" t="s">
        <v>25</v>
      </c>
      <c r="K10" s="224"/>
      <c r="L10" s="224"/>
      <c r="M10" s="156"/>
      <c r="N10" s="157"/>
      <c r="O10" s="157"/>
      <c r="P10" s="157"/>
      <c r="Q10" s="157"/>
      <c r="R10" s="157"/>
      <c r="S10" s="157"/>
      <c r="T10" s="157"/>
      <c r="U10" s="224" t="s">
        <v>25</v>
      </c>
      <c r="V10" s="224"/>
      <c r="W10" s="224"/>
      <c r="X10" s="153"/>
      <c r="Y10" s="153"/>
      <c r="Z10" s="153"/>
      <c r="AA10" s="171"/>
      <c r="AB10" s="171"/>
      <c r="AC10" s="171"/>
      <c r="AD10" s="169"/>
      <c r="AE10" s="169"/>
      <c r="AF10" s="169"/>
    </row>
    <row r="11" spans="1:32" ht="26.25" customHeight="1">
      <c r="A11" s="223" t="s">
        <v>218</v>
      </c>
      <c r="B11" s="223"/>
      <c r="C11" s="153"/>
      <c r="D11" s="93" t="s">
        <v>219</v>
      </c>
      <c r="E11" s="156"/>
      <c r="F11" s="93" t="s">
        <v>220</v>
      </c>
      <c r="G11" s="156"/>
      <c r="H11" s="93" t="s">
        <v>221</v>
      </c>
      <c r="I11" s="156"/>
      <c r="J11" s="94" t="s">
        <v>109</v>
      </c>
      <c r="K11" s="157"/>
      <c r="L11" s="94" t="s">
        <v>202</v>
      </c>
      <c r="M11" s="156"/>
      <c r="N11" s="93" t="s">
        <v>219</v>
      </c>
      <c r="O11" s="156"/>
      <c r="P11" s="223" t="s">
        <v>220</v>
      </c>
      <c r="Q11" s="223"/>
      <c r="R11" s="156"/>
      <c r="S11" s="93" t="s">
        <v>221</v>
      </c>
      <c r="T11" s="156"/>
      <c r="U11" s="94" t="s">
        <v>109</v>
      </c>
      <c r="V11" s="157"/>
      <c r="W11" s="94" t="s">
        <v>202</v>
      </c>
      <c r="X11" s="153"/>
      <c r="Y11" s="153"/>
      <c r="Z11" s="153"/>
      <c r="AA11" s="171"/>
      <c r="AB11" s="171"/>
      <c r="AC11" s="171"/>
      <c r="AD11" s="169"/>
      <c r="AE11" s="169"/>
      <c r="AF11" s="169"/>
    </row>
    <row r="12" spans="1:32" ht="26.25" customHeight="1">
      <c r="A12" s="225" t="s">
        <v>21</v>
      </c>
      <c r="B12" s="225"/>
      <c r="C12" s="153"/>
      <c r="D12" s="96">
        <v>0</v>
      </c>
      <c r="E12" s="156"/>
      <c r="F12" s="96">
        <v>7078192441</v>
      </c>
      <c r="G12" s="156"/>
      <c r="H12" s="96">
        <v>-496134484</v>
      </c>
      <c r="I12" s="156"/>
      <c r="J12" s="78">
        <f>D12+F12+H12</f>
        <v>6582057957</v>
      </c>
      <c r="K12" s="156"/>
      <c r="L12" s="158">
        <f t="shared" ref="L12:L17" si="0">AA12/$AA$18</f>
        <v>3.4246779782328714E-2</v>
      </c>
      <c r="M12" s="156"/>
      <c r="N12" s="96">
        <v>0</v>
      </c>
      <c r="O12" s="156"/>
      <c r="P12" s="226">
        <v>3373717866</v>
      </c>
      <c r="Q12" s="226"/>
      <c r="R12" s="156"/>
      <c r="S12" s="96">
        <v>-496134484</v>
      </c>
      <c r="T12" s="156"/>
      <c r="U12" s="78">
        <f>N12+Q12+S12</f>
        <v>-496134484</v>
      </c>
      <c r="V12" s="156"/>
      <c r="W12" s="158">
        <f t="shared" ref="W12:W17" si="1">AB12/$AB$18</f>
        <v>3.4076555388542866E-3</v>
      </c>
      <c r="X12" s="153"/>
      <c r="Y12" s="153"/>
      <c r="Z12" s="153"/>
      <c r="AA12" s="171">
        <f>ABS(J12)</f>
        <v>6582057957</v>
      </c>
      <c r="AB12" s="171">
        <f>ABS(U12)</f>
        <v>496134484</v>
      </c>
      <c r="AC12" s="171"/>
      <c r="AD12" s="169"/>
      <c r="AE12" s="169"/>
      <c r="AF12" s="169"/>
    </row>
    <row r="13" spans="1:32" ht="26.25" customHeight="1">
      <c r="A13" s="227" t="s">
        <v>19</v>
      </c>
      <c r="B13" s="227"/>
      <c r="C13" s="153"/>
      <c r="D13" s="98">
        <v>0</v>
      </c>
      <c r="E13" s="156"/>
      <c r="F13" s="98">
        <v>0</v>
      </c>
      <c r="G13" s="156"/>
      <c r="H13" s="98">
        <v>11778246021</v>
      </c>
      <c r="I13" s="156"/>
      <c r="J13" s="78">
        <f t="shared" ref="J13:J17" si="2">D13+F13+H13</f>
        <v>11778246021</v>
      </c>
      <c r="K13" s="156"/>
      <c r="L13" s="158">
        <f t="shared" si="0"/>
        <v>6.1282808559030802E-2</v>
      </c>
      <c r="M13" s="156"/>
      <c r="N13" s="98">
        <v>0</v>
      </c>
      <c r="O13" s="156"/>
      <c r="P13" s="228">
        <v>0</v>
      </c>
      <c r="Q13" s="228"/>
      <c r="R13" s="156"/>
      <c r="S13" s="98">
        <v>14308535181</v>
      </c>
      <c r="T13" s="156"/>
      <c r="U13" s="78">
        <f>N13+Q13+S13</f>
        <v>14308535181</v>
      </c>
      <c r="V13" s="156"/>
      <c r="W13" s="158">
        <f t="shared" si="1"/>
        <v>9.8276900185043523E-2</v>
      </c>
      <c r="X13" s="153"/>
      <c r="Y13" s="153"/>
      <c r="Z13" s="153"/>
      <c r="AA13" s="171">
        <f t="shared" ref="AA13:AA17" si="3">ABS(J13)</f>
        <v>11778246021</v>
      </c>
      <c r="AB13" s="171">
        <f t="shared" ref="AB13:AB17" si="4">ABS(U13)</f>
        <v>14308535181</v>
      </c>
      <c r="AC13" s="171"/>
      <c r="AD13" s="169"/>
      <c r="AE13" s="169"/>
      <c r="AF13" s="169"/>
    </row>
    <row r="14" spans="1:32" ht="26.25" customHeight="1">
      <c r="A14" s="227" t="s">
        <v>20</v>
      </c>
      <c r="B14" s="227"/>
      <c r="C14" s="153"/>
      <c r="D14" s="98">
        <v>48373759404</v>
      </c>
      <c r="E14" s="156"/>
      <c r="F14" s="98">
        <v>-113650150429</v>
      </c>
      <c r="G14" s="156"/>
      <c r="H14" s="98">
        <v>0</v>
      </c>
      <c r="I14" s="156"/>
      <c r="J14" s="78">
        <f t="shared" si="2"/>
        <v>-65276391025</v>
      </c>
      <c r="K14" s="156"/>
      <c r="L14" s="158">
        <f t="shared" si="0"/>
        <v>0.33963635735551356</v>
      </c>
      <c r="M14" s="156"/>
      <c r="N14" s="98">
        <v>48373759404</v>
      </c>
      <c r="O14" s="156"/>
      <c r="P14" s="228">
        <v>-71557502121</v>
      </c>
      <c r="Q14" s="228"/>
      <c r="R14" s="156"/>
      <c r="S14" s="98">
        <v>0</v>
      </c>
      <c r="T14" s="156"/>
      <c r="U14" s="98">
        <v>-23183742717</v>
      </c>
      <c r="V14" s="156"/>
      <c r="W14" s="158">
        <f t="shared" si="1"/>
        <v>0.1592354730999867</v>
      </c>
      <c r="X14" s="153"/>
      <c r="Y14" s="153"/>
      <c r="Z14" s="153"/>
      <c r="AA14" s="171">
        <f t="shared" si="3"/>
        <v>65276391025</v>
      </c>
      <c r="AB14" s="171">
        <f t="shared" si="4"/>
        <v>23183742717</v>
      </c>
      <c r="AC14" s="171"/>
      <c r="AD14" s="169"/>
      <c r="AE14" s="169"/>
      <c r="AF14" s="169"/>
    </row>
    <row r="15" spans="1:32" ht="26.25" customHeight="1">
      <c r="A15" s="227" t="s">
        <v>22</v>
      </c>
      <c r="B15" s="227"/>
      <c r="C15" s="153"/>
      <c r="D15" s="98">
        <v>0</v>
      </c>
      <c r="E15" s="156"/>
      <c r="F15" s="98">
        <v>6747436000</v>
      </c>
      <c r="G15" s="156"/>
      <c r="H15" s="98">
        <v>0</v>
      </c>
      <c r="I15" s="156"/>
      <c r="J15" s="78">
        <f>D15+F15+H15</f>
        <v>6747436000</v>
      </c>
      <c r="K15" s="156"/>
      <c r="L15" s="158">
        <f t="shared" si="0"/>
        <v>3.510725008758183E-2</v>
      </c>
      <c r="M15" s="156"/>
      <c r="N15" s="98">
        <v>0</v>
      </c>
      <c r="O15" s="156"/>
      <c r="P15" s="228">
        <v>5794856800</v>
      </c>
      <c r="Q15" s="228"/>
      <c r="R15" s="156"/>
      <c r="S15" s="98">
        <v>0</v>
      </c>
      <c r="T15" s="156"/>
      <c r="U15" s="98">
        <f>N15+P15+S15</f>
        <v>5794856800</v>
      </c>
      <c r="V15" s="156"/>
      <c r="W15" s="158">
        <f t="shared" si="1"/>
        <v>3.9801458088906852E-2</v>
      </c>
      <c r="X15" s="153"/>
      <c r="Y15" s="153"/>
      <c r="Z15" s="153"/>
      <c r="AA15" s="171">
        <f t="shared" si="3"/>
        <v>6747436000</v>
      </c>
      <c r="AB15" s="171">
        <f t="shared" si="4"/>
        <v>5794856800</v>
      </c>
      <c r="AC15" s="171"/>
      <c r="AD15" s="169"/>
      <c r="AE15" s="169"/>
      <c r="AF15" s="169"/>
    </row>
    <row r="16" spans="1:32" ht="26.25" customHeight="1">
      <c r="A16" s="227" t="s">
        <v>23</v>
      </c>
      <c r="B16" s="227"/>
      <c r="C16" s="153"/>
      <c r="D16" s="98">
        <v>0</v>
      </c>
      <c r="E16" s="156"/>
      <c r="F16" s="98">
        <v>-26180691688</v>
      </c>
      <c r="G16" s="156"/>
      <c r="H16" s="98">
        <v>0</v>
      </c>
      <c r="I16" s="156"/>
      <c r="J16" s="78">
        <f t="shared" si="2"/>
        <v>-26180691688</v>
      </c>
      <c r="K16" s="156"/>
      <c r="L16" s="158">
        <f t="shared" si="0"/>
        <v>0.13621946033374616</v>
      </c>
      <c r="M16" s="156"/>
      <c r="N16" s="98">
        <v>0</v>
      </c>
      <c r="O16" s="156"/>
      <c r="P16" s="228">
        <v>-26180691688</v>
      </c>
      <c r="Q16" s="228"/>
      <c r="R16" s="156"/>
      <c r="S16" s="98">
        <v>0</v>
      </c>
      <c r="T16" s="156"/>
      <c r="U16" s="98">
        <f>N16+P16+S16</f>
        <v>-26180691688</v>
      </c>
      <c r="V16" s="156"/>
      <c r="W16" s="158">
        <f t="shared" si="1"/>
        <v>0.17981975032731162</v>
      </c>
      <c r="X16" s="153"/>
      <c r="Y16" s="153"/>
      <c r="Z16" s="153"/>
      <c r="AA16" s="171">
        <f t="shared" si="3"/>
        <v>26180691688</v>
      </c>
      <c r="AB16" s="171">
        <f t="shared" si="4"/>
        <v>26180691688</v>
      </c>
      <c r="AC16" s="171"/>
      <c r="AD16" s="169"/>
      <c r="AE16" s="169"/>
      <c r="AF16" s="169"/>
    </row>
    <row r="17" spans="1:32" ht="26.25" customHeight="1">
      <c r="A17" s="240" t="s">
        <v>24</v>
      </c>
      <c r="B17" s="240"/>
      <c r="C17" s="153"/>
      <c r="D17" s="102">
        <v>0</v>
      </c>
      <c r="E17" s="156"/>
      <c r="F17" s="102">
        <v>-75630122318</v>
      </c>
      <c r="G17" s="156"/>
      <c r="H17" s="102">
        <v>0</v>
      </c>
      <c r="I17" s="156"/>
      <c r="J17" s="78">
        <f t="shared" si="2"/>
        <v>-75630122318</v>
      </c>
      <c r="K17" s="156"/>
      <c r="L17" s="158">
        <f t="shared" si="0"/>
        <v>0.39350734388179892</v>
      </c>
      <c r="M17" s="156"/>
      <c r="N17" s="102">
        <v>0</v>
      </c>
      <c r="O17" s="156"/>
      <c r="P17" s="228">
        <v>-75630122318</v>
      </c>
      <c r="Q17" s="256"/>
      <c r="R17" s="156"/>
      <c r="S17" s="102">
        <v>0</v>
      </c>
      <c r="T17" s="156"/>
      <c r="U17" s="102">
        <f>N17+P17+S17</f>
        <v>-75630122318</v>
      </c>
      <c r="V17" s="156"/>
      <c r="W17" s="158">
        <f t="shared" si="1"/>
        <v>0.519458762759897</v>
      </c>
      <c r="X17" s="153"/>
      <c r="Y17" s="153"/>
      <c r="Z17" s="153"/>
      <c r="AA17" s="171">
        <f t="shared" si="3"/>
        <v>75630122318</v>
      </c>
      <c r="AB17" s="171">
        <f t="shared" si="4"/>
        <v>75630122318</v>
      </c>
      <c r="AC17" s="171"/>
      <c r="AD17" s="169"/>
      <c r="AE17" s="169"/>
      <c r="AF17" s="169"/>
    </row>
    <row r="18" spans="1:32" ht="26.25" customHeight="1" thickBot="1">
      <c r="A18" s="231" t="s">
        <v>25</v>
      </c>
      <c r="B18" s="231"/>
      <c r="C18" s="153"/>
      <c r="D18" s="110">
        <f>SUM(D12:D17)</f>
        <v>48373759404</v>
      </c>
      <c r="E18" s="156"/>
      <c r="F18" s="110">
        <f>SUM(F12:F17)</f>
        <v>-201635335994</v>
      </c>
      <c r="G18" s="156"/>
      <c r="H18" s="110">
        <f>SUM(H12:H17)</f>
        <v>11282111537</v>
      </c>
      <c r="I18" s="156"/>
      <c r="J18" s="110">
        <f>SUM(J12:J17)</f>
        <v>-141979465053</v>
      </c>
      <c r="K18" s="156"/>
      <c r="L18" s="108">
        <f>SUM(L12:L17)</f>
        <v>1</v>
      </c>
      <c r="M18" s="156"/>
      <c r="N18" s="110">
        <f>SUM(N12:N17)</f>
        <v>48373759404</v>
      </c>
      <c r="O18" s="156"/>
      <c r="P18" s="156"/>
      <c r="Q18" s="110">
        <f>SUM(P12:Q17)</f>
        <v>-164199741461</v>
      </c>
      <c r="R18" s="156"/>
      <c r="S18" s="110">
        <f>SUM(S12:S17)</f>
        <v>13812400697</v>
      </c>
      <c r="T18" s="156"/>
      <c r="U18" s="110">
        <f>SUM(U12:U17)</f>
        <v>-105387299226</v>
      </c>
      <c r="V18" s="156"/>
      <c r="W18" s="108">
        <f>SUM(W12:W17)</f>
        <v>1</v>
      </c>
      <c r="X18" s="153"/>
      <c r="Y18" s="153"/>
      <c r="Z18" s="153"/>
      <c r="AA18" s="171">
        <f>SUM(AA12:AA17)</f>
        <v>192194945009</v>
      </c>
      <c r="AB18" s="171">
        <f>SUM(AB12:AB17)</f>
        <v>145594083188</v>
      </c>
      <c r="AC18" s="181">
        <f t="shared" ref="AC18" si="5">AB18/$AB$18</f>
        <v>1</v>
      </c>
      <c r="AD18" s="169"/>
      <c r="AE18" s="169"/>
      <c r="AF18" s="169"/>
    </row>
    <row r="19" spans="1:32"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71"/>
      <c r="AB19" s="171"/>
      <c r="AC19" s="171"/>
      <c r="AD19" s="169"/>
      <c r="AE19" s="169"/>
      <c r="AF19" s="169"/>
    </row>
    <row r="20" spans="1:32" ht="21">
      <c r="C20" s="153"/>
      <c r="D20" s="160"/>
      <c r="E20" s="160"/>
      <c r="F20" s="99"/>
      <c r="G20" s="160"/>
      <c r="H20" s="160"/>
      <c r="I20" s="160"/>
      <c r="J20" s="160"/>
      <c r="K20" s="160"/>
      <c r="L20" s="160"/>
      <c r="M20" s="160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180"/>
      <c r="AB20" s="171"/>
      <c r="AC20" s="171"/>
      <c r="AD20" s="169"/>
      <c r="AE20" s="169"/>
      <c r="AF20" s="169"/>
    </row>
    <row r="21" spans="1:32" ht="21">
      <c r="C21" s="153"/>
      <c r="D21" s="160"/>
      <c r="E21" s="160"/>
      <c r="F21" s="99"/>
      <c r="G21" s="160"/>
      <c r="H21" s="160"/>
      <c r="I21" s="160"/>
      <c r="J21" s="182"/>
      <c r="K21" s="160"/>
      <c r="L21" s="160"/>
      <c r="M21" s="160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180"/>
      <c r="AB21" s="171"/>
      <c r="AC21" s="171"/>
      <c r="AD21" s="169"/>
      <c r="AE21" s="169"/>
      <c r="AF21" s="169"/>
    </row>
    <row r="22" spans="1:32" ht="21">
      <c r="C22" s="153"/>
      <c r="D22" s="160"/>
      <c r="E22" s="160"/>
      <c r="F22" s="99"/>
      <c r="G22" s="160"/>
      <c r="H22" s="160"/>
      <c r="I22" s="160"/>
      <c r="J22" s="160"/>
      <c r="K22" s="160"/>
      <c r="L22" s="160"/>
      <c r="M22" s="160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180"/>
      <c r="AB22" s="171"/>
      <c r="AC22" s="171"/>
      <c r="AD22" s="169"/>
      <c r="AE22" s="169"/>
      <c r="AF22" s="169"/>
    </row>
    <row r="23" spans="1:32" ht="21">
      <c r="C23" s="153"/>
      <c r="D23" s="160"/>
      <c r="E23" s="160"/>
      <c r="F23" s="99"/>
      <c r="G23" s="160"/>
      <c r="H23" s="160"/>
      <c r="I23" s="160"/>
      <c r="J23" s="182"/>
      <c r="K23" s="160"/>
      <c r="L23" s="160"/>
      <c r="M23" s="160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180"/>
      <c r="AB23" s="171"/>
      <c r="AC23" s="171"/>
      <c r="AD23" s="169"/>
      <c r="AE23" s="169"/>
      <c r="AF23" s="169"/>
    </row>
    <row r="24" spans="1:32" ht="21">
      <c r="C24" s="153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180"/>
      <c r="AB24" s="171"/>
      <c r="AC24" s="171"/>
      <c r="AD24" s="169"/>
      <c r="AE24" s="169"/>
      <c r="AF24" s="169"/>
    </row>
    <row r="25" spans="1:32" ht="21">
      <c r="C25" s="153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180"/>
      <c r="AB25" s="171"/>
      <c r="AC25" s="171"/>
      <c r="AD25" s="169"/>
      <c r="AE25" s="169"/>
      <c r="AF25" s="169"/>
    </row>
    <row r="26" spans="1:32">
      <c r="C26" s="153"/>
      <c r="D26" s="160"/>
      <c r="E26" s="160"/>
      <c r="F26" s="160"/>
      <c r="G26" s="160"/>
      <c r="H26" s="160"/>
      <c r="I26" s="160"/>
      <c r="J26" s="183"/>
      <c r="K26" s="160"/>
      <c r="L26" s="160"/>
      <c r="M26" s="160"/>
      <c r="N26" s="160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</row>
    <row r="27" spans="1:32">
      <c r="C27" s="153"/>
      <c r="D27" s="160"/>
      <c r="E27" s="160"/>
      <c r="F27" s="160"/>
      <c r="G27" s="160"/>
      <c r="H27" s="160"/>
      <c r="I27" s="160"/>
      <c r="J27" s="183"/>
      <c r="K27" s="160"/>
      <c r="L27" s="160"/>
      <c r="M27" s="160"/>
      <c r="N27" s="160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</row>
    <row r="28" spans="1:32">
      <c r="C28" s="153"/>
      <c r="D28" s="160"/>
      <c r="E28" s="160"/>
      <c r="F28" s="160"/>
      <c r="G28" s="160"/>
      <c r="H28" s="160"/>
      <c r="I28" s="160"/>
      <c r="J28" s="182"/>
      <c r="K28" s="160"/>
      <c r="L28" s="160"/>
      <c r="M28" s="160"/>
      <c r="N28" s="160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</row>
    <row r="29" spans="1:32">
      <c r="C29" s="153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</row>
    <row r="30" spans="1:32">
      <c r="C30" s="153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</row>
    <row r="31" spans="1:32">
      <c r="C31" s="153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</row>
    <row r="32" spans="1:32">
      <c r="C32" s="153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</row>
    <row r="33" spans="3:29">
      <c r="C33" s="153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</row>
    <row r="34" spans="3:29">
      <c r="C34" s="153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</row>
    <row r="35" spans="3:29">
      <c r="C35" s="153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</row>
    <row r="36" spans="3:29">
      <c r="C36" s="153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</row>
    <row r="37" spans="3:29"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</row>
  </sheetData>
  <mergeCells count="23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J10:L10"/>
    <mergeCell ref="U10:W10"/>
    <mergeCell ref="A11:B11"/>
    <mergeCell ref="P11:Q11"/>
    <mergeCell ref="A12:B12"/>
    <mergeCell ref="P12:Q12"/>
    <mergeCell ref="A1:W1"/>
    <mergeCell ref="A2:W2"/>
    <mergeCell ref="A3:W3"/>
    <mergeCell ref="B7:W7"/>
    <mergeCell ref="D9:L9"/>
    <mergeCell ref="N9:W9"/>
  </mergeCells>
  <pageMargins left="0.39" right="0.39" top="0.39" bottom="0.39" header="0" footer="0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40"/>
  <sheetViews>
    <sheetView rightToLeft="1" view="pageBreakPreview" topLeftCell="A6" zoomScaleNormal="100" zoomScaleSheetLayoutView="100" workbookViewId="0">
      <selection activeCell="A10" sqref="A10:B10"/>
    </sheetView>
  </sheetViews>
  <sheetFormatPr defaultRowHeight="12.75"/>
  <cols>
    <col min="1" max="1" width="5.140625" style="25" customWidth="1"/>
    <col min="2" max="2" width="38.85546875" style="25" customWidth="1"/>
    <col min="3" max="3" width="1.28515625" style="25" customWidth="1"/>
    <col min="4" max="4" width="16.42578125" style="25" bestFit="1" customWidth="1"/>
    <col min="5" max="5" width="1.28515625" style="25" customWidth="1"/>
    <col min="6" max="6" width="21.85546875" style="25" bestFit="1" customWidth="1"/>
    <col min="7" max="7" width="1.28515625" style="25" customWidth="1"/>
    <col min="8" max="8" width="17.5703125" style="25" bestFit="1" customWidth="1"/>
    <col min="9" max="9" width="1.28515625" style="25" customWidth="1"/>
    <col min="10" max="10" width="19" style="25" bestFit="1" customWidth="1"/>
    <col min="11" max="11" width="1.28515625" style="25" customWidth="1"/>
    <col min="12" max="12" width="18.140625" style="25" bestFit="1" customWidth="1"/>
    <col min="13" max="13" width="1.28515625" style="25" customWidth="1"/>
    <col min="14" max="14" width="16.7109375" style="25" bestFit="1" customWidth="1"/>
    <col min="15" max="16" width="1.28515625" style="25" customWidth="1"/>
    <col min="17" max="17" width="19.7109375" style="25" bestFit="1" customWidth="1"/>
    <col min="18" max="18" width="1.28515625" style="25" customWidth="1"/>
    <col min="19" max="19" width="17.5703125" style="25" bestFit="1" customWidth="1"/>
    <col min="20" max="20" width="1.28515625" style="25" customWidth="1"/>
    <col min="21" max="21" width="20.85546875" style="25" bestFit="1" customWidth="1"/>
    <col min="22" max="22" width="1.28515625" style="25" customWidth="1"/>
    <col min="23" max="23" width="18.140625" style="25" bestFit="1" customWidth="1"/>
    <col min="24" max="24" width="0.28515625" style="25" customWidth="1"/>
    <col min="25" max="26" width="9.140625" style="25"/>
    <col min="27" max="27" width="18.28515625" style="25" bestFit="1" customWidth="1"/>
    <col min="28" max="28" width="12.42578125" style="25" bestFit="1" customWidth="1"/>
    <col min="29" max="29" width="12.28515625" style="25" bestFit="1" customWidth="1"/>
    <col min="30" max="30" width="9.7109375" style="25" customWidth="1"/>
    <col min="31" max="16384" width="9.140625" style="25"/>
  </cols>
  <sheetData>
    <row r="1" spans="1:32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</row>
    <row r="2" spans="1:32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</row>
    <row r="3" spans="1:32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</row>
    <row r="4" spans="1:32" ht="14.45" customHeight="1"/>
    <row r="5" spans="1:32" ht="14.45" customHeight="1"/>
    <row r="6" spans="1:32" ht="14.45" customHeight="1"/>
    <row r="7" spans="1:32" ht="32.25" customHeight="1">
      <c r="A7" s="92" t="s">
        <v>222</v>
      </c>
      <c r="B7" s="222" t="s">
        <v>223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153"/>
      <c r="Y7" s="153"/>
      <c r="Z7" s="153"/>
      <c r="AA7" s="153"/>
    </row>
    <row r="8" spans="1:32" ht="34.5" customHeight="1">
      <c r="A8" s="153"/>
      <c r="B8" s="153"/>
      <c r="C8" s="153"/>
      <c r="D8" s="223" t="s">
        <v>216</v>
      </c>
      <c r="E8" s="223"/>
      <c r="F8" s="223"/>
      <c r="G8" s="223"/>
      <c r="H8" s="223"/>
      <c r="I8" s="223"/>
      <c r="J8" s="223"/>
      <c r="K8" s="223"/>
      <c r="L8" s="223"/>
      <c r="M8" s="161"/>
      <c r="N8" s="223" t="s">
        <v>217</v>
      </c>
      <c r="O8" s="223"/>
      <c r="P8" s="223"/>
      <c r="Q8" s="223"/>
      <c r="R8" s="223"/>
      <c r="S8" s="223"/>
      <c r="T8" s="223"/>
      <c r="U8" s="223"/>
      <c r="V8" s="223"/>
      <c r="W8" s="223"/>
      <c r="X8" s="153"/>
      <c r="Y8" s="153"/>
      <c r="Z8" s="153"/>
      <c r="AA8" s="153"/>
    </row>
    <row r="9" spans="1:32" ht="16.5" customHeight="1">
      <c r="A9" s="153"/>
      <c r="B9" s="153"/>
      <c r="C9" s="153"/>
      <c r="D9" s="184"/>
      <c r="E9" s="184"/>
      <c r="F9" s="184"/>
      <c r="G9" s="184"/>
      <c r="H9" s="184"/>
      <c r="I9" s="184"/>
      <c r="J9" s="224" t="s">
        <v>25</v>
      </c>
      <c r="K9" s="224"/>
      <c r="L9" s="224"/>
      <c r="M9" s="161"/>
      <c r="N9" s="184"/>
      <c r="O9" s="184"/>
      <c r="P9" s="184"/>
      <c r="Q9" s="184"/>
      <c r="R9" s="184"/>
      <c r="S9" s="184"/>
      <c r="T9" s="184"/>
      <c r="U9" s="224" t="s">
        <v>25</v>
      </c>
      <c r="V9" s="224"/>
      <c r="W9" s="224"/>
      <c r="X9" s="153"/>
      <c r="Y9" s="153"/>
      <c r="Z9" s="153"/>
      <c r="AA9" s="171"/>
      <c r="AB9" s="169"/>
      <c r="AC9" s="169"/>
      <c r="AD9" s="169"/>
      <c r="AE9" s="169"/>
      <c r="AF9" s="169"/>
    </row>
    <row r="10" spans="1:32" ht="34.5" customHeight="1">
      <c r="A10" s="223" t="s">
        <v>45</v>
      </c>
      <c r="B10" s="223"/>
      <c r="C10" s="153"/>
      <c r="D10" s="93" t="s">
        <v>224</v>
      </c>
      <c r="E10" s="161"/>
      <c r="F10" s="93" t="s">
        <v>220</v>
      </c>
      <c r="G10" s="161"/>
      <c r="H10" s="93" t="s">
        <v>221</v>
      </c>
      <c r="I10" s="161"/>
      <c r="J10" s="94" t="s">
        <v>109</v>
      </c>
      <c r="K10" s="184"/>
      <c r="L10" s="94" t="s">
        <v>202</v>
      </c>
      <c r="M10" s="161"/>
      <c r="N10" s="93" t="s">
        <v>224</v>
      </c>
      <c r="O10" s="161"/>
      <c r="P10" s="223" t="s">
        <v>220</v>
      </c>
      <c r="Q10" s="223"/>
      <c r="R10" s="161"/>
      <c r="S10" s="93" t="s">
        <v>221</v>
      </c>
      <c r="T10" s="161"/>
      <c r="U10" s="94" t="s">
        <v>109</v>
      </c>
      <c r="V10" s="184"/>
      <c r="W10" s="94" t="s">
        <v>202</v>
      </c>
      <c r="X10" s="153"/>
      <c r="Y10" s="153"/>
      <c r="Z10" s="153"/>
      <c r="AA10" s="171"/>
      <c r="AB10" s="169"/>
      <c r="AC10" s="169"/>
      <c r="AD10" s="169"/>
      <c r="AE10" s="169"/>
      <c r="AF10" s="169"/>
    </row>
    <row r="11" spans="1:32" ht="19.5" customHeight="1">
      <c r="A11" s="225" t="s">
        <v>49</v>
      </c>
      <c r="B11" s="225"/>
      <c r="C11" s="153"/>
      <c r="D11" s="103">
        <v>0</v>
      </c>
      <c r="E11" s="161"/>
      <c r="F11" s="188">
        <v>-64396870676</v>
      </c>
      <c r="G11" s="161"/>
      <c r="H11" s="103">
        <v>127191246224</v>
      </c>
      <c r="I11" s="161"/>
      <c r="J11" s="78">
        <f>D11+F11+H11</f>
        <v>62794375548</v>
      </c>
      <c r="K11" s="161"/>
      <c r="L11" s="158">
        <f t="shared" ref="L11:L20" si="0">AA11/$AA$21</f>
        <v>5.444574663315277E-2</v>
      </c>
      <c r="M11" s="161"/>
      <c r="N11" s="103">
        <v>0</v>
      </c>
      <c r="O11" s="161"/>
      <c r="P11" s="257">
        <v>108275117075</v>
      </c>
      <c r="Q11" s="257"/>
      <c r="R11" s="161"/>
      <c r="S11" s="103">
        <v>127191246224</v>
      </c>
      <c r="T11" s="161"/>
      <c r="U11" s="78">
        <f>N11+P11+S11</f>
        <v>235466363299</v>
      </c>
      <c r="V11" s="161"/>
      <c r="W11" s="158">
        <f t="shared" ref="W11:W20" si="1">AC11/$AC$21</f>
        <v>0.21872163213857265</v>
      </c>
      <c r="X11" s="153"/>
      <c r="Y11" s="153"/>
      <c r="Z11" s="153"/>
      <c r="AA11" s="171">
        <f>ABS(J11)</f>
        <v>62794375548</v>
      </c>
      <c r="AB11" s="169"/>
      <c r="AC11" s="169">
        <f>ABS(U11)</f>
        <v>235466363299</v>
      </c>
      <c r="AD11" s="169"/>
      <c r="AE11" s="169"/>
      <c r="AF11" s="169"/>
    </row>
    <row r="12" spans="1:32" ht="19.5" customHeight="1">
      <c r="A12" s="227" t="s">
        <v>51</v>
      </c>
      <c r="B12" s="227"/>
      <c r="C12" s="153"/>
      <c r="D12" s="104">
        <v>0</v>
      </c>
      <c r="E12" s="161"/>
      <c r="F12" s="104">
        <v>0</v>
      </c>
      <c r="G12" s="161"/>
      <c r="H12" s="104">
        <v>2199357428</v>
      </c>
      <c r="I12" s="161"/>
      <c r="J12" s="78">
        <f t="shared" ref="J12:J13" si="2">D12+F12+H12</f>
        <v>2199357428</v>
      </c>
      <c r="K12" s="161"/>
      <c r="L12" s="158">
        <f t="shared" si="0"/>
        <v>1.9069487710582772E-3</v>
      </c>
      <c r="M12" s="161"/>
      <c r="N12" s="104">
        <v>0</v>
      </c>
      <c r="O12" s="161"/>
      <c r="P12" s="258">
        <v>0</v>
      </c>
      <c r="Q12" s="258"/>
      <c r="R12" s="161"/>
      <c r="S12" s="104">
        <v>2199357428</v>
      </c>
      <c r="T12" s="161"/>
      <c r="U12" s="78">
        <f>N12+P12+S12</f>
        <v>2199357428</v>
      </c>
      <c r="V12" s="161"/>
      <c r="W12" s="158">
        <f t="shared" si="1"/>
        <v>2.0429544142464627E-3</v>
      </c>
      <c r="X12" s="153"/>
      <c r="Y12" s="153"/>
      <c r="Z12" s="153"/>
      <c r="AA12" s="171">
        <f t="shared" ref="AA12:AA19" si="3">ABS(J12)</f>
        <v>2199357428</v>
      </c>
      <c r="AB12" s="169"/>
      <c r="AC12" s="169">
        <f t="shared" ref="AC12:AC19" si="4">ABS(U12)</f>
        <v>2199357428</v>
      </c>
      <c r="AD12" s="169"/>
      <c r="AE12" s="169"/>
      <c r="AF12" s="169"/>
    </row>
    <row r="13" spans="1:32" ht="19.5" customHeight="1">
      <c r="A13" s="227" t="s">
        <v>50</v>
      </c>
      <c r="B13" s="227"/>
      <c r="C13" s="153"/>
      <c r="D13" s="104">
        <v>0</v>
      </c>
      <c r="E13" s="161"/>
      <c r="F13" s="104">
        <v>0</v>
      </c>
      <c r="G13" s="161"/>
      <c r="H13" s="104">
        <v>-57686853</v>
      </c>
      <c r="I13" s="161"/>
      <c r="J13" s="78">
        <f t="shared" si="2"/>
        <v>-57686853</v>
      </c>
      <c r="K13" s="161"/>
      <c r="L13" s="158">
        <f t="shared" si="0"/>
        <v>5.0017278698807975E-5</v>
      </c>
      <c r="M13" s="161"/>
      <c r="N13" s="104">
        <v>0</v>
      </c>
      <c r="O13" s="161"/>
      <c r="P13" s="258">
        <v>0</v>
      </c>
      <c r="Q13" s="258"/>
      <c r="R13" s="161"/>
      <c r="S13" s="104">
        <v>-57686853</v>
      </c>
      <c r="T13" s="161"/>
      <c r="U13" s="78">
        <f t="shared" ref="U13:U20" si="5">N13+P13+S13</f>
        <v>-57686853</v>
      </c>
      <c r="V13" s="161"/>
      <c r="W13" s="158">
        <f t="shared" si="1"/>
        <v>5.3584564964279549E-5</v>
      </c>
      <c r="X13" s="153"/>
      <c r="Y13" s="153"/>
      <c r="Z13" s="153"/>
      <c r="AA13" s="171">
        <f t="shared" si="3"/>
        <v>57686853</v>
      </c>
      <c r="AB13" s="169"/>
      <c r="AC13" s="169">
        <f t="shared" si="4"/>
        <v>57686853</v>
      </c>
      <c r="AD13" s="169"/>
      <c r="AE13" s="169"/>
      <c r="AF13" s="169"/>
    </row>
    <row r="14" spans="1:32" ht="19.5" customHeight="1">
      <c r="A14" s="227" t="s">
        <v>57</v>
      </c>
      <c r="B14" s="227"/>
      <c r="C14" s="153"/>
      <c r="D14" s="104">
        <v>0</v>
      </c>
      <c r="E14" s="161"/>
      <c r="F14" s="189">
        <v>-614475048</v>
      </c>
      <c r="G14" s="161"/>
      <c r="H14" s="104">
        <v>0</v>
      </c>
      <c r="I14" s="161"/>
      <c r="J14" s="78">
        <f>D14+F14+H14</f>
        <v>-614475048</v>
      </c>
      <c r="K14" s="161"/>
      <c r="L14" s="158">
        <f t="shared" si="0"/>
        <v>5.327794485388102E-4</v>
      </c>
      <c r="M14" s="161"/>
      <c r="N14" s="104">
        <v>0</v>
      </c>
      <c r="O14" s="161"/>
      <c r="P14" s="258">
        <v>-614475048</v>
      </c>
      <c r="Q14" s="258"/>
      <c r="R14" s="161"/>
      <c r="S14" s="104">
        <v>0</v>
      </c>
      <c r="T14" s="161"/>
      <c r="U14" s="78">
        <f t="shared" si="5"/>
        <v>-614475048</v>
      </c>
      <c r="V14" s="161"/>
      <c r="W14" s="158">
        <f t="shared" si="1"/>
        <v>5.7077785346489258E-4</v>
      </c>
      <c r="X14" s="153"/>
      <c r="Y14" s="153"/>
      <c r="Z14" s="153"/>
      <c r="AA14" s="171">
        <f t="shared" si="3"/>
        <v>614475048</v>
      </c>
      <c r="AB14" s="169"/>
      <c r="AC14" s="169">
        <f t="shared" si="4"/>
        <v>614475048</v>
      </c>
      <c r="AD14" s="169"/>
      <c r="AE14" s="169"/>
      <c r="AF14" s="169"/>
    </row>
    <row r="15" spans="1:32" ht="19.5" customHeight="1">
      <c r="A15" s="227" t="s">
        <v>56</v>
      </c>
      <c r="B15" s="227"/>
      <c r="C15" s="153"/>
      <c r="D15" s="104">
        <v>0</v>
      </c>
      <c r="E15" s="161"/>
      <c r="F15" s="189">
        <v>-17967413200</v>
      </c>
      <c r="G15" s="161"/>
      <c r="H15" s="104">
        <v>0</v>
      </c>
      <c r="I15" s="161"/>
      <c r="J15" s="78">
        <f t="shared" ref="J15:J20" si="6">D15+F15+H15</f>
        <v>-17967413200</v>
      </c>
      <c r="K15" s="161"/>
      <c r="L15" s="158">
        <f t="shared" si="0"/>
        <v>1.5578612227660282E-2</v>
      </c>
      <c r="M15" s="161"/>
      <c r="N15" s="104">
        <v>0</v>
      </c>
      <c r="O15" s="161"/>
      <c r="P15" s="258">
        <v>-8761473599</v>
      </c>
      <c r="Q15" s="258"/>
      <c r="R15" s="161"/>
      <c r="S15" s="104">
        <v>0</v>
      </c>
      <c r="T15" s="161"/>
      <c r="U15" s="78">
        <f t="shared" si="5"/>
        <v>-8761473599</v>
      </c>
      <c r="V15" s="161"/>
      <c r="W15" s="158">
        <f t="shared" si="1"/>
        <v>8.1384184928312113E-3</v>
      </c>
      <c r="X15" s="153"/>
      <c r="Y15" s="153"/>
      <c r="Z15" s="153"/>
      <c r="AA15" s="171">
        <f t="shared" si="3"/>
        <v>17967413200</v>
      </c>
      <c r="AB15" s="169"/>
      <c r="AC15" s="169">
        <f t="shared" si="4"/>
        <v>8761473599</v>
      </c>
      <c r="AD15" s="169"/>
      <c r="AE15" s="169"/>
      <c r="AF15" s="169"/>
    </row>
    <row r="16" spans="1:32" ht="19.5" customHeight="1">
      <c r="A16" s="227" t="s">
        <v>52</v>
      </c>
      <c r="B16" s="227"/>
      <c r="C16" s="153"/>
      <c r="D16" s="104">
        <v>0</v>
      </c>
      <c r="E16" s="161"/>
      <c r="F16" s="189">
        <v>-137250999361</v>
      </c>
      <c r="G16" s="161"/>
      <c r="H16" s="104">
        <v>0</v>
      </c>
      <c r="I16" s="161"/>
      <c r="J16" s="78">
        <f t="shared" si="6"/>
        <v>-137250999361</v>
      </c>
      <c r="K16" s="161"/>
      <c r="L16" s="158">
        <f t="shared" si="0"/>
        <v>0.11900322395345525</v>
      </c>
      <c r="M16" s="161"/>
      <c r="N16" s="104">
        <v>0</v>
      </c>
      <c r="O16" s="161"/>
      <c r="P16" s="258">
        <v>-70301930326</v>
      </c>
      <c r="Q16" s="258"/>
      <c r="R16" s="161"/>
      <c r="S16" s="104">
        <v>0</v>
      </c>
      <c r="T16" s="161"/>
      <c r="U16" s="78">
        <f t="shared" si="5"/>
        <v>-70301930326</v>
      </c>
      <c r="V16" s="161"/>
      <c r="W16" s="158">
        <f t="shared" si="1"/>
        <v>6.5302545671330023E-2</v>
      </c>
      <c r="X16" s="153"/>
      <c r="Y16" s="153"/>
      <c r="Z16" s="153"/>
      <c r="AA16" s="171">
        <f t="shared" si="3"/>
        <v>137250999361</v>
      </c>
      <c r="AB16" s="169"/>
      <c r="AC16" s="169">
        <f t="shared" si="4"/>
        <v>70301930326</v>
      </c>
      <c r="AD16" s="169"/>
      <c r="AE16" s="169"/>
      <c r="AF16" s="169"/>
    </row>
    <row r="17" spans="1:32" ht="19.5" customHeight="1">
      <c r="A17" s="227" t="s">
        <v>48</v>
      </c>
      <c r="B17" s="227"/>
      <c r="C17" s="153"/>
      <c r="D17" s="104">
        <v>0</v>
      </c>
      <c r="E17" s="161"/>
      <c r="F17" s="189">
        <v>37002059072</v>
      </c>
      <c r="G17" s="161"/>
      <c r="H17" s="104">
        <v>0</v>
      </c>
      <c r="I17" s="161"/>
      <c r="J17" s="78">
        <f t="shared" si="6"/>
        <v>37002059072</v>
      </c>
      <c r="K17" s="161"/>
      <c r="L17" s="158">
        <f t="shared" si="0"/>
        <v>3.2082566560425477E-2</v>
      </c>
      <c r="M17" s="161"/>
      <c r="N17" s="104">
        <v>0</v>
      </c>
      <c r="O17" s="161"/>
      <c r="P17" s="258">
        <v>32756685940</v>
      </c>
      <c r="Q17" s="258"/>
      <c r="R17" s="161"/>
      <c r="S17" s="104">
        <v>0</v>
      </c>
      <c r="T17" s="161"/>
      <c r="U17" s="78">
        <f t="shared" si="5"/>
        <v>32756685940</v>
      </c>
      <c r="V17" s="161"/>
      <c r="W17" s="158">
        <f t="shared" si="1"/>
        <v>3.0427258109684586E-2</v>
      </c>
      <c r="X17" s="153"/>
      <c r="Y17" s="153"/>
      <c r="Z17" s="153"/>
      <c r="AA17" s="171">
        <f t="shared" si="3"/>
        <v>37002059072</v>
      </c>
      <c r="AB17" s="169"/>
      <c r="AC17" s="169">
        <f t="shared" si="4"/>
        <v>32756685940</v>
      </c>
      <c r="AD17" s="169"/>
      <c r="AE17" s="169"/>
      <c r="AF17" s="169"/>
    </row>
    <row r="18" spans="1:32" ht="19.5" customHeight="1">
      <c r="A18" s="227" t="s">
        <v>55</v>
      </c>
      <c r="B18" s="227"/>
      <c r="C18" s="153"/>
      <c r="D18" s="104">
        <v>0</v>
      </c>
      <c r="E18" s="161"/>
      <c r="F18" s="189">
        <v>-757621179259</v>
      </c>
      <c r="G18" s="161"/>
      <c r="H18" s="104">
        <v>0</v>
      </c>
      <c r="I18" s="161"/>
      <c r="J18" s="78">
        <f t="shared" si="6"/>
        <v>-757621179259</v>
      </c>
      <c r="K18" s="161"/>
      <c r="L18" s="158">
        <f t="shared" si="0"/>
        <v>0.65689403564997662</v>
      </c>
      <c r="M18" s="161"/>
      <c r="N18" s="104">
        <v>0</v>
      </c>
      <c r="O18" s="161"/>
      <c r="P18" s="258">
        <v>-623841008401</v>
      </c>
      <c r="Q18" s="258"/>
      <c r="R18" s="161"/>
      <c r="S18" s="104">
        <v>0</v>
      </c>
      <c r="T18" s="161"/>
      <c r="U18" s="78">
        <f t="shared" si="5"/>
        <v>-623841008401</v>
      </c>
      <c r="V18" s="161"/>
      <c r="W18" s="158">
        <f t="shared" si="1"/>
        <v>0.5794777718598213</v>
      </c>
      <c r="X18" s="153"/>
      <c r="Y18" s="153"/>
      <c r="Z18" s="153"/>
      <c r="AA18" s="171">
        <f t="shared" si="3"/>
        <v>757621179259</v>
      </c>
      <c r="AB18" s="169"/>
      <c r="AC18" s="169">
        <f t="shared" si="4"/>
        <v>623841008401</v>
      </c>
      <c r="AD18" s="169"/>
      <c r="AE18" s="169"/>
      <c r="AF18" s="169"/>
    </row>
    <row r="19" spans="1:32" ht="19.5" customHeight="1">
      <c r="A19" s="227" t="s">
        <v>54</v>
      </c>
      <c r="B19" s="227"/>
      <c r="C19" s="153"/>
      <c r="D19" s="104">
        <v>0</v>
      </c>
      <c r="E19" s="161"/>
      <c r="F19" s="189">
        <v>-73802085204</v>
      </c>
      <c r="G19" s="161"/>
      <c r="H19" s="104">
        <v>0</v>
      </c>
      <c r="I19" s="161"/>
      <c r="J19" s="78">
        <f t="shared" si="6"/>
        <v>-73802085204</v>
      </c>
      <c r="K19" s="161"/>
      <c r="L19" s="158">
        <f t="shared" si="0"/>
        <v>6.3989960835645524E-2</v>
      </c>
      <c r="M19" s="161"/>
      <c r="N19" s="104">
        <v>0</v>
      </c>
      <c r="O19" s="161"/>
      <c r="P19" s="258">
        <v>-51683134264</v>
      </c>
      <c r="Q19" s="258"/>
      <c r="R19" s="161"/>
      <c r="S19" s="104">
        <v>0</v>
      </c>
      <c r="T19" s="161"/>
      <c r="U19" s="78">
        <f t="shared" si="5"/>
        <v>-51683134264</v>
      </c>
      <c r="V19" s="161"/>
      <c r="W19" s="158">
        <f t="shared" si="1"/>
        <v>4.8007788976231557E-2</v>
      </c>
      <c r="X19" s="153"/>
      <c r="Y19" s="153"/>
      <c r="Z19" s="153"/>
      <c r="AA19" s="171">
        <f t="shared" si="3"/>
        <v>73802085204</v>
      </c>
      <c r="AB19" s="169"/>
      <c r="AC19" s="169">
        <f t="shared" si="4"/>
        <v>51683134264</v>
      </c>
      <c r="AD19" s="169"/>
      <c r="AE19" s="169"/>
      <c r="AF19" s="169"/>
    </row>
    <row r="20" spans="1:32" ht="19.5" customHeight="1">
      <c r="A20" s="240" t="s">
        <v>53</v>
      </c>
      <c r="B20" s="240"/>
      <c r="C20" s="153"/>
      <c r="D20" s="105">
        <v>0</v>
      </c>
      <c r="E20" s="161"/>
      <c r="F20" s="190">
        <v>-64028865257</v>
      </c>
      <c r="G20" s="161"/>
      <c r="H20" s="105">
        <v>0</v>
      </c>
      <c r="I20" s="161"/>
      <c r="J20" s="78">
        <f t="shared" si="6"/>
        <v>-64028865257</v>
      </c>
      <c r="K20" s="161"/>
      <c r="L20" s="158">
        <f t="shared" si="0"/>
        <v>5.5516108641388222E-2</v>
      </c>
      <c r="M20" s="161"/>
      <c r="N20" s="105">
        <v>0</v>
      </c>
      <c r="O20" s="161"/>
      <c r="P20" s="258">
        <v>-50875155363</v>
      </c>
      <c r="Q20" s="259"/>
      <c r="R20" s="161"/>
      <c r="S20" s="105">
        <v>0</v>
      </c>
      <c r="T20" s="161"/>
      <c r="U20" s="78">
        <f t="shared" si="5"/>
        <v>-50875155363</v>
      </c>
      <c r="V20" s="161"/>
      <c r="W20" s="158">
        <f t="shared" si="1"/>
        <v>4.7257267918852999E-2</v>
      </c>
      <c r="X20" s="153"/>
      <c r="Y20" s="153"/>
      <c r="Z20" s="153"/>
      <c r="AA20" s="171">
        <f>ABS(J20)</f>
        <v>64028865257</v>
      </c>
      <c r="AB20" s="169"/>
      <c r="AC20" s="169">
        <f>ABS(U20)</f>
        <v>50875155363</v>
      </c>
      <c r="AD20" s="169"/>
      <c r="AE20" s="169"/>
      <c r="AF20" s="169"/>
    </row>
    <row r="21" spans="1:32" ht="27.75" customHeight="1" thickBot="1">
      <c r="A21" s="231" t="s">
        <v>25</v>
      </c>
      <c r="B21" s="231"/>
      <c r="C21" s="153"/>
      <c r="D21" s="52">
        <f>SUM(D11:D20)</f>
        <v>0</v>
      </c>
      <c r="E21" s="161"/>
      <c r="F21" s="52">
        <f>SUM(F11:F20)</f>
        <v>-1078679828933</v>
      </c>
      <c r="G21" s="161"/>
      <c r="H21" s="52">
        <f>SUM(H11:H20)</f>
        <v>129332916799</v>
      </c>
      <c r="I21" s="161"/>
      <c r="J21" s="52">
        <f>SUM(J11:J20)</f>
        <v>-949346912134</v>
      </c>
      <c r="K21" s="161"/>
      <c r="L21" s="108">
        <f>SUM(L11:L20)</f>
        <v>1</v>
      </c>
      <c r="M21" s="161"/>
      <c r="N21" s="52">
        <f>SUM(N11:N20)</f>
        <v>0</v>
      </c>
      <c r="O21" s="161"/>
      <c r="P21" s="161"/>
      <c r="Q21" s="52">
        <f>SUM(P11:Q20)</f>
        <v>-665045373986</v>
      </c>
      <c r="R21" s="161"/>
      <c r="S21" s="52">
        <f>SUM(S11:S20)</f>
        <v>129332916799</v>
      </c>
      <c r="T21" s="161"/>
      <c r="U21" s="52">
        <f>SUM(U11:U20)</f>
        <v>-535712457187</v>
      </c>
      <c r="V21" s="161"/>
      <c r="W21" s="108">
        <f>SUM(W11:W20)</f>
        <v>1</v>
      </c>
      <c r="X21" s="153"/>
      <c r="Y21" s="153"/>
      <c r="Z21" s="153"/>
      <c r="AA21" s="171">
        <f>SUM(AA11:AA20)</f>
        <v>1153338496230</v>
      </c>
      <c r="AB21" s="169"/>
      <c r="AC21" s="169">
        <f>SUM(AC11:AC20)</f>
        <v>1076557270521</v>
      </c>
      <c r="AD21" s="187"/>
      <c r="AE21" s="169"/>
      <c r="AF21" s="169"/>
    </row>
    <row r="22" spans="1:32" ht="16.5" customHeight="1" thickTop="1">
      <c r="A22" s="153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71"/>
      <c r="AB22" s="169"/>
      <c r="AC22" s="169"/>
      <c r="AD22" s="169"/>
      <c r="AE22" s="169"/>
      <c r="AF22" s="169"/>
    </row>
    <row r="23" spans="1:32">
      <c r="A23" s="153"/>
      <c r="B23" s="153"/>
      <c r="C23" s="153"/>
      <c r="D23" s="153"/>
      <c r="E23" s="153"/>
      <c r="F23" s="185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71"/>
      <c r="AB23" s="169"/>
      <c r="AC23" s="169"/>
      <c r="AD23" s="169"/>
      <c r="AE23" s="169"/>
      <c r="AF23" s="169"/>
    </row>
    <row r="24" spans="1:32">
      <c r="A24" s="153"/>
      <c r="B24" s="153"/>
      <c r="C24" s="153"/>
      <c r="D24" s="153"/>
      <c r="E24" s="153"/>
      <c r="F24" s="185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63"/>
      <c r="V24" s="153"/>
      <c r="W24" s="153"/>
      <c r="X24" s="153"/>
      <c r="Y24" s="153"/>
      <c r="Z24" s="153"/>
      <c r="AA24" s="171"/>
      <c r="AB24" s="169"/>
      <c r="AC24" s="169"/>
      <c r="AD24" s="169"/>
      <c r="AE24" s="169"/>
      <c r="AF24" s="169"/>
    </row>
    <row r="25" spans="1:32">
      <c r="A25" s="153"/>
      <c r="B25" s="153"/>
      <c r="C25" s="153"/>
      <c r="D25" s="153"/>
      <c r="E25" s="153"/>
      <c r="F25" s="16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71"/>
      <c r="AB25" s="169"/>
      <c r="AC25" s="169"/>
      <c r="AD25" s="169"/>
      <c r="AE25" s="169"/>
      <c r="AF25" s="169"/>
    </row>
    <row r="26" spans="1:32">
      <c r="A26" s="153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86"/>
      <c r="V26" s="153"/>
      <c r="W26" s="153"/>
      <c r="X26" s="153"/>
      <c r="Y26" s="153"/>
      <c r="Z26" s="153"/>
      <c r="AA26" s="171"/>
      <c r="AB26" s="169"/>
      <c r="AC26" s="169"/>
      <c r="AD26" s="169"/>
      <c r="AE26" s="169"/>
      <c r="AF26" s="169"/>
    </row>
    <row r="27" spans="1:32">
      <c r="A27" s="153"/>
      <c r="B27" s="153"/>
      <c r="C27" s="153"/>
      <c r="D27" s="153"/>
      <c r="E27" s="153"/>
      <c r="F27" s="16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71"/>
      <c r="AB27" s="169"/>
      <c r="AC27" s="169"/>
      <c r="AD27" s="169"/>
      <c r="AE27" s="169"/>
      <c r="AF27" s="169"/>
    </row>
    <row r="28" spans="1:32">
      <c r="A28" s="153"/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71"/>
      <c r="AB28" s="169"/>
      <c r="AC28" s="169"/>
      <c r="AD28" s="169"/>
      <c r="AE28" s="169"/>
      <c r="AF28" s="169"/>
    </row>
    <row r="29" spans="1:32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71"/>
      <c r="AB29" s="169"/>
      <c r="AC29" s="169"/>
      <c r="AD29" s="169"/>
      <c r="AE29" s="169"/>
      <c r="AF29" s="169"/>
    </row>
    <row r="30" spans="1:32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71"/>
      <c r="AB30" s="169"/>
      <c r="AC30" s="169"/>
      <c r="AD30" s="169"/>
      <c r="AE30" s="169"/>
      <c r="AF30" s="169"/>
    </row>
    <row r="31" spans="1:32">
      <c r="A31" s="153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</row>
    <row r="32" spans="1:32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</row>
    <row r="33" spans="1:27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</row>
    <row r="34" spans="1:27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</row>
    <row r="35" spans="1:27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</row>
    <row r="36" spans="1:27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</row>
    <row r="37" spans="1:27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</row>
    <row r="38" spans="1:27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</row>
    <row r="39" spans="1:27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</row>
    <row r="40" spans="1:27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</row>
  </sheetData>
  <mergeCells count="31">
    <mergeCell ref="A21:B21"/>
    <mergeCell ref="A18:B18"/>
    <mergeCell ref="P18:Q18"/>
    <mergeCell ref="A19:B19"/>
    <mergeCell ref="P19:Q19"/>
    <mergeCell ref="A20:B20"/>
    <mergeCell ref="P20:Q20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J9:L9"/>
    <mergeCell ref="U9:W9"/>
    <mergeCell ref="A10:B10"/>
    <mergeCell ref="P10:Q10"/>
    <mergeCell ref="A11:B11"/>
    <mergeCell ref="P11:Q11"/>
    <mergeCell ref="A1:W1"/>
    <mergeCell ref="A2:W2"/>
    <mergeCell ref="A3:W3"/>
    <mergeCell ref="B7:W7"/>
    <mergeCell ref="D8:L8"/>
    <mergeCell ref="N8:W8"/>
  </mergeCells>
  <pageMargins left="0.39" right="0.39" top="0.39" bottom="0.39" header="0" footer="0"/>
  <pageSetup scale="5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4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</row>
    <row r="2" spans="1:17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</row>
    <row r="3" spans="1:17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</row>
    <row r="4" spans="1:17" ht="14.45" customHeight="1"/>
    <row r="5" spans="1:17" ht="14.45" customHeight="1">
      <c r="A5" s="2" t="s">
        <v>230</v>
      </c>
      <c r="B5" s="222" t="s">
        <v>231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</row>
    <row r="6" spans="1:17" ht="29.1" customHeight="1">
      <c r="M6" s="260" t="s">
        <v>232</v>
      </c>
      <c r="Q6" s="260" t="s">
        <v>233</v>
      </c>
    </row>
    <row r="7" spans="1:17" ht="14.45" customHeight="1">
      <c r="A7" s="223" t="s">
        <v>234</v>
      </c>
      <c r="B7" s="223"/>
      <c r="D7" s="3" t="s">
        <v>235</v>
      </c>
      <c r="F7" s="3" t="s">
        <v>236</v>
      </c>
      <c r="H7" s="3" t="s">
        <v>36</v>
      </c>
      <c r="J7" s="223" t="s">
        <v>237</v>
      </c>
      <c r="K7" s="223"/>
      <c r="M7" s="260"/>
      <c r="O7" s="3" t="s">
        <v>238</v>
      </c>
      <c r="Q7" s="260"/>
    </row>
    <row r="8" spans="1:17" ht="14.45" customHeight="1">
      <c r="A8" s="224" t="s">
        <v>239</v>
      </c>
      <c r="B8" s="238"/>
      <c r="D8" s="224" t="s">
        <v>240</v>
      </c>
      <c r="F8" s="5" t="s">
        <v>241</v>
      </c>
      <c r="H8" s="4"/>
      <c r="J8" s="4"/>
      <c r="K8" s="4"/>
      <c r="M8" s="4"/>
      <c r="O8" s="4"/>
      <c r="Q8" s="4"/>
    </row>
    <row r="9" spans="1:17" ht="14.45" customHeight="1">
      <c r="A9" s="223"/>
      <c r="B9" s="223"/>
      <c r="D9" s="223"/>
      <c r="F9" s="5" t="s">
        <v>242</v>
      </c>
    </row>
    <row r="10" spans="1:17" ht="14.45" customHeight="1">
      <c r="A10" s="224" t="s">
        <v>239</v>
      </c>
      <c r="B10" s="238"/>
      <c r="D10" s="224" t="s">
        <v>243</v>
      </c>
      <c r="F10" s="5" t="s">
        <v>241</v>
      </c>
    </row>
    <row r="11" spans="1:17" ht="14.45" customHeight="1">
      <c r="A11" s="223"/>
      <c r="B11" s="223"/>
      <c r="D11" s="223"/>
      <c r="F11" s="5" t="s">
        <v>244</v>
      </c>
    </row>
    <row r="12" spans="1:17" ht="65.45" customHeight="1">
      <c r="A12" s="261" t="s">
        <v>245</v>
      </c>
      <c r="B12" s="261"/>
      <c r="D12" s="17" t="s">
        <v>246</v>
      </c>
      <c r="F12" s="5" t="s">
        <v>247</v>
      </c>
    </row>
    <row r="13" spans="1:17" ht="14.45" customHeight="1">
      <c r="A13" s="261" t="s">
        <v>248</v>
      </c>
      <c r="B13" s="262"/>
      <c r="D13" s="261" t="s">
        <v>248</v>
      </c>
      <c r="F13" s="5" t="s">
        <v>249</v>
      </c>
    </row>
    <row r="14" spans="1:17" ht="14.45" customHeight="1">
      <c r="A14" s="263"/>
      <c r="B14" s="263"/>
      <c r="D14" s="263"/>
      <c r="F14" s="5" t="s">
        <v>250</v>
      </c>
    </row>
    <row r="15" spans="1:17" ht="14.45" customHeight="1">
      <c r="A15" s="263"/>
      <c r="B15" s="263"/>
      <c r="D15" s="263"/>
      <c r="F15" s="5" t="s">
        <v>251</v>
      </c>
    </row>
    <row r="16" spans="1:17" ht="14.45" customHeight="1">
      <c r="A16" s="260"/>
      <c r="B16" s="260"/>
      <c r="D16" s="260"/>
      <c r="F16" s="5" t="s">
        <v>252</v>
      </c>
    </row>
    <row r="17" spans="1:10" ht="14.45" customHeight="1">
      <c r="A17" s="4"/>
      <c r="B17" s="4"/>
      <c r="D17" s="4"/>
      <c r="F17" s="4"/>
    </row>
    <row r="18" spans="1:10" ht="14.45" customHeight="1">
      <c r="A18" s="223" t="s">
        <v>253</v>
      </c>
      <c r="B18" s="223"/>
      <c r="C18" s="223"/>
      <c r="D18" s="223"/>
      <c r="E18" s="223"/>
      <c r="F18" s="223"/>
      <c r="G18" s="223"/>
      <c r="H18" s="223"/>
      <c r="I18" s="223"/>
      <c r="J18" s="223"/>
    </row>
    <row r="19" spans="1:10" ht="14.45" customHeight="1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43"/>
  <sheetViews>
    <sheetView rightToLeft="1" view="pageBreakPreview" zoomScale="60" zoomScaleNormal="70" workbookViewId="0">
      <selection activeCell="A8" sqref="A8:B8"/>
    </sheetView>
  </sheetViews>
  <sheetFormatPr defaultRowHeight="12.75"/>
  <cols>
    <col min="1" max="1" width="5.140625" style="25" customWidth="1"/>
    <col min="2" max="2" width="28.42578125" style="25" customWidth="1"/>
    <col min="3" max="3" width="1.28515625" style="25" customWidth="1"/>
    <col min="4" max="4" width="17.140625" style="25" bestFit="1" customWidth="1"/>
    <col min="5" max="5" width="1.28515625" style="25" customWidth="1"/>
    <col min="6" max="6" width="18.85546875" style="25" bestFit="1" customWidth="1"/>
    <col min="7" max="7" width="1.28515625" style="25" customWidth="1"/>
    <col min="8" max="8" width="17.5703125" style="25" bestFit="1" customWidth="1"/>
    <col min="9" max="9" width="1.28515625" style="25" customWidth="1"/>
    <col min="10" max="10" width="20.5703125" style="25" bestFit="1" customWidth="1"/>
    <col min="11" max="11" width="1.28515625" style="25" customWidth="1"/>
    <col min="12" max="12" width="19.140625" style="25" bestFit="1" customWidth="1"/>
    <col min="13" max="13" width="1.28515625" style="25" customWidth="1"/>
    <col min="14" max="14" width="19.7109375" style="25" bestFit="1" customWidth="1"/>
    <col min="15" max="15" width="1.28515625" style="25" customWidth="1"/>
    <col min="16" max="16" width="18.28515625" style="25" bestFit="1" customWidth="1"/>
    <col min="17" max="17" width="1.28515625" style="25" customWidth="1"/>
    <col min="18" max="18" width="19.42578125" style="25" customWidth="1"/>
    <col min="19" max="19" width="0.28515625" style="25" customWidth="1"/>
    <col min="20" max="16384" width="9.140625" style="25"/>
  </cols>
  <sheetData>
    <row r="1" spans="1:23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</row>
    <row r="2" spans="1:23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</row>
    <row r="3" spans="1:23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</row>
    <row r="4" spans="1:23" ht="14.45" customHeight="1"/>
    <row r="5" spans="1:23" ht="25.5" customHeight="1">
      <c r="A5" s="92" t="s">
        <v>225</v>
      </c>
      <c r="B5" s="222" t="s">
        <v>226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153"/>
      <c r="T5" s="153"/>
      <c r="U5" s="153"/>
      <c r="V5" s="153"/>
      <c r="W5" s="153"/>
    </row>
    <row r="6" spans="1:23" ht="25.5" customHeight="1">
      <c r="A6" s="153"/>
      <c r="B6" s="153"/>
      <c r="C6" s="153"/>
      <c r="D6" s="223" t="s">
        <v>216</v>
      </c>
      <c r="E6" s="223"/>
      <c r="F6" s="223"/>
      <c r="G6" s="223"/>
      <c r="H6" s="223"/>
      <c r="I6" s="223"/>
      <c r="J6" s="223"/>
      <c r="K6" s="156"/>
      <c r="L6" s="223" t="s">
        <v>217</v>
      </c>
      <c r="M6" s="223"/>
      <c r="N6" s="223"/>
      <c r="O6" s="223"/>
      <c r="P6" s="223"/>
      <c r="Q6" s="223"/>
      <c r="R6" s="223"/>
      <c r="S6" s="161"/>
      <c r="T6" s="161"/>
      <c r="U6" s="153"/>
      <c r="V6" s="153"/>
      <c r="W6" s="153"/>
    </row>
    <row r="7" spans="1:23" ht="25.5" customHeight="1">
      <c r="A7" s="153"/>
      <c r="B7" s="153"/>
      <c r="C7" s="153"/>
      <c r="D7" s="157"/>
      <c r="E7" s="157"/>
      <c r="F7" s="157"/>
      <c r="G7" s="157"/>
      <c r="H7" s="157"/>
      <c r="I7" s="157"/>
      <c r="J7" s="157"/>
      <c r="K7" s="156"/>
      <c r="L7" s="157"/>
      <c r="M7" s="157"/>
      <c r="N7" s="157"/>
      <c r="O7" s="157"/>
      <c r="P7" s="157"/>
      <c r="Q7" s="157"/>
      <c r="R7" s="157"/>
      <c r="S7" s="161"/>
      <c r="T7" s="161"/>
      <c r="U7" s="153"/>
      <c r="V7" s="153"/>
      <c r="W7" s="153"/>
    </row>
    <row r="8" spans="1:23" ht="25.5" customHeight="1">
      <c r="A8" s="223" t="s">
        <v>227</v>
      </c>
      <c r="B8" s="223"/>
      <c r="C8" s="153"/>
      <c r="D8" s="93" t="s">
        <v>228</v>
      </c>
      <c r="E8" s="156"/>
      <c r="F8" s="93" t="s">
        <v>220</v>
      </c>
      <c r="G8" s="156"/>
      <c r="H8" s="93" t="s">
        <v>221</v>
      </c>
      <c r="I8" s="156"/>
      <c r="J8" s="93" t="s">
        <v>25</v>
      </c>
      <c r="K8" s="156"/>
      <c r="L8" s="93" t="s">
        <v>228</v>
      </c>
      <c r="M8" s="156"/>
      <c r="N8" s="93" t="s">
        <v>220</v>
      </c>
      <c r="O8" s="156"/>
      <c r="P8" s="93" t="s">
        <v>221</v>
      </c>
      <c r="Q8" s="156"/>
      <c r="R8" s="93" t="s">
        <v>25</v>
      </c>
      <c r="S8" s="161"/>
      <c r="T8" s="161"/>
      <c r="U8" s="153"/>
      <c r="V8" s="153"/>
      <c r="W8" s="153"/>
    </row>
    <row r="9" spans="1:23" ht="25.5" customHeight="1">
      <c r="A9" s="225" t="s">
        <v>66</v>
      </c>
      <c r="B9" s="225"/>
      <c r="C9" s="153"/>
      <c r="D9" s="96">
        <v>177539929406</v>
      </c>
      <c r="E9" s="156"/>
      <c r="F9" s="96">
        <v>1151726567997</v>
      </c>
      <c r="G9" s="156"/>
      <c r="H9" s="96">
        <v>2960062</v>
      </c>
      <c r="I9" s="156"/>
      <c r="J9" s="78">
        <f>D9+F9+H9</f>
        <v>1329269457465</v>
      </c>
      <c r="K9" s="156"/>
      <c r="L9" s="96">
        <v>500663027384</v>
      </c>
      <c r="M9" s="156"/>
      <c r="N9" s="96">
        <v>2551631219504</v>
      </c>
      <c r="O9" s="156"/>
      <c r="P9" s="96">
        <v>4476973</v>
      </c>
      <c r="Q9" s="156"/>
      <c r="R9" s="96">
        <f>L9+N9+P9</f>
        <v>3052298723861</v>
      </c>
      <c r="S9" s="161"/>
      <c r="T9" s="161"/>
      <c r="U9" s="153"/>
      <c r="V9" s="153"/>
      <c r="W9" s="153"/>
    </row>
    <row r="10" spans="1:23" ht="25.5" customHeight="1">
      <c r="A10" s="227" t="s">
        <v>95</v>
      </c>
      <c r="B10" s="227"/>
      <c r="C10" s="153"/>
      <c r="D10" s="98">
        <v>74516863485</v>
      </c>
      <c r="E10" s="156"/>
      <c r="F10" s="98">
        <v>181650</v>
      </c>
      <c r="G10" s="156"/>
      <c r="H10" s="98">
        <v>16</v>
      </c>
      <c r="I10" s="156"/>
      <c r="J10" s="78">
        <f t="shared" ref="J10:J11" si="0">D10+F10+H10</f>
        <v>74517045151</v>
      </c>
      <c r="K10" s="156"/>
      <c r="L10" s="98">
        <v>211773183793</v>
      </c>
      <c r="M10" s="156"/>
      <c r="N10" s="98">
        <v>181650</v>
      </c>
      <c r="O10" s="156"/>
      <c r="P10" s="98">
        <v>16</v>
      </c>
      <c r="Q10" s="156"/>
      <c r="R10" s="98">
        <f>L10+N10+P10</f>
        <v>211773365459</v>
      </c>
      <c r="S10" s="161"/>
      <c r="T10" s="161"/>
      <c r="U10" s="153"/>
      <c r="V10" s="153"/>
      <c r="W10" s="153"/>
    </row>
    <row r="11" spans="1:23" ht="25.5" customHeight="1">
      <c r="A11" s="227" t="s">
        <v>89</v>
      </c>
      <c r="B11" s="227"/>
      <c r="C11" s="153"/>
      <c r="D11" s="98">
        <v>60511619801</v>
      </c>
      <c r="E11" s="156"/>
      <c r="F11" s="98">
        <v>0</v>
      </c>
      <c r="G11" s="156"/>
      <c r="H11" s="98">
        <v>233227618117</v>
      </c>
      <c r="I11" s="156"/>
      <c r="J11" s="78">
        <f t="shared" si="0"/>
        <v>293739237918</v>
      </c>
      <c r="K11" s="156"/>
      <c r="L11" s="98">
        <v>533565254531</v>
      </c>
      <c r="M11" s="156"/>
      <c r="N11" s="98">
        <v>0</v>
      </c>
      <c r="O11" s="156"/>
      <c r="P11" s="98">
        <v>233227618117</v>
      </c>
      <c r="Q11" s="156"/>
      <c r="R11" s="98">
        <f t="shared" ref="R11:R20" si="1">L11+N11+P11</f>
        <v>766792872648</v>
      </c>
      <c r="S11" s="161"/>
      <c r="T11" s="161"/>
      <c r="U11" s="153"/>
      <c r="V11" s="153"/>
      <c r="W11" s="153"/>
    </row>
    <row r="12" spans="1:23" ht="25.5" customHeight="1">
      <c r="A12" s="227" t="s">
        <v>92</v>
      </c>
      <c r="B12" s="227"/>
      <c r="C12" s="153"/>
      <c r="D12" s="98">
        <v>218445880211</v>
      </c>
      <c r="E12" s="156"/>
      <c r="F12" s="98">
        <v>-138471040366</v>
      </c>
      <c r="G12" s="156"/>
      <c r="H12" s="98">
        <v>86153580600</v>
      </c>
      <c r="I12" s="156"/>
      <c r="J12" s="78">
        <f>D12+F12+H12</f>
        <v>166128420445</v>
      </c>
      <c r="K12" s="156"/>
      <c r="L12" s="98">
        <v>561075175604</v>
      </c>
      <c r="M12" s="156"/>
      <c r="N12" s="98">
        <v>163560081496</v>
      </c>
      <c r="O12" s="156"/>
      <c r="P12" s="98">
        <v>86153580600</v>
      </c>
      <c r="Q12" s="156"/>
      <c r="R12" s="98">
        <f t="shared" si="1"/>
        <v>810788837700</v>
      </c>
      <c r="S12" s="161"/>
      <c r="T12" s="161"/>
      <c r="U12" s="153"/>
      <c r="V12" s="153"/>
      <c r="W12" s="153"/>
    </row>
    <row r="13" spans="1:23" ht="25.5" customHeight="1">
      <c r="A13" s="227" t="s">
        <v>229</v>
      </c>
      <c r="B13" s="227"/>
      <c r="C13" s="153"/>
      <c r="D13" s="98">
        <v>0</v>
      </c>
      <c r="E13" s="156"/>
      <c r="F13" s="98">
        <v>0</v>
      </c>
      <c r="G13" s="156"/>
      <c r="H13" s="98">
        <v>0</v>
      </c>
      <c r="I13" s="156"/>
      <c r="J13" s="78">
        <f t="shared" ref="J13:J21" si="2">D13+F13+H13</f>
        <v>0</v>
      </c>
      <c r="K13" s="156"/>
      <c r="L13" s="98">
        <v>23304177664</v>
      </c>
      <c r="M13" s="156"/>
      <c r="N13" s="98">
        <v>0</v>
      </c>
      <c r="O13" s="156"/>
      <c r="P13" s="98">
        <v>407812500</v>
      </c>
      <c r="Q13" s="156"/>
      <c r="R13" s="98">
        <f t="shared" si="1"/>
        <v>23711990164</v>
      </c>
      <c r="S13" s="161"/>
      <c r="T13" s="161"/>
      <c r="U13" s="153"/>
      <c r="V13" s="153"/>
      <c r="W13" s="153"/>
    </row>
    <row r="14" spans="1:23" ht="25.5" customHeight="1">
      <c r="A14" s="227" t="s">
        <v>86</v>
      </c>
      <c r="B14" s="227"/>
      <c r="C14" s="153"/>
      <c r="D14" s="98">
        <v>41053347159</v>
      </c>
      <c r="E14" s="156"/>
      <c r="F14" s="98">
        <v>-34314331430</v>
      </c>
      <c r="G14" s="156"/>
      <c r="H14" s="98">
        <v>0</v>
      </c>
      <c r="I14" s="156"/>
      <c r="J14" s="78">
        <f t="shared" si="2"/>
        <v>6739015729</v>
      </c>
      <c r="K14" s="156"/>
      <c r="L14" s="98">
        <v>116080793019</v>
      </c>
      <c r="M14" s="156"/>
      <c r="N14" s="98">
        <v>-15267693674</v>
      </c>
      <c r="O14" s="156"/>
      <c r="P14" s="98">
        <v>0</v>
      </c>
      <c r="Q14" s="156"/>
      <c r="R14" s="98">
        <f t="shared" si="1"/>
        <v>100813099345</v>
      </c>
      <c r="S14" s="161"/>
      <c r="T14" s="161"/>
      <c r="U14" s="153"/>
      <c r="V14" s="153"/>
      <c r="W14" s="153"/>
    </row>
    <row r="15" spans="1:23" ht="25.5" customHeight="1">
      <c r="A15" s="227" t="s">
        <v>84</v>
      </c>
      <c r="B15" s="227"/>
      <c r="C15" s="153"/>
      <c r="D15" s="98">
        <v>11297948870</v>
      </c>
      <c r="E15" s="156"/>
      <c r="F15" s="98">
        <v>3220239762</v>
      </c>
      <c r="G15" s="156"/>
      <c r="H15" s="98">
        <v>0</v>
      </c>
      <c r="I15" s="156"/>
      <c r="J15" s="78">
        <f t="shared" si="2"/>
        <v>14518188632</v>
      </c>
      <c r="K15" s="156"/>
      <c r="L15" s="98">
        <v>36517996791</v>
      </c>
      <c r="M15" s="156"/>
      <c r="N15" s="98">
        <v>6359349453</v>
      </c>
      <c r="O15" s="156"/>
      <c r="P15" s="98">
        <v>0</v>
      </c>
      <c r="Q15" s="156"/>
      <c r="R15" s="98">
        <f t="shared" si="1"/>
        <v>42877346244</v>
      </c>
      <c r="S15" s="161"/>
      <c r="T15" s="161"/>
      <c r="U15" s="153"/>
      <c r="V15" s="153"/>
      <c r="W15" s="153"/>
    </row>
    <row r="16" spans="1:23" ht="25.5" customHeight="1">
      <c r="A16" s="227" t="s">
        <v>81</v>
      </c>
      <c r="B16" s="227"/>
      <c r="C16" s="153"/>
      <c r="D16" s="98">
        <v>44775516124</v>
      </c>
      <c r="E16" s="156"/>
      <c r="F16" s="98">
        <v>19044528603</v>
      </c>
      <c r="G16" s="156"/>
      <c r="H16" s="98">
        <v>0</v>
      </c>
      <c r="I16" s="156"/>
      <c r="J16" s="78">
        <f t="shared" si="2"/>
        <v>63820044727</v>
      </c>
      <c r="K16" s="156"/>
      <c r="L16" s="98">
        <v>144726460777</v>
      </c>
      <c r="M16" s="156"/>
      <c r="N16" s="98">
        <v>-88099494657</v>
      </c>
      <c r="O16" s="156"/>
      <c r="P16" s="98">
        <v>0</v>
      </c>
      <c r="Q16" s="156"/>
      <c r="R16" s="98">
        <f t="shared" si="1"/>
        <v>56626966120</v>
      </c>
      <c r="S16" s="161"/>
      <c r="T16" s="161"/>
      <c r="U16" s="153"/>
      <c r="V16" s="153"/>
      <c r="W16" s="153"/>
    </row>
    <row r="17" spans="1:27" ht="25.5" customHeight="1">
      <c r="A17" s="227" t="s">
        <v>78</v>
      </c>
      <c r="B17" s="227"/>
      <c r="C17" s="153"/>
      <c r="D17" s="98">
        <v>70322590221</v>
      </c>
      <c r="E17" s="156"/>
      <c r="F17" s="98">
        <v>0</v>
      </c>
      <c r="G17" s="156"/>
      <c r="H17" s="98">
        <v>0</v>
      </c>
      <c r="I17" s="156"/>
      <c r="J17" s="78">
        <f t="shared" si="2"/>
        <v>70322590221</v>
      </c>
      <c r="K17" s="156"/>
      <c r="L17" s="98">
        <v>201116114340</v>
      </c>
      <c r="M17" s="156"/>
      <c r="N17" s="98">
        <v>0</v>
      </c>
      <c r="O17" s="156"/>
      <c r="P17" s="98">
        <v>0</v>
      </c>
      <c r="Q17" s="156"/>
      <c r="R17" s="98">
        <f t="shared" si="1"/>
        <v>201116114340</v>
      </c>
      <c r="S17" s="161"/>
      <c r="T17" s="161"/>
      <c r="U17" s="153"/>
      <c r="V17" s="153"/>
      <c r="W17" s="153"/>
    </row>
    <row r="18" spans="1:27" ht="25.5" customHeight="1">
      <c r="A18" s="227" t="s">
        <v>75</v>
      </c>
      <c r="B18" s="227"/>
      <c r="C18" s="153"/>
      <c r="D18" s="98">
        <v>41604358585</v>
      </c>
      <c r="E18" s="156"/>
      <c r="F18" s="98">
        <v>0</v>
      </c>
      <c r="G18" s="156"/>
      <c r="H18" s="98">
        <v>0</v>
      </c>
      <c r="I18" s="156"/>
      <c r="J18" s="78">
        <f t="shared" si="2"/>
        <v>41604358585</v>
      </c>
      <c r="K18" s="156"/>
      <c r="L18" s="98">
        <v>117549224423</v>
      </c>
      <c r="M18" s="156"/>
      <c r="N18" s="98">
        <v>0</v>
      </c>
      <c r="O18" s="156"/>
      <c r="P18" s="98">
        <v>0</v>
      </c>
      <c r="Q18" s="156"/>
      <c r="R18" s="98">
        <f t="shared" si="1"/>
        <v>117549224423</v>
      </c>
      <c r="S18" s="161"/>
      <c r="T18" s="161"/>
      <c r="U18" s="153"/>
      <c r="V18" s="153"/>
      <c r="W18" s="153"/>
    </row>
    <row r="19" spans="1:27" ht="25.5" customHeight="1">
      <c r="A19" s="227" t="s">
        <v>327</v>
      </c>
      <c r="B19" s="227"/>
      <c r="C19" s="153"/>
      <c r="D19" s="98">
        <v>9771477326</v>
      </c>
      <c r="E19" s="156"/>
      <c r="F19" s="98">
        <v>0</v>
      </c>
      <c r="G19" s="156"/>
      <c r="H19" s="98">
        <v>0</v>
      </c>
      <c r="I19" s="156"/>
      <c r="J19" s="78">
        <f>D19+F19+H19</f>
        <v>9771477326</v>
      </c>
      <c r="K19" s="156"/>
      <c r="L19" s="98">
        <v>28151106299</v>
      </c>
      <c r="M19" s="156"/>
      <c r="N19" s="98">
        <v>0</v>
      </c>
      <c r="O19" s="156"/>
      <c r="P19" s="98">
        <v>0</v>
      </c>
      <c r="Q19" s="156"/>
      <c r="R19" s="98">
        <f t="shared" si="1"/>
        <v>28151106299</v>
      </c>
      <c r="S19" s="161"/>
      <c r="T19" s="161"/>
      <c r="U19" s="153"/>
      <c r="V19" s="153"/>
      <c r="W19" s="153"/>
    </row>
    <row r="20" spans="1:27" ht="25.5" customHeight="1">
      <c r="A20" s="227" t="s">
        <v>73</v>
      </c>
      <c r="B20" s="227"/>
      <c r="C20" s="153"/>
      <c r="D20" s="98">
        <v>0</v>
      </c>
      <c r="E20" s="156"/>
      <c r="F20" s="98">
        <v>231567017</v>
      </c>
      <c r="G20" s="156"/>
      <c r="H20" s="98">
        <v>0</v>
      </c>
      <c r="I20" s="156"/>
      <c r="J20" s="78">
        <f t="shared" si="2"/>
        <v>231567017</v>
      </c>
      <c r="K20" s="156"/>
      <c r="L20" s="98">
        <v>0</v>
      </c>
      <c r="M20" s="156"/>
      <c r="N20" s="98">
        <v>545317622</v>
      </c>
      <c r="O20" s="156"/>
      <c r="P20" s="98">
        <v>0</v>
      </c>
      <c r="Q20" s="156"/>
      <c r="R20" s="98">
        <f t="shared" si="1"/>
        <v>545317622</v>
      </c>
      <c r="S20" s="161"/>
      <c r="T20" s="161"/>
      <c r="U20" s="153"/>
      <c r="V20" s="153"/>
      <c r="W20" s="153"/>
    </row>
    <row r="21" spans="1:27" ht="25.5" customHeight="1">
      <c r="A21" s="240" t="s">
        <v>70</v>
      </c>
      <c r="B21" s="240"/>
      <c r="C21" s="153"/>
      <c r="D21" s="102">
        <v>58178938197</v>
      </c>
      <c r="E21" s="156"/>
      <c r="F21" s="102">
        <v>101845936345</v>
      </c>
      <c r="G21" s="156"/>
      <c r="H21" s="102">
        <v>0</v>
      </c>
      <c r="I21" s="156"/>
      <c r="J21" s="78">
        <f t="shared" si="2"/>
        <v>160024874542</v>
      </c>
      <c r="K21" s="156"/>
      <c r="L21" s="102">
        <v>172934678901</v>
      </c>
      <c r="M21" s="156"/>
      <c r="N21" s="102">
        <v>305537809036</v>
      </c>
      <c r="O21" s="156"/>
      <c r="P21" s="102">
        <v>0</v>
      </c>
      <c r="Q21" s="156"/>
      <c r="R21" s="98">
        <f>L21+N21+P21</f>
        <v>478472487937</v>
      </c>
      <c r="S21" s="161"/>
      <c r="T21" s="161"/>
      <c r="U21" s="153"/>
      <c r="V21" s="153"/>
      <c r="W21" s="153"/>
    </row>
    <row r="22" spans="1:27" ht="25.5" customHeight="1" thickBot="1">
      <c r="A22" s="231" t="s">
        <v>25</v>
      </c>
      <c r="B22" s="231"/>
      <c r="C22" s="153"/>
      <c r="D22" s="110">
        <f>SUM(D9:D21)</f>
        <v>808018469385</v>
      </c>
      <c r="E22" s="156"/>
      <c r="F22" s="110">
        <f>SUM(F9:F21)</f>
        <v>1103283649578</v>
      </c>
      <c r="G22" s="156"/>
      <c r="H22" s="110">
        <f>SUM(H9:H21)</f>
        <v>319384158795</v>
      </c>
      <c r="I22" s="156"/>
      <c r="J22" s="110">
        <f>SUM(J9:J21)</f>
        <v>2230686277758</v>
      </c>
      <c r="K22" s="156"/>
      <c r="L22" s="110">
        <f>SUM(L9:L21)</f>
        <v>2647457193526</v>
      </c>
      <c r="M22" s="156"/>
      <c r="N22" s="110">
        <f>SUM(N9:N21)</f>
        <v>2924266770430</v>
      </c>
      <c r="O22" s="156"/>
      <c r="P22" s="110">
        <f>SUM(P9:P21)</f>
        <v>319793488206</v>
      </c>
      <c r="Q22" s="156"/>
      <c r="R22" s="110">
        <f>SUM(R9:R21)</f>
        <v>5891517452162</v>
      </c>
      <c r="S22" s="161"/>
      <c r="T22" s="161"/>
      <c r="U22" s="153"/>
      <c r="V22" s="153"/>
      <c r="W22" s="153"/>
    </row>
    <row r="23" spans="1:27" ht="13.5" thickTop="1">
      <c r="A23" s="15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</row>
    <row r="24" spans="1:27" ht="21">
      <c r="A24" s="153"/>
      <c r="B24" s="153"/>
      <c r="C24" s="153"/>
      <c r="D24" s="160"/>
      <c r="E24" s="160"/>
      <c r="F24" s="99"/>
      <c r="G24" s="160"/>
      <c r="H24" s="160"/>
      <c r="I24" s="160"/>
      <c r="J24" s="160"/>
      <c r="K24" s="160"/>
      <c r="L24" s="160"/>
      <c r="M24" s="160"/>
      <c r="N24" s="99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</row>
    <row r="25" spans="1:27" ht="21">
      <c r="A25" s="153"/>
      <c r="B25" s="153"/>
      <c r="C25" s="153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99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</row>
    <row r="26" spans="1:27" ht="21">
      <c r="A26" s="153"/>
      <c r="B26" s="153"/>
      <c r="C26" s="153"/>
      <c r="D26" s="99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</row>
    <row r="27" spans="1:27" ht="21">
      <c r="A27" s="153"/>
      <c r="B27" s="153"/>
      <c r="C27" s="153"/>
      <c r="D27" s="99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</row>
    <row r="28" spans="1:27">
      <c r="A28" s="153"/>
      <c r="B28" s="153"/>
      <c r="C28" s="153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</row>
    <row r="29" spans="1:27">
      <c r="A29" s="153"/>
      <c r="B29" s="153"/>
      <c r="C29" s="153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</row>
    <row r="30" spans="1:27">
      <c r="A30" s="153"/>
      <c r="B30" s="153"/>
      <c r="C30" s="153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</row>
    <row r="31" spans="1:27">
      <c r="A31" s="153"/>
      <c r="B31" s="153"/>
      <c r="C31" s="153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</row>
    <row r="32" spans="1:27">
      <c r="A32" s="153"/>
      <c r="B32" s="153"/>
      <c r="C32" s="153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</row>
    <row r="33" spans="1:27">
      <c r="A33" s="153"/>
      <c r="B33" s="153"/>
      <c r="C33" s="153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</row>
    <row r="34" spans="1:27">
      <c r="A34" s="153"/>
      <c r="B34" s="153"/>
      <c r="C34" s="153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</row>
    <row r="35" spans="1:27">
      <c r="A35" s="153"/>
      <c r="B35" s="153"/>
      <c r="C35" s="153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</row>
    <row r="36" spans="1:27">
      <c r="A36" s="153"/>
      <c r="B36" s="153"/>
      <c r="C36" s="153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</row>
    <row r="37" spans="1:27">
      <c r="A37" s="153"/>
      <c r="B37" s="153"/>
      <c r="C37" s="153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</row>
    <row r="38" spans="1:27">
      <c r="A38" s="153"/>
      <c r="B38" s="153"/>
      <c r="C38" s="153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</row>
    <row r="39" spans="1:27">
      <c r="A39" s="153"/>
      <c r="B39" s="153"/>
      <c r="C39" s="153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</row>
    <row r="40" spans="1:27">
      <c r="A40" s="153"/>
      <c r="B40" s="153"/>
      <c r="C40" s="153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</row>
    <row r="41" spans="1:27">
      <c r="A41" s="153"/>
      <c r="B41" s="153"/>
      <c r="C41" s="153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</row>
    <row r="42" spans="1:27">
      <c r="A42" s="153"/>
      <c r="B42" s="153"/>
      <c r="C42" s="153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</row>
    <row r="43" spans="1:27"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</row>
  </sheetData>
  <mergeCells count="21">
    <mergeCell ref="A18:B18"/>
    <mergeCell ref="A20:B20"/>
    <mergeCell ref="A21:B21"/>
    <mergeCell ref="A22:B22"/>
    <mergeCell ref="A13:B13"/>
    <mergeCell ref="A14:B14"/>
    <mergeCell ref="A15:B15"/>
    <mergeCell ref="A16:B16"/>
    <mergeCell ref="A17:B17"/>
    <mergeCell ref="A19:B19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6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35810-8368-41AB-813C-C5BDC7DFDDDC}">
  <sheetPr>
    <pageSetUpPr fitToPage="1"/>
  </sheetPr>
  <dimension ref="A1:P18"/>
  <sheetViews>
    <sheetView rightToLeft="1" view="pageBreakPreview" zoomScale="70" zoomScaleNormal="55" zoomScaleSheetLayoutView="70" workbookViewId="0">
      <selection activeCell="A7" sqref="A7"/>
    </sheetView>
  </sheetViews>
  <sheetFormatPr defaultRowHeight="26.25"/>
  <cols>
    <col min="1" max="1" width="74.42578125" style="113" bestFit="1" customWidth="1"/>
    <col min="2" max="2" width="3.140625" style="113" customWidth="1"/>
    <col min="3" max="3" width="24.7109375" style="113" customWidth="1"/>
    <col min="4" max="4" width="1.140625" style="113" customWidth="1"/>
    <col min="5" max="5" width="35.42578125" style="113" bestFit="1" customWidth="1"/>
    <col min="6" max="6" width="1.28515625" style="113" customWidth="1"/>
    <col min="7" max="7" width="18.140625" style="113" bestFit="1" customWidth="1"/>
    <col min="8" max="8" width="1.28515625" style="113" customWidth="1"/>
    <col min="9" max="9" width="30.5703125" style="113" bestFit="1" customWidth="1"/>
    <col min="10" max="10" width="1.28515625" style="113" customWidth="1"/>
    <col min="11" max="11" width="28.5703125" style="113" customWidth="1"/>
    <col min="12" max="12" width="1.28515625" style="113" customWidth="1"/>
    <col min="13" max="13" width="20.140625" style="113" customWidth="1"/>
    <col min="14" max="14" width="1.28515625" style="113" customWidth="1"/>
    <col min="15" max="15" width="31.42578125" style="113" customWidth="1"/>
    <col min="16" max="16" width="25.140625" style="113" bestFit="1" customWidth="1"/>
    <col min="17" max="18" width="9.140625" style="113"/>
    <col min="19" max="19" width="24.5703125" style="113" bestFit="1" customWidth="1"/>
    <col min="20" max="25" width="9.140625" style="113"/>
    <col min="26" max="26" width="30.140625" style="113" customWidth="1"/>
    <col min="27" max="16384" width="9.140625" style="113"/>
  </cols>
  <sheetData>
    <row r="1" spans="1:16" ht="46.5" customHeight="1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6" ht="46.5" customHeight="1">
      <c r="A2" s="264" t="s">
        <v>197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114"/>
    </row>
    <row r="3" spans="1:16" ht="46.5" customHeight="1">
      <c r="A3" s="264" t="s">
        <v>2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</row>
    <row r="4" spans="1:16" ht="46.5" customHeight="1"/>
    <row r="5" spans="1:16" ht="46.5" customHeight="1">
      <c r="A5" s="265" t="s">
        <v>302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191"/>
    </row>
    <row r="6" spans="1:16" ht="46.5" customHeight="1">
      <c r="A6" s="191"/>
      <c r="B6" s="191"/>
      <c r="C6" s="119"/>
      <c r="D6" s="119"/>
      <c r="E6" s="119"/>
      <c r="F6" s="119"/>
      <c r="G6" s="119"/>
      <c r="H6" s="119"/>
      <c r="I6" s="119"/>
      <c r="J6" s="119"/>
      <c r="K6" s="266" t="s">
        <v>232</v>
      </c>
      <c r="L6" s="119"/>
      <c r="M6" s="119"/>
      <c r="N6" s="119"/>
      <c r="O6" s="266" t="s">
        <v>233</v>
      </c>
      <c r="P6" s="191"/>
    </row>
    <row r="7" spans="1:16" ht="46.5" customHeight="1">
      <c r="A7" s="115" t="s">
        <v>234</v>
      </c>
      <c r="B7" s="116"/>
      <c r="C7" s="117" t="s">
        <v>235</v>
      </c>
      <c r="D7" s="119"/>
      <c r="E7" s="117" t="s">
        <v>236</v>
      </c>
      <c r="F7" s="119"/>
      <c r="G7" s="117" t="s">
        <v>36</v>
      </c>
      <c r="H7" s="119"/>
      <c r="I7" s="117" t="s">
        <v>237</v>
      </c>
      <c r="J7" s="119"/>
      <c r="K7" s="267"/>
      <c r="L7" s="119"/>
      <c r="M7" s="117" t="s">
        <v>238</v>
      </c>
      <c r="N7" s="119"/>
      <c r="O7" s="267"/>
      <c r="P7" s="192"/>
    </row>
    <row r="8" spans="1:16" ht="46.5" customHeight="1">
      <c r="A8" s="118" t="s">
        <v>303</v>
      </c>
      <c r="B8" s="116"/>
      <c r="C8" s="119" t="s">
        <v>248</v>
      </c>
      <c r="D8" s="119"/>
      <c r="E8" s="119" t="s">
        <v>304</v>
      </c>
      <c r="F8" s="119"/>
      <c r="G8" s="119">
        <v>1500000</v>
      </c>
      <c r="H8" s="119"/>
      <c r="I8" s="193">
        <v>1500000000000</v>
      </c>
      <c r="J8" s="119"/>
      <c r="K8" s="194">
        <v>7404564085</v>
      </c>
      <c r="L8" s="119"/>
      <c r="M8" s="195">
        <v>0.26</v>
      </c>
      <c r="N8" s="119"/>
      <c r="O8" s="196">
        <v>0.36969999999999997</v>
      </c>
      <c r="P8" s="194"/>
    </row>
    <row r="9" spans="1:16" ht="46.5" customHeight="1">
      <c r="A9" s="120" t="s">
        <v>305</v>
      </c>
      <c r="B9" s="121"/>
      <c r="C9" s="119" t="s">
        <v>306</v>
      </c>
      <c r="D9" s="119"/>
      <c r="E9" s="119" t="s">
        <v>307</v>
      </c>
      <c r="F9" s="119"/>
      <c r="G9" s="119">
        <v>2998000</v>
      </c>
      <c r="H9" s="119"/>
      <c r="I9" s="193">
        <v>2997794405082</v>
      </c>
      <c r="J9" s="119"/>
      <c r="K9" s="194">
        <v>20884132050</v>
      </c>
      <c r="L9" s="119"/>
      <c r="M9" s="195">
        <v>0.20499999999999999</v>
      </c>
      <c r="N9" s="119"/>
      <c r="O9" s="197">
        <v>0.373</v>
      </c>
      <c r="P9" s="194"/>
    </row>
    <row r="10" spans="1:16" ht="46.5" customHeight="1">
      <c r="A10" s="120" t="s">
        <v>66</v>
      </c>
      <c r="B10" s="192"/>
      <c r="C10" s="119" t="s">
        <v>306</v>
      </c>
      <c r="D10" s="198"/>
      <c r="E10" s="119" t="s">
        <v>308</v>
      </c>
      <c r="F10" s="119"/>
      <c r="G10" s="119">
        <v>2191181</v>
      </c>
      <c r="H10" s="119"/>
      <c r="I10" s="193">
        <v>14922747892148</v>
      </c>
      <c r="J10" s="119"/>
      <c r="K10" s="194">
        <v>177539929406</v>
      </c>
      <c r="L10" s="119"/>
      <c r="M10" s="195">
        <v>0.27</v>
      </c>
      <c r="N10" s="119"/>
      <c r="O10" s="196">
        <v>0.39500000000000002</v>
      </c>
      <c r="P10" s="194"/>
    </row>
    <row r="11" spans="1:16" ht="46.5" customHeight="1">
      <c r="A11" s="122" t="s">
        <v>309</v>
      </c>
      <c r="B11" s="191"/>
      <c r="C11" s="119" t="s">
        <v>248</v>
      </c>
      <c r="D11" s="198"/>
      <c r="E11" s="119" t="s">
        <v>310</v>
      </c>
      <c r="F11" s="119"/>
      <c r="G11" s="119">
        <v>1335900</v>
      </c>
      <c r="H11" s="119"/>
      <c r="I11" s="119">
        <v>4999848883800</v>
      </c>
      <c r="J11" s="119"/>
      <c r="K11" s="194">
        <v>58178938197</v>
      </c>
      <c r="L11" s="119"/>
      <c r="M11" s="195">
        <v>0.27</v>
      </c>
      <c r="N11" s="119"/>
      <c r="O11" s="196">
        <v>0.40439999999999998</v>
      </c>
      <c r="P11" s="194"/>
    </row>
    <row r="12" spans="1:16" ht="46.5" customHeight="1">
      <c r="A12" s="122" t="s">
        <v>78</v>
      </c>
      <c r="B12" s="191"/>
      <c r="C12" s="119" t="s">
        <v>306</v>
      </c>
      <c r="D12" s="198"/>
      <c r="E12" s="119" t="s">
        <v>311</v>
      </c>
      <c r="F12" s="119"/>
      <c r="G12" s="119">
        <v>2500000</v>
      </c>
      <c r="H12" s="119"/>
      <c r="I12" s="119">
        <v>2500000000000</v>
      </c>
      <c r="J12" s="119"/>
      <c r="K12" s="194">
        <v>20449216971</v>
      </c>
      <c r="L12" s="119"/>
      <c r="M12" s="199">
        <v>0.23</v>
      </c>
      <c r="N12" s="119"/>
      <c r="O12" s="200">
        <v>0.39500000000000002</v>
      </c>
      <c r="P12" s="194"/>
    </row>
    <row r="13" spans="1:16" ht="46.5" customHeight="1">
      <c r="A13" s="118" t="s">
        <v>312</v>
      </c>
      <c r="B13" s="191"/>
      <c r="C13" s="119" t="s">
        <v>248</v>
      </c>
      <c r="D13" s="198"/>
      <c r="E13" s="119" t="s">
        <v>313</v>
      </c>
      <c r="F13" s="119"/>
      <c r="G13" s="119">
        <v>606007989</v>
      </c>
      <c r="H13" s="119"/>
      <c r="I13" s="119">
        <v>1000203930206</v>
      </c>
      <c r="J13" s="119"/>
      <c r="K13" s="194">
        <v>9771477326</v>
      </c>
      <c r="L13" s="119"/>
      <c r="M13" s="200">
        <v>0.38300000000000001</v>
      </c>
      <c r="N13" s="199"/>
      <c r="O13" s="200">
        <f>M13</f>
        <v>0.38300000000000001</v>
      </c>
      <c r="P13" s="194"/>
    </row>
    <row r="14" spans="1:16" s="127" customFormat="1" ht="46.5" customHeight="1">
      <c r="A14" s="201" t="s">
        <v>84</v>
      </c>
      <c r="B14" s="202"/>
      <c r="C14" s="124" t="s">
        <v>248</v>
      </c>
      <c r="D14" s="203"/>
      <c r="E14" s="124" t="s">
        <v>314</v>
      </c>
      <c r="F14" s="124"/>
      <c r="G14" s="124">
        <v>624417</v>
      </c>
      <c r="H14" s="124"/>
      <c r="I14" s="124">
        <v>543197775920</v>
      </c>
      <c r="J14" s="124"/>
      <c r="K14" s="124"/>
      <c r="L14" s="124"/>
      <c r="M14" s="204">
        <v>0.23</v>
      </c>
      <c r="N14" s="204"/>
      <c r="O14" s="126">
        <v>0.39998564124107361</v>
      </c>
      <c r="P14" s="205"/>
    </row>
    <row r="15" spans="1:16" s="127" customFormat="1" ht="46.5" customHeight="1">
      <c r="A15" s="201" t="s">
        <v>92</v>
      </c>
      <c r="B15" s="202"/>
      <c r="C15" s="124" t="s">
        <v>248</v>
      </c>
      <c r="D15" s="203"/>
      <c r="E15" s="124" t="s">
        <v>315</v>
      </c>
      <c r="F15" s="124"/>
      <c r="G15" s="124">
        <v>10691200</v>
      </c>
      <c r="H15" s="124"/>
      <c r="I15" s="124">
        <v>8870642903691</v>
      </c>
      <c r="J15" s="124"/>
      <c r="K15" s="124"/>
      <c r="L15" s="124"/>
      <c r="M15" s="204">
        <v>0.23</v>
      </c>
      <c r="N15" s="204"/>
      <c r="O15" s="126">
        <v>0.39750000000000002</v>
      </c>
      <c r="P15" s="205"/>
    </row>
    <row r="16" spans="1:16" s="127" customFormat="1">
      <c r="A16" s="123"/>
      <c r="B16" s="123"/>
      <c r="C16" s="123"/>
      <c r="D16" s="123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</row>
    <row r="17" spans="5:15" s="127" customFormat="1"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</row>
    <row r="18" spans="5:15" s="127" customFormat="1"/>
  </sheetData>
  <mergeCells count="6">
    <mergeCell ref="A1:O1"/>
    <mergeCell ref="A2:O2"/>
    <mergeCell ref="A3:O3"/>
    <mergeCell ref="A5:O5"/>
    <mergeCell ref="K6:K7"/>
    <mergeCell ref="O6:O7"/>
  </mergeCells>
  <pageMargins left="0.39" right="0.39" top="0.39" bottom="0.39" header="0" footer="0"/>
  <pageSetup paperSize="9" scale="5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J8"/>
  <sheetViews>
    <sheetView rightToLeft="1" workbookViewId="0">
      <selection activeCell="B12" sqref="B12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0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</row>
    <row r="3" spans="1:10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</row>
    <row r="4" spans="1:10" ht="14.45" customHeight="1"/>
    <row r="5" spans="1:10" ht="14.45" customHeight="1">
      <c r="A5" s="2" t="s">
        <v>254</v>
      </c>
      <c r="B5" s="222" t="s">
        <v>255</v>
      </c>
      <c r="C5" s="222"/>
      <c r="D5" s="222"/>
      <c r="E5" s="222"/>
      <c r="F5" s="222"/>
      <c r="G5" s="222"/>
      <c r="H5" s="222"/>
      <c r="I5" s="222"/>
      <c r="J5" s="222"/>
    </row>
    <row r="6" spans="1:10" ht="14.45" customHeight="1">
      <c r="D6" s="223" t="s">
        <v>216</v>
      </c>
      <c r="E6" s="223"/>
      <c r="F6" s="223"/>
      <c r="H6" s="223" t="s">
        <v>217</v>
      </c>
      <c r="I6" s="223"/>
      <c r="J6" s="223"/>
    </row>
    <row r="7" spans="1:10" ht="36.4" customHeight="1">
      <c r="A7" s="223" t="s">
        <v>256</v>
      </c>
      <c r="B7" s="223"/>
      <c r="D7" s="17" t="s">
        <v>257</v>
      </c>
      <c r="E7" s="4"/>
      <c r="F7" s="17" t="s">
        <v>258</v>
      </c>
      <c r="H7" s="17" t="s">
        <v>257</v>
      </c>
      <c r="I7" s="4"/>
      <c r="J7" s="17" t="s">
        <v>258</v>
      </c>
    </row>
    <row r="8" spans="1:10" ht="21.75" customHeight="1">
      <c r="A8" s="247" t="s">
        <v>259</v>
      </c>
      <c r="B8" s="247"/>
      <c r="D8" s="8">
        <v>0</v>
      </c>
      <c r="F8" s="9"/>
      <c r="H8" s="8">
        <v>4629452905</v>
      </c>
      <c r="J8" s="9"/>
    </row>
  </sheetData>
  <autoFilter ref="A7:J8" xr:uid="{00000000-0001-0000-0C00-000000000000}">
    <filterColumn colId="0" showButton="0"/>
  </autoFilter>
  <mergeCells count="8">
    <mergeCell ref="A8:B8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7A089-126E-478A-9241-2CB61B3FF2C6}">
  <sheetPr>
    <pageSetUpPr fitToPage="1"/>
  </sheetPr>
  <dimension ref="A1:AC42"/>
  <sheetViews>
    <sheetView rightToLeft="1" view="pageBreakPreview" zoomScale="60" zoomScaleNormal="115" workbookViewId="0">
      <selection activeCell="A7" sqref="A7:B7"/>
    </sheetView>
  </sheetViews>
  <sheetFormatPr defaultRowHeight="15.75"/>
  <cols>
    <col min="1" max="1" width="5.140625" style="129" customWidth="1"/>
    <col min="2" max="2" width="40.28515625" style="129" customWidth="1"/>
    <col min="3" max="3" width="1.28515625" style="129" customWidth="1"/>
    <col min="4" max="4" width="34.28515625" style="129" customWidth="1"/>
    <col min="5" max="5" width="1.28515625" style="129" customWidth="1"/>
    <col min="6" max="6" width="29.42578125" style="129" customWidth="1"/>
    <col min="7" max="7" width="1.28515625" style="129" customWidth="1"/>
    <col min="8" max="8" width="30.28515625" style="129" customWidth="1"/>
    <col min="9" max="9" width="1.28515625" style="129" customWidth="1"/>
    <col min="10" max="10" width="32.42578125" style="129" customWidth="1"/>
    <col min="11" max="11" width="0.28515625" style="129" customWidth="1"/>
    <col min="12" max="12" width="14.5703125" style="129" customWidth="1"/>
    <col min="13" max="13" width="12.85546875" style="129" customWidth="1"/>
    <col min="14" max="14" width="18.85546875" style="129" bestFit="1" customWidth="1"/>
    <col min="15" max="15" width="13.85546875" style="129" bestFit="1" customWidth="1"/>
    <col min="16" max="16" width="9.140625" style="129"/>
    <col min="17" max="17" width="18.5703125" style="129" bestFit="1" customWidth="1"/>
    <col min="18" max="16384" width="9.140625" style="129"/>
  </cols>
  <sheetData>
    <row r="1" spans="1:29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</row>
    <row r="2" spans="1:29" ht="21.75" customHeight="1">
      <c r="A2" s="268" t="s">
        <v>197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29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</row>
    <row r="4" spans="1:29" ht="23.25" customHeight="1"/>
    <row r="5" spans="1:29" ht="23.25" customHeight="1">
      <c r="A5" s="130" t="s">
        <v>254</v>
      </c>
      <c r="B5" s="269" t="s">
        <v>255</v>
      </c>
      <c r="C5" s="269"/>
      <c r="D5" s="269"/>
      <c r="E5" s="269"/>
      <c r="F5" s="269"/>
      <c r="G5" s="269"/>
      <c r="H5" s="269"/>
      <c r="I5" s="269"/>
      <c r="J5" s="269"/>
    </row>
    <row r="6" spans="1:29" ht="42.75" customHeight="1">
      <c r="D6" s="270" t="s">
        <v>216</v>
      </c>
      <c r="E6" s="270"/>
      <c r="F6" s="270"/>
      <c r="H6" s="270" t="s">
        <v>217</v>
      </c>
      <c r="I6" s="270"/>
      <c r="J6" s="270"/>
    </row>
    <row r="7" spans="1:29" ht="52.5" customHeight="1">
      <c r="A7" s="270" t="s">
        <v>256</v>
      </c>
      <c r="B7" s="270"/>
      <c r="D7" s="131" t="s">
        <v>257</v>
      </c>
      <c r="E7" s="132"/>
      <c r="F7" s="131" t="s">
        <v>258</v>
      </c>
      <c r="H7" s="131" t="s">
        <v>257</v>
      </c>
      <c r="I7" s="132"/>
      <c r="J7" s="131" t="s">
        <v>258</v>
      </c>
    </row>
    <row r="8" spans="1:29" ht="36.4" customHeight="1">
      <c r="A8" s="272" t="s">
        <v>316</v>
      </c>
      <c r="B8" s="272"/>
      <c r="C8" s="272"/>
      <c r="D8" s="66">
        <v>182191</v>
      </c>
      <c r="E8" s="133">
        <v>0</v>
      </c>
      <c r="F8" s="134">
        <f>D8/N17</f>
        <v>3.2211854347277983E-6</v>
      </c>
      <c r="G8" s="133">
        <v>0</v>
      </c>
      <c r="H8" s="66">
        <v>2193972123</v>
      </c>
      <c r="I8" s="133"/>
      <c r="J8" s="134">
        <f>H8/Q17</f>
        <v>2.2632326465519707E-2</v>
      </c>
    </row>
    <row r="9" spans="1:29" ht="36.4" customHeight="1">
      <c r="A9" s="272" t="s">
        <v>317</v>
      </c>
      <c r="B9" s="272"/>
      <c r="C9" s="272"/>
      <c r="D9" s="66">
        <v>2642759986194</v>
      </c>
      <c r="E9" s="133">
        <v>0</v>
      </c>
      <c r="F9" s="134">
        <f>D9/N23</f>
        <v>3.0984532690659723E-2</v>
      </c>
      <c r="G9" s="133">
        <v>0</v>
      </c>
      <c r="H9" s="66">
        <v>6445724329710</v>
      </c>
      <c r="I9" s="133"/>
      <c r="J9" s="134">
        <f>H9/Q23</f>
        <v>0.12340302770837114</v>
      </c>
    </row>
    <row r="10" spans="1:29" ht="36.4" customHeight="1" thickBot="1">
      <c r="A10" s="273" t="s">
        <v>25</v>
      </c>
      <c r="B10" s="273"/>
      <c r="C10" s="135"/>
      <c r="D10" s="71">
        <f>SUM(D8:D9)</f>
        <v>2642760168385</v>
      </c>
      <c r="E10" s="136"/>
      <c r="F10" s="137">
        <f>SUM(F8:F9)</f>
        <v>3.098775387609445E-2</v>
      </c>
      <c r="G10" s="136"/>
      <c r="H10" s="71">
        <f>SUM(H8:H9)</f>
        <v>6447918301833</v>
      </c>
      <c r="I10" s="136"/>
      <c r="J10" s="137">
        <f>SUM(J8:J9)</f>
        <v>0.14603535417389085</v>
      </c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</row>
    <row r="11" spans="1:29" ht="19.5" thickTop="1">
      <c r="D11" s="135"/>
      <c r="E11" s="135"/>
      <c r="F11" s="135"/>
      <c r="G11" s="135"/>
      <c r="H11" s="135"/>
      <c r="I11" s="135"/>
      <c r="J11" s="135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6"/>
      <c r="W11" s="206"/>
      <c r="X11" s="206"/>
      <c r="Y11" s="206"/>
      <c r="Z11" s="206"/>
      <c r="AA11" s="206"/>
      <c r="AB11" s="206"/>
      <c r="AC11" s="206"/>
    </row>
    <row r="12" spans="1:29" ht="19.5">
      <c r="D12" s="138"/>
      <c r="E12" s="139"/>
      <c r="F12" s="139"/>
      <c r="G12" s="139"/>
      <c r="H12" s="138"/>
      <c r="L12" s="208"/>
      <c r="M12" s="208"/>
      <c r="N12" s="209" t="s">
        <v>318</v>
      </c>
      <c r="O12" s="208"/>
      <c r="P12" s="208"/>
      <c r="Q12" s="208"/>
      <c r="R12" s="208"/>
      <c r="S12" s="208"/>
      <c r="T12" s="208"/>
      <c r="U12" s="208"/>
      <c r="V12" s="206"/>
      <c r="W12" s="206"/>
      <c r="X12" s="206"/>
      <c r="Y12" s="206"/>
      <c r="Z12" s="206"/>
      <c r="AA12" s="206"/>
      <c r="AB12" s="206"/>
      <c r="AC12" s="206"/>
    </row>
    <row r="13" spans="1:29" ht="19.5">
      <c r="D13" s="139"/>
      <c r="E13" s="139"/>
      <c r="F13" s="139"/>
      <c r="G13" s="139"/>
      <c r="H13" s="139"/>
      <c r="L13" s="271"/>
      <c r="M13" s="208"/>
      <c r="N13" s="209" t="s">
        <v>7</v>
      </c>
      <c r="O13" s="209"/>
      <c r="P13" s="271" t="s">
        <v>217</v>
      </c>
      <c r="Q13" s="271"/>
      <c r="R13" s="271"/>
      <c r="S13" s="209"/>
      <c r="T13" s="208"/>
      <c r="U13" s="208"/>
      <c r="V13" s="206"/>
      <c r="W13" s="206"/>
      <c r="X13" s="206"/>
      <c r="Y13" s="206"/>
      <c r="Z13" s="206"/>
      <c r="AA13" s="206"/>
      <c r="AB13" s="206"/>
      <c r="AC13" s="206"/>
    </row>
    <row r="14" spans="1:29" ht="19.5">
      <c r="B14" s="140"/>
      <c r="C14" s="140"/>
      <c r="D14" s="140"/>
      <c r="E14" s="140"/>
      <c r="F14" s="140"/>
      <c r="G14" s="140"/>
      <c r="H14" s="140"/>
      <c r="I14" s="140"/>
      <c r="J14" s="140"/>
      <c r="L14" s="271"/>
      <c r="M14" s="209"/>
      <c r="N14" s="210">
        <f>'سپرده '!D8</f>
        <v>81822176403</v>
      </c>
      <c r="O14" s="209"/>
      <c r="P14" s="209"/>
      <c r="Q14" s="210">
        <v>162581214340</v>
      </c>
      <c r="R14" s="209"/>
      <c r="S14" s="271" t="s">
        <v>320</v>
      </c>
      <c r="T14" s="271"/>
      <c r="U14" s="271"/>
      <c r="V14" s="206"/>
      <c r="W14" s="206"/>
      <c r="X14" s="206"/>
      <c r="Y14" s="206"/>
      <c r="Z14" s="206"/>
      <c r="AA14" s="206"/>
      <c r="AB14" s="206"/>
      <c r="AC14" s="206"/>
    </row>
    <row r="15" spans="1:29" ht="19.5">
      <c r="B15" s="140"/>
      <c r="C15" s="140"/>
      <c r="D15" s="139"/>
      <c r="E15" s="67"/>
      <c r="F15" s="67"/>
      <c r="G15" s="67"/>
      <c r="H15" s="67"/>
      <c r="I15" s="140"/>
      <c r="J15" s="140"/>
      <c r="L15" s="271"/>
      <c r="M15" s="209"/>
      <c r="N15" s="209" t="s">
        <v>321</v>
      </c>
      <c r="O15" s="209"/>
      <c r="P15" s="209"/>
      <c r="Q15" s="208"/>
      <c r="R15" s="209"/>
      <c r="S15" s="211" t="s">
        <v>322</v>
      </c>
      <c r="T15" s="208"/>
      <c r="U15" s="208"/>
      <c r="V15" s="206"/>
      <c r="W15" s="206"/>
      <c r="X15" s="206"/>
      <c r="Y15" s="206"/>
      <c r="Z15" s="206"/>
      <c r="AA15" s="206"/>
      <c r="AB15" s="206"/>
      <c r="AC15" s="206"/>
    </row>
    <row r="16" spans="1:29" ht="19.5">
      <c r="B16" s="140"/>
      <c r="C16" s="140"/>
      <c r="E16" s="140"/>
      <c r="G16" s="140"/>
      <c r="H16" s="140"/>
      <c r="I16" s="140"/>
      <c r="J16" s="140"/>
      <c r="L16" s="271"/>
      <c r="M16" s="209"/>
      <c r="N16" s="210">
        <f>'سپرده '!J8</f>
        <v>31298290389</v>
      </c>
      <c r="O16" s="209"/>
      <c r="P16" s="209"/>
      <c r="Q16" s="210">
        <f>N16</f>
        <v>31298290389</v>
      </c>
      <c r="R16" s="209"/>
      <c r="S16" s="209"/>
      <c r="T16" s="208"/>
      <c r="U16" s="208"/>
      <c r="V16" s="206"/>
      <c r="W16" s="206"/>
      <c r="X16" s="206"/>
      <c r="Y16" s="206"/>
      <c r="Z16" s="206"/>
      <c r="AA16" s="206"/>
      <c r="AB16" s="206"/>
      <c r="AC16" s="206"/>
    </row>
    <row r="17" spans="2:29" ht="19.5">
      <c r="B17" s="140"/>
      <c r="C17" s="140"/>
      <c r="D17" s="75"/>
      <c r="E17" s="140"/>
      <c r="F17" s="140"/>
      <c r="G17" s="140"/>
      <c r="H17" s="75"/>
      <c r="I17" s="140"/>
      <c r="J17" s="140"/>
      <c r="L17" s="271"/>
      <c r="M17" s="209"/>
      <c r="N17" s="210">
        <f>(N14+N16)/2</f>
        <v>56560233396</v>
      </c>
      <c r="O17" s="209"/>
      <c r="P17" s="209"/>
      <c r="Q17" s="210">
        <f>(Q14+Q16)/2</f>
        <v>96939752364.5</v>
      </c>
      <c r="R17" s="209"/>
      <c r="S17" s="209"/>
      <c r="T17" s="208"/>
      <c r="U17" s="208"/>
      <c r="V17" s="206"/>
      <c r="W17" s="206"/>
      <c r="X17" s="206"/>
      <c r="Y17" s="206"/>
      <c r="Z17" s="206"/>
      <c r="AA17" s="206"/>
      <c r="AB17" s="206"/>
      <c r="AC17" s="206"/>
    </row>
    <row r="18" spans="2:29" ht="19.5">
      <c r="B18" s="140"/>
      <c r="C18" s="140"/>
      <c r="D18" s="140"/>
      <c r="E18" s="140"/>
      <c r="F18" s="140"/>
      <c r="G18" s="140"/>
      <c r="H18" s="140"/>
      <c r="I18" s="140"/>
      <c r="J18" s="140"/>
      <c r="L18" s="209"/>
      <c r="M18" s="209"/>
      <c r="N18" s="209"/>
      <c r="O18" s="209"/>
      <c r="P18" s="209"/>
      <c r="Q18" s="209"/>
      <c r="R18" s="209"/>
      <c r="S18" s="209"/>
      <c r="T18" s="208"/>
      <c r="U18" s="208"/>
      <c r="V18" s="206"/>
      <c r="W18" s="206"/>
      <c r="X18" s="206"/>
      <c r="Y18" s="206"/>
      <c r="Z18" s="206"/>
      <c r="AA18" s="206"/>
      <c r="AB18" s="206"/>
      <c r="AC18" s="206"/>
    </row>
    <row r="19" spans="2:29" ht="19.5">
      <c r="B19" s="140"/>
      <c r="C19" s="140"/>
      <c r="D19" s="140"/>
      <c r="E19" s="140"/>
      <c r="F19" s="140"/>
      <c r="G19" s="140"/>
      <c r="H19" s="140"/>
      <c r="I19" s="140"/>
      <c r="J19" s="140"/>
      <c r="L19" s="271" t="s">
        <v>325</v>
      </c>
      <c r="M19" s="209" t="s">
        <v>216</v>
      </c>
      <c r="N19" s="209" t="s">
        <v>7</v>
      </c>
      <c r="O19" s="209"/>
      <c r="P19" s="209"/>
      <c r="Q19" s="209"/>
      <c r="R19" s="209"/>
      <c r="S19" s="209"/>
      <c r="T19" s="208"/>
      <c r="U19" s="208"/>
      <c r="V19" s="206"/>
      <c r="W19" s="206"/>
      <c r="X19" s="206"/>
      <c r="Y19" s="206"/>
      <c r="Z19" s="206"/>
      <c r="AA19" s="206"/>
      <c r="AB19" s="206"/>
      <c r="AC19" s="206"/>
    </row>
    <row r="20" spans="2:29" ht="19.5">
      <c r="B20" s="140"/>
      <c r="C20" s="140"/>
      <c r="D20" s="140"/>
      <c r="E20" s="140"/>
      <c r="F20" s="140"/>
      <c r="G20" s="140"/>
      <c r="H20" s="140"/>
      <c r="I20" s="140"/>
      <c r="J20" s="140"/>
      <c r="L20" s="271"/>
      <c r="M20" s="209" t="s">
        <v>319</v>
      </c>
      <c r="N20" s="210">
        <f>'سپرده '!D9</f>
        <v>66119530630074</v>
      </c>
      <c r="O20" s="209"/>
      <c r="P20" s="209"/>
      <c r="Q20" s="210">
        <v>46362016000000</v>
      </c>
      <c r="R20" s="209"/>
      <c r="S20" s="271" t="str">
        <f>S14</f>
        <v>1404/01/01 تا 1404/01/01</v>
      </c>
      <c r="T20" s="271"/>
      <c r="U20" s="271"/>
      <c r="V20" s="206"/>
      <c r="W20" s="206"/>
      <c r="X20" s="206"/>
      <c r="Y20" s="206"/>
      <c r="Z20" s="206"/>
      <c r="AA20" s="206"/>
      <c r="AB20" s="206"/>
      <c r="AC20" s="206"/>
    </row>
    <row r="21" spans="2:29" ht="19.5">
      <c r="B21" s="140"/>
      <c r="C21" s="140"/>
      <c r="D21" s="140"/>
      <c r="E21" s="140"/>
      <c r="F21" s="140"/>
      <c r="G21" s="140"/>
      <c r="H21" s="140"/>
      <c r="I21" s="140"/>
      <c r="J21" s="140"/>
      <c r="L21" s="271"/>
      <c r="M21" s="209"/>
      <c r="N21" s="209" t="s">
        <v>321</v>
      </c>
      <c r="O21" s="209"/>
      <c r="P21" s="209"/>
      <c r="Q21" s="210"/>
      <c r="R21" s="209"/>
      <c r="S21" s="209"/>
      <c r="T21" s="208"/>
      <c r="U21" s="208"/>
      <c r="V21" s="206"/>
      <c r="W21" s="206"/>
      <c r="X21" s="206"/>
      <c r="Y21" s="206"/>
      <c r="Z21" s="206"/>
      <c r="AA21" s="206"/>
      <c r="AB21" s="206"/>
      <c r="AC21" s="206"/>
    </row>
    <row r="22" spans="2:29" ht="19.5">
      <c r="B22" s="140"/>
      <c r="C22" s="140"/>
      <c r="D22" s="140"/>
      <c r="E22" s="140"/>
      <c r="F22" s="140"/>
      <c r="G22" s="140"/>
      <c r="H22" s="140"/>
      <c r="I22" s="140"/>
      <c r="J22" s="140"/>
      <c r="L22" s="271"/>
      <c r="M22" s="209" t="s">
        <v>323</v>
      </c>
      <c r="N22" s="210">
        <f>'سپرده '!J9</f>
        <v>104466226630074</v>
      </c>
      <c r="O22" s="209"/>
      <c r="P22" s="209"/>
      <c r="Q22" s="210">
        <f>N22</f>
        <v>104466226630074</v>
      </c>
      <c r="R22" s="209"/>
      <c r="S22" s="209"/>
      <c r="T22" s="208"/>
      <c r="U22" s="208"/>
      <c r="V22" s="206"/>
      <c r="W22" s="206"/>
      <c r="X22" s="206"/>
      <c r="Y22" s="206"/>
      <c r="Z22" s="206"/>
      <c r="AA22" s="206"/>
      <c r="AB22" s="206"/>
      <c r="AC22" s="206"/>
    </row>
    <row r="23" spans="2:29" ht="19.5">
      <c r="B23" s="140"/>
      <c r="C23" s="140"/>
      <c r="D23" s="140"/>
      <c r="E23" s="140"/>
      <c r="F23" s="140"/>
      <c r="G23" s="140"/>
      <c r="H23" s="140"/>
      <c r="I23" s="140"/>
      <c r="J23" s="140"/>
      <c r="L23" s="271"/>
      <c r="M23" s="209" t="s">
        <v>324</v>
      </c>
      <c r="N23" s="210">
        <f>(N20+N22)/2</f>
        <v>85292878630074</v>
      </c>
      <c r="O23" s="209"/>
      <c r="P23" s="209"/>
      <c r="Q23" s="210">
        <f>(Q21+Q22)/2</f>
        <v>52233113315037</v>
      </c>
      <c r="R23" s="209"/>
      <c r="S23" s="209"/>
      <c r="T23" s="208"/>
      <c r="U23" s="208"/>
      <c r="V23" s="206"/>
      <c r="W23" s="206"/>
      <c r="X23" s="206"/>
      <c r="Y23" s="206"/>
      <c r="Z23" s="206"/>
      <c r="AA23" s="206"/>
      <c r="AB23" s="206"/>
      <c r="AC23" s="206"/>
    </row>
    <row r="24" spans="2:29" ht="18">
      <c r="B24" s="140"/>
      <c r="C24" s="140"/>
      <c r="D24" s="140"/>
      <c r="E24" s="140"/>
      <c r="F24" s="140"/>
      <c r="G24" s="140"/>
      <c r="H24" s="140"/>
      <c r="I24" s="140"/>
      <c r="J24" s="140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6"/>
      <c r="W24" s="206"/>
      <c r="X24" s="206"/>
      <c r="Y24" s="206"/>
      <c r="Z24" s="206"/>
      <c r="AA24" s="206"/>
      <c r="AB24" s="206"/>
      <c r="AC24" s="206"/>
    </row>
    <row r="25" spans="2:29"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</row>
    <row r="26" spans="2:29"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</row>
    <row r="27" spans="2:29"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</row>
    <row r="28" spans="2:29"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</row>
    <row r="29" spans="2:29"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</row>
    <row r="30" spans="2:29"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</row>
    <row r="31" spans="2:29"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</row>
    <row r="32" spans="2:29"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</row>
    <row r="33" spans="12:29"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</row>
    <row r="34" spans="12:29"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</row>
    <row r="35" spans="12:29"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</row>
    <row r="36" spans="12:29"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</row>
    <row r="37" spans="12:29"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</row>
    <row r="38" spans="12:29"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</row>
    <row r="39" spans="12:29"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</row>
    <row r="40" spans="12:29"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</row>
    <row r="41" spans="12:29"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</row>
    <row r="42" spans="12:29"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</row>
  </sheetData>
  <mergeCells count="15">
    <mergeCell ref="S14:U14"/>
    <mergeCell ref="L19:L23"/>
    <mergeCell ref="S20:U20"/>
    <mergeCell ref="A7:B7"/>
    <mergeCell ref="A8:C8"/>
    <mergeCell ref="A9:C9"/>
    <mergeCell ref="A10:B10"/>
    <mergeCell ref="L13:L17"/>
    <mergeCell ref="P13:R13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75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view="pageBreakPreview" zoomScale="130" zoomScaleNormal="100" zoomScaleSheetLayoutView="130" workbookViewId="0">
      <selection activeCell="A9" sqref="A9:B9"/>
    </sheetView>
  </sheetViews>
  <sheetFormatPr defaultRowHeight="12.75"/>
  <cols>
    <col min="1" max="1" width="5.140625" style="25" customWidth="1"/>
    <col min="2" max="2" width="41.5703125" style="25" customWidth="1"/>
    <col min="3" max="3" width="1.28515625" style="25" customWidth="1"/>
    <col min="4" max="4" width="19.42578125" style="25" customWidth="1"/>
    <col min="5" max="5" width="1.28515625" style="25" customWidth="1"/>
    <col min="6" max="6" width="19.42578125" style="25" customWidth="1"/>
    <col min="7" max="7" width="0.28515625" style="25" customWidth="1"/>
    <col min="8" max="16384" width="9.140625" style="25"/>
  </cols>
  <sheetData>
    <row r="1" spans="1:6" ht="29.1" customHeight="1">
      <c r="A1" s="220" t="s">
        <v>0</v>
      </c>
      <c r="B1" s="220"/>
      <c r="C1" s="220"/>
      <c r="D1" s="220"/>
      <c r="E1" s="220"/>
      <c r="F1" s="220"/>
    </row>
    <row r="2" spans="1:6" ht="21.75" customHeight="1">
      <c r="A2" s="220" t="s">
        <v>197</v>
      </c>
      <c r="B2" s="220"/>
      <c r="C2" s="220"/>
      <c r="D2" s="220"/>
      <c r="E2" s="220"/>
      <c r="F2" s="220"/>
    </row>
    <row r="3" spans="1:6" ht="21.75" customHeight="1">
      <c r="A3" s="220" t="s">
        <v>2</v>
      </c>
      <c r="B3" s="220"/>
      <c r="C3" s="220"/>
      <c r="D3" s="220"/>
      <c r="E3" s="220"/>
      <c r="F3" s="220"/>
    </row>
    <row r="4" spans="1:6" ht="14.45" customHeight="1"/>
    <row r="5" spans="1:6" ht="14.45" customHeight="1"/>
    <row r="6" spans="1:6" ht="14.45" customHeight="1"/>
    <row r="7" spans="1:6" ht="29.1" customHeight="1">
      <c r="A7" s="2" t="s">
        <v>260</v>
      </c>
      <c r="B7" s="222" t="s">
        <v>212</v>
      </c>
      <c r="C7" s="222"/>
      <c r="D7" s="222"/>
      <c r="E7" s="222"/>
      <c r="F7" s="222"/>
    </row>
    <row r="8" spans="1:6" ht="14.45" customHeight="1">
      <c r="D8" s="3" t="s">
        <v>216</v>
      </c>
      <c r="F8" s="3" t="s">
        <v>9</v>
      </c>
    </row>
    <row r="9" spans="1:6" ht="25.5" customHeight="1">
      <c r="A9" s="223" t="s">
        <v>212</v>
      </c>
      <c r="B9" s="223"/>
      <c r="D9" s="5" t="s">
        <v>109</v>
      </c>
      <c r="F9" s="5" t="s">
        <v>109</v>
      </c>
    </row>
    <row r="10" spans="1:6" ht="21.75" customHeight="1">
      <c r="A10" s="225" t="s">
        <v>212</v>
      </c>
      <c r="B10" s="225"/>
      <c r="D10" s="30">
        <v>0</v>
      </c>
      <c r="E10" s="28"/>
      <c r="F10" s="30">
        <v>0</v>
      </c>
    </row>
    <row r="11" spans="1:6" ht="21.75" customHeight="1">
      <c r="A11" s="227" t="s">
        <v>261</v>
      </c>
      <c r="B11" s="227"/>
      <c r="D11" s="31">
        <v>0</v>
      </c>
      <c r="E11" s="28"/>
      <c r="F11" s="31">
        <v>3591452720</v>
      </c>
    </row>
    <row r="12" spans="1:6" ht="21.75" customHeight="1">
      <c r="A12" s="240" t="s">
        <v>262</v>
      </c>
      <c r="B12" s="240"/>
      <c r="D12" s="32">
        <v>1675600327</v>
      </c>
      <c r="E12" s="28"/>
      <c r="F12" s="32">
        <v>2047239649</v>
      </c>
    </row>
    <row r="13" spans="1:6" ht="21.75" customHeight="1">
      <c r="A13" s="231" t="s">
        <v>25</v>
      </c>
      <c r="B13" s="231"/>
      <c r="D13" s="33">
        <f>SUM(D10:D12)</f>
        <v>1675600327</v>
      </c>
      <c r="E13" s="28"/>
      <c r="F13" s="33">
        <f>SUM(F10:F12)</f>
        <v>5638692369</v>
      </c>
    </row>
  </sheetData>
  <mergeCells count="9">
    <mergeCell ref="A10:B10"/>
    <mergeCell ref="A11:B11"/>
    <mergeCell ref="A12:B12"/>
    <mergeCell ref="A13:B13"/>
    <mergeCell ref="A1:F1"/>
    <mergeCell ref="A2:F2"/>
    <mergeCell ref="A3:F3"/>
    <mergeCell ref="B7:F7"/>
    <mergeCell ref="A9:B9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zoomScale="70" zoomScaleNormal="70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220" t="s">
        <v>0</v>
      </c>
      <c r="B1" s="220"/>
      <c r="C1" s="220"/>
    </row>
    <row r="2" spans="1:3" ht="21.75" customHeight="1">
      <c r="A2" s="220" t="s">
        <v>1</v>
      </c>
      <c r="B2" s="220"/>
      <c r="C2" s="220"/>
    </row>
    <row r="3" spans="1:3" ht="21.75" customHeight="1">
      <c r="A3" s="220" t="s">
        <v>2</v>
      </c>
      <c r="B3" s="220"/>
      <c r="C3" s="220"/>
    </row>
    <row r="4" spans="1:3" ht="7.35" customHeight="1"/>
    <row r="5" spans="1:3" ht="123.6" customHeight="1">
      <c r="B5" s="221"/>
    </row>
    <row r="6" spans="1:3" ht="123.6" customHeight="1">
      <c r="B6" s="2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view="pageBreakPreview" zoomScaleNormal="100" zoomScaleSheetLayoutView="100" workbookViewId="0">
      <selection activeCell="A9" sqref="A9:A10"/>
    </sheetView>
  </sheetViews>
  <sheetFormatPr defaultRowHeight="12.75"/>
  <cols>
    <col min="1" max="1" width="39" style="25" customWidth="1"/>
    <col min="2" max="2" width="1.28515625" style="25" customWidth="1"/>
    <col min="3" max="3" width="16.85546875" style="25" customWidth="1"/>
    <col min="4" max="4" width="1.28515625" style="25" customWidth="1"/>
    <col min="5" max="5" width="20.7109375" style="25" customWidth="1"/>
    <col min="6" max="6" width="1.28515625" style="25" customWidth="1"/>
    <col min="7" max="7" width="15.5703125" style="25" customWidth="1"/>
    <col min="8" max="8" width="1.28515625" style="25" customWidth="1"/>
    <col min="9" max="9" width="16.7109375" style="25" bestFit="1" customWidth="1"/>
    <col min="10" max="10" width="1.28515625" style="25" customWidth="1"/>
    <col min="11" max="11" width="15.5703125" style="25" bestFit="1" customWidth="1"/>
    <col min="12" max="12" width="1.28515625" style="25" customWidth="1"/>
    <col min="13" max="13" width="16.28515625" style="25" bestFit="1" customWidth="1"/>
    <col min="14" max="14" width="1.28515625" style="25" customWidth="1"/>
    <col min="15" max="15" width="16.7109375" style="25" bestFit="1" customWidth="1"/>
    <col min="16" max="16" width="1.28515625" style="25" customWidth="1"/>
    <col min="17" max="17" width="15.5703125" style="25" bestFit="1" customWidth="1"/>
    <col min="18" max="18" width="1.28515625" style="25" customWidth="1"/>
    <col min="19" max="19" width="16.28515625" style="25" bestFit="1" customWidth="1"/>
    <col min="20" max="20" width="0.28515625" style="25" customWidth="1"/>
    <col min="21" max="16384" width="9.140625" style="25"/>
  </cols>
  <sheetData>
    <row r="1" spans="1:19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</row>
    <row r="2" spans="1:19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</row>
    <row r="3" spans="1:19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</row>
    <row r="4" spans="1:19" ht="14.45" customHeight="1"/>
    <row r="5" spans="1:19" ht="14.45" customHeight="1"/>
    <row r="6" spans="1:19" ht="14.45" customHeight="1"/>
    <row r="7" spans="1:19" ht="14.45" customHeight="1"/>
    <row r="8" spans="1:19" ht="28.5" customHeight="1">
      <c r="A8" s="222" t="s">
        <v>219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19" ht="28.5" customHeight="1">
      <c r="A9" s="223" t="s">
        <v>27</v>
      </c>
      <c r="C9" s="223" t="s">
        <v>263</v>
      </c>
      <c r="D9" s="223"/>
      <c r="E9" s="223"/>
      <c r="F9" s="223"/>
      <c r="G9" s="223"/>
      <c r="H9" s="46"/>
      <c r="I9" s="223" t="s">
        <v>216</v>
      </c>
      <c r="J9" s="223"/>
      <c r="K9" s="223"/>
      <c r="L9" s="223"/>
      <c r="M9" s="223"/>
      <c r="N9" s="46"/>
      <c r="O9" s="223" t="s">
        <v>217</v>
      </c>
      <c r="P9" s="223"/>
      <c r="Q9" s="223"/>
      <c r="R9" s="223"/>
      <c r="S9" s="223"/>
    </row>
    <row r="10" spans="1:19" ht="48.75" customHeight="1">
      <c r="A10" s="223"/>
      <c r="C10" s="106" t="s">
        <v>264</v>
      </c>
      <c r="D10" s="47"/>
      <c r="E10" s="106" t="s">
        <v>265</v>
      </c>
      <c r="F10" s="47"/>
      <c r="G10" s="106" t="s">
        <v>266</v>
      </c>
      <c r="H10" s="46"/>
      <c r="I10" s="106" t="s">
        <v>267</v>
      </c>
      <c r="J10" s="47"/>
      <c r="K10" s="106" t="s">
        <v>268</v>
      </c>
      <c r="L10" s="47"/>
      <c r="M10" s="106" t="s">
        <v>269</v>
      </c>
      <c r="N10" s="46"/>
      <c r="O10" s="106" t="s">
        <v>267</v>
      </c>
      <c r="P10" s="47"/>
      <c r="Q10" s="106" t="s">
        <v>268</v>
      </c>
      <c r="R10" s="47"/>
      <c r="S10" s="106" t="s">
        <v>269</v>
      </c>
    </row>
    <row r="11" spans="1:19" ht="28.5" customHeight="1">
      <c r="A11" s="81" t="s">
        <v>20</v>
      </c>
      <c r="C11" s="82" t="s">
        <v>270</v>
      </c>
      <c r="D11" s="46"/>
      <c r="E11" s="83">
        <v>606007989</v>
      </c>
      <c r="F11" s="46"/>
      <c r="G11" s="83">
        <v>93</v>
      </c>
      <c r="H11" s="46"/>
      <c r="I11" s="83">
        <v>56358742977</v>
      </c>
      <c r="J11" s="46"/>
      <c r="K11" s="83">
        <v>7984983573</v>
      </c>
      <c r="L11" s="46"/>
      <c r="M11" s="83">
        <f>I11-K11</f>
        <v>48373759404</v>
      </c>
      <c r="N11" s="46"/>
      <c r="O11" s="83">
        <v>56358742977</v>
      </c>
      <c r="P11" s="46"/>
      <c r="Q11" s="83">
        <v>7984983573</v>
      </c>
      <c r="R11" s="46"/>
      <c r="S11" s="83">
        <f>O11-Q11</f>
        <v>48373759404</v>
      </c>
    </row>
    <row r="12" spans="1:19" ht="28.5" customHeight="1">
      <c r="A12" s="12" t="s">
        <v>25</v>
      </c>
      <c r="C12" s="103"/>
      <c r="D12" s="46"/>
      <c r="E12" s="103"/>
      <c r="F12" s="46"/>
      <c r="G12" s="103"/>
      <c r="H12" s="46"/>
      <c r="I12" s="52">
        <f>SUM(I11)</f>
        <v>56358742977</v>
      </c>
      <c r="J12" s="46"/>
      <c r="K12" s="52">
        <f>SUM(K11)</f>
        <v>7984983573</v>
      </c>
      <c r="L12" s="46"/>
      <c r="M12" s="52">
        <f>SUM(M11)</f>
        <v>48373759404</v>
      </c>
      <c r="N12" s="46"/>
      <c r="O12" s="52">
        <f>SUM(O11)</f>
        <v>56358742977</v>
      </c>
      <c r="P12" s="46"/>
      <c r="Q12" s="52">
        <f>SUM(Q11)</f>
        <v>7984983573</v>
      </c>
      <c r="R12" s="46"/>
      <c r="S12" s="52">
        <f>SUM(S11)</f>
        <v>48373759404</v>
      </c>
    </row>
    <row r="13" spans="1:19" ht="28.5" customHeight="1">
      <c r="C13" s="56"/>
      <c r="D13" s="56"/>
      <c r="E13" s="56"/>
      <c r="F13" s="56"/>
      <c r="G13" s="5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>
      <c r="M14" s="85"/>
    </row>
    <row r="15" spans="1:19">
      <c r="M15" s="85"/>
    </row>
  </sheetData>
  <mergeCells count="8">
    <mergeCell ref="A1:S1"/>
    <mergeCell ref="A2:S2"/>
    <mergeCell ref="A3:S3"/>
    <mergeCell ref="A8:S8"/>
    <mergeCell ref="A9:A10"/>
    <mergeCell ref="C9:G9"/>
    <mergeCell ref="I9:M9"/>
    <mergeCell ref="O9:S9"/>
  </mergeCells>
  <pageMargins left="0.39" right="0.39" top="0.39" bottom="0.39" header="0" footer="0"/>
  <pageSetup scale="66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1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</row>
    <row r="3" spans="1:11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</row>
    <row r="4" spans="1:11" ht="14.45" customHeight="1"/>
    <row r="5" spans="1:11" ht="14.45" customHeight="1">
      <c r="A5" s="222" t="s">
        <v>224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</row>
    <row r="6" spans="1:11" ht="14.45" customHeight="1">
      <c r="I6" s="3" t="s">
        <v>216</v>
      </c>
      <c r="K6" s="3" t="s">
        <v>217</v>
      </c>
    </row>
    <row r="7" spans="1:11" ht="29.1" customHeight="1">
      <c r="A7" s="3" t="s">
        <v>271</v>
      </c>
      <c r="C7" s="15" t="s">
        <v>272</v>
      </c>
      <c r="E7" s="15" t="s">
        <v>273</v>
      </c>
      <c r="G7" s="15" t="s">
        <v>274</v>
      </c>
      <c r="I7" s="17" t="s">
        <v>275</v>
      </c>
      <c r="K7" s="17" t="s">
        <v>275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18"/>
  <sheetViews>
    <sheetView rightToLeft="1" view="pageBreakPreview" zoomScaleNormal="100" zoomScaleSheetLayoutView="100" workbookViewId="0">
      <selection activeCell="A6" sqref="A6:A7"/>
    </sheetView>
  </sheetViews>
  <sheetFormatPr defaultRowHeight="12.75"/>
  <cols>
    <col min="1" max="1" width="39" style="25" customWidth="1"/>
    <col min="2" max="2" width="1.28515625" style="25" customWidth="1"/>
    <col min="3" max="3" width="14.28515625" style="25" customWidth="1"/>
    <col min="4" max="5" width="1.28515625" style="25" customWidth="1"/>
    <col min="6" max="6" width="17.140625" style="25" bestFit="1" customWidth="1"/>
    <col min="7" max="7" width="1.28515625" style="25" customWidth="1"/>
    <col min="8" max="8" width="10.42578125" style="25" customWidth="1"/>
    <col min="9" max="9" width="1.28515625" style="25" customWidth="1"/>
    <col min="10" max="10" width="17.140625" style="25" bestFit="1" customWidth="1"/>
    <col min="11" max="11" width="1.28515625" style="25" customWidth="1"/>
    <col min="12" max="12" width="18.5703125" style="25" bestFit="1" customWidth="1"/>
    <col min="13" max="13" width="1.28515625" style="25" customWidth="1"/>
    <col min="14" max="14" width="10.42578125" style="25" customWidth="1"/>
    <col min="15" max="15" width="1.28515625" style="25" customWidth="1"/>
    <col min="16" max="16" width="18.5703125" style="25" bestFit="1" customWidth="1"/>
    <col min="17" max="17" width="0.28515625" style="25" customWidth="1"/>
    <col min="18" max="16384" width="9.140625" style="25"/>
  </cols>
  <sheetData>
    <row r="1" spans="1:16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</row>
    <row r="2" spans="1:16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6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</row>
    <row r="4" spans="1:16" ht="14.45" customHeight="1"/>
    <row r="5" spans="1:16" ht="27.75" customHeight="1">
      <c r="A5" s="222" t="s">
        <v>276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</row>
    <row r="6" spans="1:16" ht="27.75" customHeight="1">
      <c r="A6" s="223" t="s">
        <v>200</v>
      </c>
      <c r="C6" s="28"/>
      <c r="D6" s="28"/>
      <c r="E6" s="28"/>
      <c r="F6" s="223" t="s">
        <v>216</v>
      </c>
      <c r="G6" s="223"/>
      <c r="H6" s="223"/>
      <c r="I6" s="223"/>
      <c r="J6" s="223"/>
      <c r="K6" s="28"/>
      <c r="L6" s="223" t="s">
        <v>217</v>
      </c>
      <c r="M6" s="223"/>
      <c r="N6" s="223"/>
      <c r="O6" s="223"/>
      <c r="P6" s="223"/>
    </row>
    <row r="7" spans="1:16" ht="27.75" customHeight="1">
      <c r="A7" s="223"/>
      <c r="C7" s="260" t="s">
        <v>65</v>
      </c>
      <c r="D7" s="260"/>
      <c r="E7" s="28"/>
      <c r="F7" s="17" t="s">
        <v>277</v>
      </c>
      <c r="G7" s="29"/>
      <c r="H7" s="17" t="s">
        <v>268</v>
      </c>
      <c r="I7" s="29"/>
      <c r="J7" s="17" t="s">
        <v>278</v>
      </c>
      <c r="K7" s="28"/>
      <c r="L7" s="17" t="s">
        <v>277</v>
      </c>
      <c r="M7" s="29"/>
      <c r="N7" s="17" t="s">
        <v>268</v>
      </c>
      <c r="O7" s="29"/>
      <c r="P7" s="17" t="s">
        <v>278</v>
      </c>
    </row>
    <row r="8" spans="1:16" ht="27.75" customHeight="1">
      <c r="A8" s="35" t="s">
        <v>92</v>
      </c>
      <c r="C8" s="16" t="s">
        <v>94</v>
      </c>
      <c r="D8" s="29"/>
      <c r="E8" s="28"/>
      <c r="F8" s="30">
        <v>218445880211</v>
      </c>
      <c r="G8" s="28"/>
      <c r="H8" s="30">
        <v>0</v>
      </c>
      <c r="I8" s="28"/>
      <c r="J8" s="30">
        <f>F8-H8</f>
        <v>218445880211</v>
      </c>
      <c r="K8" s="28"/>
      <c r="L8" s="30">
        <v>561075175604</v>
      </c>
      <c r="M8" s="28"/>
      <c r="N8" s="30">
        <v>0</v>
      </c>
      <c r="O8" s="28"/>
      <c r="P8" s="30">
        <f>L8-N8</f>
        <v>561075175604</v>
      </c>
    </row>
    <row r="9" spans="1:16" ht="27.75" customHeight="1">
      <c r="A9" s="41" t="s">
        <v>89</v>
      </c>
      <c r="C9" s="54" t="s">
        <v>91</v>
      </c>
      <c r="D9" s="28"/>
      <c r="E9" s="28"/>
      <c r="F9" s="31">
        <v>60511619801</v>
      </c>
      <c r="G9" s="28"/>
      <c r="H9" s="31">
        <v>0</v>
      </c>
      <c r="I9" s="28"/>
      <c r="J9" s="31">
        <f>F9-H9</f>
        <v>60511619801</v>
      </c>
      <c r="K9" s="28"/>
      <c r="L9" s="31">
        <v>533565254531</v>
      </c>
      <c r="M9" s="28"/>
      <c r="N9" s="31">
        <v>0</v>
      </c>
      <c r="O9" s="28"/>
      <c r="P9" s="31">
        <f>L9-N9</f>
        <v>533565254531</v>
      </c>
    </row>
    <row r="10" spans="1:16" ht="27.75" customHeight="1">
      <c r="A10" s="41" t="s">
        <v>86</v>
      </c>
      <c r="C10" s="54" t="s">
        <v>88</v>
      </c>
      <c r="D10" s="28"/>
      <c r="E10" s="28"/>
      <c r="F10" s="31">
        <v>41053347159</v>
      </c>
      <c r="G10" s="28"/>
      <c r="H10" s="31">
        <v>0</v>
      </c>
      <c r="I10" s="28"/>
      <c r="J10" s="89">
        <f t="shared" ref="J10:J16" si="0">F10-H10</f>
        <v>41053347159</v>
      </c>
      <c r="K10" s="28"/>
      <c r="L10" s="31">
        <v>116080793019</v>
      </c>
      <c r="M10" s="28"/>
      <c r="N10" s="31">
        <v>0</v>
      </c>
      <c r="O10" s="28"/>
      <c r="P10" s="89">
        <f t="shared" ref="P10:P16" si="1">L10-N10</f>
        <v>116080793019</v>
      </c>
    </row>
    <row r="11" spans="1:16" ht="27.75" customHeight="1">
      <c r="A11" s="41" t="s">
        <v>84</v>
      </c>
      <c r="C11" s="54" t="s">
        <v>85</v>
      </c>
      <c r="D11" s="28"/>
      <c r="E11" s="28"/>
      <c r="F11" s="31">
        <v>11297948870</v>
      </c>
      <c r="G11" s="28"/>
      <c r="H11" s="31">
        <v>0</v>
      </c>
      <c r="I11" s="28"/>
      <c r="J11" s="89">
        <f t="shared" si="0"/>
        <v>11297948870</v>
      </c>
      <c r="K11" s="28"/>
      <c r="L11" s="31">
        <v>36517996791</v>
      </c>
      <c r="M11" s="28"/>
      <c r="N11" s="31">
        <v>0</v>
      </c>
      <c r="O11" s="28"/>
      <c r="P11" s="89">
        <f t="shared" si="1"/>
        <v>36517996791</v>
      </c>
    </row>
    <row r="12" spans="1:16" ht="27.75" customHeight="1">
      <c r="A12" s="41" t="s">
        <v>81</v>
      </c>
      <c r="C12" s="54" t="s">
        <v>83</v>
      </c>
      <c r="D12" s="28"/>
      <c r="E12" s="28"/>
      <c r="F12" s="31">
        <v>44775516124</v>
      </c>
      <c r="G12" s="28"/>
      <c r="H12" s="31">
        <v>0</v>
      </c>
      <c r="I12" s="28"/>
      <c r="J12" s="89">
        <f t="shared" si="0"/>
        <v>44775516124</v>
      </c>
      <c r="K12" s="28"/>
      <c r="L12" s="31">
        <v>144726460777</v>
      </c>
      <c r="M12" s="28"/>
      <c r="N12" s="31">
        <v>0</v>
      </c>
      <c r="O12" s="28"/>
      <c r="P12" s="89">
        <f t="shared" si="1"/>
        <v>144726460777</v>
      </c>
    </row>
    <row r="13" spans="1:16" ht="27.75" customHeight="1">
      <c r="A13" s="41" t="s">
        <v>78</v>
      </c>
      <c r="C13" s="54" t="s">
        <v>80</v>
      </c>
      <c r="D13" s="28"/>
      <c r="E13" s="28"/>
      <c r="F13" s="31">
        <v>70322590221</v>
      </c>
      <c r="G13" s="28"/>
      <c r="H13" s="31">
        <v>0</v>
      </c>
      <c r="I13" s="28"/>
      <c r="J13" s="89">
        <f t="shared" si="0"/>
        <v>70322590221</v>
      </c>
      <c r="K13" s="28"/>
      <c r="L13" s="31">
        <v>201116114340</v>
      </c>
      <c r="M13" s="28"/>
      <c r="N13" s="31">
        <v>0</v>
      </c>
      <c r="O13" s="28"/>
      <c r="P13" s="89">
        <f t="shared" si="1"/>
        <v>201116114340</v>
      </c>
    </row>
    <row r="14" spans="1:16" ht="27.75" customHeight="1">
      <c r="A14" s="41" t="s">
        <v>95</v>
      </c>
      <c r="C14" s="54" t="s">
        <v>97</v>
      </c>
      <c r="D14" s="28"/>
      <c r="E14" s="28"/>
      <c r="F14" s="31">
        <v>74516863485</v>
      </c>
      <c r="G14" s="28"/>
      <c r="H14" s="31">
        <v>0</v>
      </c>
      <c r="I14" s="28"/>
      <c r="J14" s="89">
        <f t="shared" si="0"/>
        <v>74516863485</v>
      </c>
      <c r="K14" s="28"/>
      <c r="L14" s="31">
        <v>211773183793</v>
      </c>
      <c r="M14" s="28"/>
      <c r="N14" s="31">
        <v>0</v>
      </c>
      <c r="O14" s="28"/>
      <c r="P14" s="89">
        <f t="shared" si="1"/>
        <v>211773183793</v>
      </c>
    </row>
    <row r="15" spans="1:16" ht="27.75" customHeight="1">
      <c r="A15" s="41" t="s">
        <v>75</v>
      </c>
      <c r="C15" s="54" t="s">
        <v>77</v>
      </c>
      <c r="D15" s="28"/>
      <c r="E15" s="28"/>
      <c r="F15" s="31">
        <v>41604358585</v>
      </c>
      <c r="G15" s="28"/>
      <c r="H15" s="31">
        <v>0</v>
      </c>
      <c r="I15" s="28"/>
      <c r="J15" s="89">
        <f t="shared" si="0"/>
        <v>41604358585</v>
      </c>
      <c r="K15" s="28"/>
      <c r="L15" s="31">
        <v>117549224423</v>
      </c>
      <c r="M15" s="28"/>
      <c r="N15" s="31">
        <v>0</v>
      </c>
      <c r="O15" s="28"/>
      <c r="P15" s="89">
        <f t="shared" si="1"/>
        <v>117549224423</v>
      </c>
    </row>
    <row r="16" spans="1:16" ht="27.75" customHeight="1">
      <c r="A16" s="42" t="s">
        <v>229</v>
      </c>
      <c r="C16" s="40" t="s">
        <v>279</v>
      </c>
      <c r="D16" s="28"/>
      <c r="E16" s="28"/>
      <c r="F16" s="32">
        <v>0</v>
      </c>
      <c r="G16" s="28"/>
      <c r="H16" s="32">
        <v>0</v>
      </c>
      <c r="I16" s="28"/>
      <c r="J16" s="89">
        <f t="shared" si="0"/>
        <v>0</v>
      </c>
      <c r="K16" s="28"/>
      <c r="L16" s="32">
        <v>23304177664</v>
      </c>
      <c r="M16" s="28"/>
      <c r="N16" s="32">
        <v>0</v>
      </c>
      <c r="O16" s="28"/>
      <c r="P16" s="89">
        <f t="shared" si="1"/>
        <v>23304177664</v>
      </c>
    </row>
    <row r="17" spans="1:16" ht="27.75" customHeight="1" thickBot="1">
      <c r="A17" s="12" t="s">
        <v>25</v>
      </c>
      <c r="C17" s="34"/>
      <c r="D17" s="28"/>
      <c r="E17" s="28"/>
      <c r="F17" s="33">
        <f>SUM(F8:F16)</f>
        <v>562528124456</v>
      </c>
      <c r="G17" s="28"/>
      <c r="H17" s="33">
        <f>SUM(H8:H16)</f>
        <v>0</v>
      </c>
      <c r="I17" s="28"/>
      <c r="J17" s="33">
        <f>SUM(J8:J16)</f>
        <v>562528124456</v>
      </c>
      <c r="K17" s="28"/>
      <c r="L17" s="33">
        <f>SUM(L8:L16)</f>
        <v>1945708380942</v>
      </c>
      <c r="M17" s="28"/>
      <c r="N17" s="33">
        <f>SUM(N8:N16)</f>
        <v>0</v>
      </c>
      <c r="O17" s="28"/>
      <c r="P17" s="33">
        <f>SUM(P8:P16)</f>
        <v>1945708380942</v>
      </c>
    </row>
    <row r="18" spans="1:16" ht="13.5" thickTop="1"/>
  </sheetData>
  <mergeCells count="8">
    <mergeCell ref="A1:P1"/>
    <mergeCell ref="A2:P2"/>
    <mergeCell ref="A3:P3"/>
    <mergeCell ref="A5:P5"/>
    <mergeCell ref="A6:A7"/>
    <mergeCell ref="F6:J6"/>
    <mergeCell ref="L6:P6"/>
    <mergeCell ref="C7:D7"/>
  </mergeCells>
  <pageMargins left="0.39" right="0.39" top="0.39" bottom="0.39" header="0" footer="0"/>
  <pageSetup scale="85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M7"/>
  <sheetViews>
    <sheetView rightToLeft="1" workbookViewId="0">
      <selection activeCell="A18" sqref="A18"/>
    </sheetView>
  </sheetViews>
  <sheetFormatPr defaultRowHeight="12.75"/>
  <cols>
    <col min="1" max="1" width="39" customWidth="1"/>
    <col min="2" max="2" width="1.28515625" customWidth="1"/>
    <col min="3" max="3" width="17.42578125" bestFit="1" customWidth="1"/>
    <col min="4" max="4" width="1.28515625" customWidth="1"/>
    <col min="5" max="5" width="13.71093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3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</row>
    <row r="3" spans="1:13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</row>
    <row r="4" spans="1:13" ht="14.45" customHeight="1"/>
    <row r="5" spans="1:13" ht="14.45" customHeight="1">
      <c r="A5" s="222" t="s">
        <v>280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</row>
    <row r="6" spans="1:13" ht="14.45" customHeight="1">
      <c r="A6" s="223" t="s">
        <v>200</v>
      </c>
      <c r="C6" s="223" t="s">
        <v>216</v>
      </c>
      <c r="D6" s="223"/>
      <c r="E6" s="223"/>
      <c r="F6" s="223"/>
      <c r="G6" s="223"/>
      <c r="I6" s="223" t="s">
        <v>217</v>
      </c>
      <c r="J6" s="223"/>
      <c r="K6" s="223"/>
      <c r="L6" s="223"/>
      <c r="M6" s="223"/>
    </row>
    <row r="7" spans="1:13" ht="29.1" customHeight="1">
      <c r="A7" s="223"/>
      <c r="C7" s="17" t="s">
        <v>277</v>
      </c>
      <c r="D7" s="4"/>
      <c r="E7" s="17" t="s">
        <v>268</v>
      </c>
      <c r="F7" s="4"/>
      <c r="G7" s="17" t="s">
        <v>278</v>
      </c>
      <c r="I7" s="17" t="s">
        <v>277</v>
      </c>
      <c r="J7" s="4"/>
      <c r="K7" s="17" t="s">
        <v>268</v>
      </c>
      <c r="L7" s="4"/>
      <c r="M7" s="17" t="s">
        <v>278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F9C5-A324-4F0F-85FA-34B8865AFAF8}">
  <sheetPr>
    <pageSetUpPr fitToPage="1"/>
  </sheetPr>
  <dimension ref="A1:T41"/>
  <sheetViews>
    <sheetView rightToLeft="1" view="pageBreakPreview" zoomScale="115" zoomScaleNormal="85" zoomScaleSheetLayoutView="115" workbookViewId="0">
      <selection activeCell="A8" sqref="A8"/>
    </sheetView>
  </sheetViews>
  <sheetFormatPr defaultRowHeight="15.75"/>
  <cols>
    <col min="1" max="1" width="48" style="141" bestFit="1" customWidth="1"/>
    <col min="2" max="2" width="1.28515625" style="141" customWidth="1"/>
    <col min="3" max="3" width="20.85546875" style="141" bestFit="1" customWidth="1"/>
    <col min="4" max="4" width="1.28515625" style="141" customWidth="1"/>
    <col min="5" max="5" width="22.7109375" style="141" bestFit="1" customWidth="1"/>
    <col min="6" max="6" width="1.28515625" style="141" customWidth="1"/>
    <col min="7" max="7" width="20.85546875" style="141" bestFit="1" customWidth="1"/>
    <col min="8" max="8" width="1.28515625" style="141" customWidth="1"/>
    <col min="9" max="9" width="22.85546875" style="141" bestFit="1" customWidth="1"/>
    <col min="10" max="10" width="1.28515625" style="141" customWidth="1"/>
    <col min="11" max="11" width="17.7109375" style="141" bestFit="1" customWidth="1"/>
    <col min="12" max="12" width="1.28515625" style="141" customWidth="1"/>
    <col min="13" max="13" width="22.85546875" style="141" bestFit="1" customWidth="1"/>
    <col min="14" max="14" width="0.28515625" style="141" customWidth="1"/>
    <col min="15" max="16" width="9.140625" style="141"/>
    <col min="17" max="17" width="18.42578125" style="141" bestFit="1" customWidth="1"/>
    <col min="18" max="18" width="15.5703125" style="141" bestFit="1" customWidth="1"/>
    <col min="19" max="16384" width="9.140625" style="141"/>
  </cols>
  <sheetData>
    <row r="1" spans="1:20" ht="29.1" customHeight="1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20" ht="21.75" customHeight="1">
      <c r="A2" s="274" t="s">
        <v>197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</row>
    <row r="3" spans="1:20" ht="21.75" customHeight="1">
      <c r="A3" s="274" t="s">
        <v>2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ht="14.45" customHeight="1"/>
    <row r="5" spans="1:20" ht="40.5" customHeight="1">
      <c r="A5" s="275" t="s">
        <v>280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</row>
    <row r="6" spans="1:20" ht="38.25" customHeight="1">
      <c r="A6" s="276" t="s">
        <v>200</v>
      </c>
      <c r="C6" s="276" t="s">
        <v>216</v>
      </c>
      <c r="D6" s="276"/>
      <c r="E6" s="276"/>
      <c r="F6" s="276"/>
      <c r="G6" s="276"/>
      <c r="H6" s="142"/>
      <c r="I6" s="276" t="s">
        <v>217</v>
      </c>
      <c r="J6" s="276"/>
      <c r="K6" s="276"/>
      <c r="L6" s="276"/>
      <c r="M6" s="276"/>
      <c r="N6" s="142"/>
      <c r="O6" s="142"/>
      <c r="P6" s="142"/>
      <c r="Q6" s="142"/>
    </row>
    <row r="7" spans="1:20" ht="39.75" customHeight="1">
      <c r="A7" s="276"/>
      <c r="C7" s="143" t="s">
        <v>277</v>
      </c>
      <c r="D7" s="144"/>
      <c r="E7" s="143" t="s">
        <v>268</v>
      </c>
      <c r="F7" s="144"/>
      <c r="G7" s="143" t="s">
        <v>278</v>
      </c>
      <c r="H7" s="142"/>
      <c r="I7" s="143" t="s">
        <v>277</v>
      </c>
      <c r="J7" s="144"/>
      <c r="K7" s="143" t="s">
        <v>268</v>
      </c>
      <c r="L7" s="144"/>
      <c r="M7" s="143" t="s">
        <v>278</v>
      </c>
      <c r="N7" s="142"/>
      <c r="O7" s="142"/>
      <c r="P7" s="142"/>
      <c r="Q7" s="142"/>
    </row>
    <row r="8" spans="1:20" ht="29.1" customHeight="1">
      <c r="A8" s="145" t="s">
        <v>326</v>
      </c>
      <c r="C8" s="66">
        <v>2642760168385</v>
      </c>
      <c r="D8" s="66"/>
      <c r="E8" s="146">
        <v>9260099161</v>
      </c>
      <c r="F8" s="66">
        <v>0</v>
      </c>
      <c r="G8" s="66">
        <f>C8-E8</f>
        <v>2633500069224</v>
      </c>
      <c r="H8" s="66">
        <v>0</v>
      </c>
      <c r="I8" s="66">
        <v>6447918301833</v>
      </c>
      <c r="J8" s="66"/>
      <c r="K8" s="66">
        <v>14983462827</v>
      </c>
      <c r="L8" s="66">
        <v>0</v>
      </c>
      <c r="M8" s="66">
        <f>I8-K8</f>
        <v>6432934839006</v>
      </c>
      <c r="N8" s="142"/>
      <c r="O8" s="142"/>
      <c r="P8" s="142"/>
      <c r="Q8" s="142"/>
    </row>
    <row r="9" spans="1:20" s="148" customFormat="1" ht="29.1" customHeight="1" thickBot="1">
      <c r="A9" s="147" t="s">
        <v>25</v>
      </c>
      <c r="C9" s="212">
        <f t="shared" ref="C9:M9" si="0">SUM(C8:C8)</f>
        <v>2642760168385</v>
      </c>
      <c r="D9" s="149">
        <f t="shared" si="0"/>
        <v>0</v>
      </c>
      <c r="E9" s="212">
        <f t="shared" si="0"/>
        <v>9260099161</v>
      </c>
      <c r="F9" s="149">
        <f t="shared" si="0"/>
        <v>0</v>
      </c>
      <c r="G9" s="212">
        <f t="shared" si="0"/>
        <v>2633500069224</v>
      </c>
      <c r="H9" s="149">
        <f t="shared" si="0"/>
        <v>0</v>
      </c>
      <c r="I9" s="212">
        <f t="shared" si="0"/>
        <v>6447918301833</v>
      </c>
      <c r="J9" s="149">
        <f t="shared" si="0"/>
        <v>0</v>
      </c>
      <c r="K9" s="212">
        <f t="shared" si="0"/>
        <v>14983462827</v>
      </c>
      <c r="L9" s="172">
        <f t="shared" si="0"/>
        <v>0</v>
      </c>
      <c r="M9" s="212">
        <f t="shared" si="0"/>
        <v>6432934839006</v>
      </c>
      <c r="N9" s="150"/>
      <c r="O9" s="150"/>
      <c r="P9" s="150"/>
      <c r="Q9" s="150"/>
    </row>
    <row r="10" spans="1:20" ht="21.75" thickTop="1">
      <c r="C10" s="151"/>
      <c r="D10" s="151"/>
      <c r="E10" s="151"/>
      <c r="F10" s="151"/>
      <c r="G10" s="151"/>
      <c r="H10" s="151"/>
      <c r="I10" s="151"/>
      <c r="J10" s="151"/>
      <c r="K10" s="151"/>
      <c r="L10" s="152"/>
      <c r="M10" s="151"/>
      <c r="N10" s="142"/>
      <c r="O10" s="142"/>
      <c r="P10" s="142"/>
      <c r="Q10" s="66"/>
      <c r="R10" s="66"/>
      <c r="S10" s="66"/>
      <c r="T10" s="66"/>
    </row>
    <row r="11" spans="1:20" ht="21">
      <c r="C11" s="149"/>
      <c r="D11" s="151"/>
      <c r="E11" s="149"/>
      <c r="F11" s="151"/>
      <c r="G11" s="151"/>
      <c r="H11" s="151"/>
      <c r="I11" s="149"/>
      <c r="J11" s="151"/>
      <c r="K11" s="149"/>
      <c r="L11" s="151"/>
      <c r="M11" s="151"/>
      <c r="N11" s="142"/>
      <c r="O11" s="142"/>
      <c r="P11" s="142"/>
      <c r="S11" s="66"/>
      <c r="T11" s="66"/>
    </row>
    <row r="12" spans="1:20" ht="21">
      <c r="C12" s="142"/>
      <c r="D12" s="142"/>
      <c r="E12" s="66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S12" s="66"/>
      <c r="T12" s="66"/>
    </row>
    <row r="13" spans="1:20" ht="21">
      <c r="C13" s="142"/>
      <c r="D13" s="142"/>
      <c r="E13" s="66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66"/>
      <c r="S13" s="66"/>
      <c r="T13" s="66"/>
    </row>
    <row r="14" spans="1:20" ht="21"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142"/>
      <c r="O14" s="142"/>
      <c r="P14" s="142"/>
      <c r="Q14" s="66"/>
      <c r="R14" s="66"/>
      <c r="S14" s="66"/>
      <c r="T14" s="66"/>
    </row>
    <row r="15" spans="1:20" ht="21"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142"/>
      <c r="O15" s="142"/>
      <c r="P15" s="142"/>
      <c r="Q15" s="66"/>
      <c r="R15" s="66"/>
      <c r="S15" s="66"/>
      <c r="T15" s="66"/>
    </row>
    <row r="16" spans="1:20" ht="21"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142"/>
      <c r="O16" s="142"/>
      <c r="P16" s="142"/>
      <c r="Q16" s="66"/>
      <c r="R16" s="66"/>
      <c r="S16" s="66"/>
      <c r="T16" s="66"/>
    </row>
    <row r="17" spans="3:20" ht="21"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142"/>
      <c r="O17" s="142"/>
      <c r="P17" s="142"/>
      <c r="Q17" s="66"/>
      <c r="R17" s="66"/>
      <c r="S17" s="66"/>
      <c r="T17" s="66"/>
    </row>
    <row r="18" spans="3:20" ht="21"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142"/>
      <c r="O18" s="142"/>
      <c r="P18" s="142"/>
      <c r="Q18" s="142"/>
    </row>
    <row r="19" spans="3:20" ht="21"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142"/>
      <c r="O19" s="142"/>
      <c r="P19" s="142"/>
      <c r="Q19" s="142"/>
    </row>
    <row r="20" spans="3:20" ht="21"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142"/>
      <c r="O20" s="142"/>
      <c r="P20" s="142"/>
      <c r="Q20" s="142"/>
    </row>
    <row r="21" spans="3:20"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</row>
    <row r="22" spans="3:20"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</row>
    <row r="23" spans="3:20"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</row>
    <row r="24" spans="3:20"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</row>
    <row r="25" spans="3:20"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</row>
    <row r="26" spans="3:20"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</row>
    <row r="27" spans="3:20"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</row>
    <row r="28" spans="3:20"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</row>
    <row r="29" spans="3:20"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</row>
    <row r="30" spans="3:20"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</row>
    <row r="31" spans="3:20"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</row>
    <row r="32" spans="3:20"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</row>
    <row r="33" spans="3:17"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</row>
    <row r="34" spans="3:17"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</row>
    <row r="35" spans="3:17"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</row>
    <row r="36" spans="3:17"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</row>
    <row r="37" spans="3:17"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</row>
    <row r="38" spans="3:17"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</row>
    <row r="39" spans="3:17"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</row>
    <row r="40" spans="3:17"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</row>
    <row r="41" spans="3:17"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7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38"/>
  <sheetViews>
    <sheetView rightToLeft="1" view="pageBreakPreview" topLeftCell="A2" zoomScaleNormal="70" zoomScaleSheetLayoutView="100" workbookViewId="0">
      <selection activeCell="A6" sqref="A6:A7"/>
    </sheetView>
  </sheetViews>
  <sheetFormatPr defaultRowHeight="12.75"/>
  <cols>
    <col min="1" max="1" width="40.28515625" style="25" customWidth="1"/>
    <col min="2" max="2" width="1.28515625" style="25" customWidth="1"/>
    <col min="3" max="3" width="13.140625" style="25" bestFit="1" customWidth="1"/>
    <col min="4" max="4" width="1.28515625" style="25" customWidth="1"/>
    <col min="5" max="5" width="20.42578125" style="25" bestFit="1" customWidth="1"/>
    <col min="6" max="6" width="1.28515625" style="25" customWidth="1"/>
    <col min="7" max="7" width="20" style="25" bestFit="1" customWidth="1"/>
    <col min="8" max="8" width="1.28515625" style="25" customWidth="1"/>
    <col min="9" max="9" width="21.85546875" style="25" bestFit="1" customWidth="1"/>
    <col min="10" max="10" width="1.28515625" style="25" customWidth="1"/>
    <col min="11" max="11" width="13.42578125" style="25" bestFit="1" customWidth="1"/>
    <col min="12" max="12" width="1.28515625" style="25" customWidth="1"/>
    <col min="13" max="13" width="19.140625" style="25" bestFit="1" customWidth="1"/>
    <col min="14" max="14" width="1.28515625" style="25" customWidth="1"/>
    <col min="15" max="15" width="20" style="25" bestFit="1" customWidth="1"/>
    <col min="16" max="16" width="1.28515625" style="25" customWidth="1"/>
    <col min="17" max="17" width="23" style="25" customWidth="1"/>
    <col min="18" max="18" width="9.140625" style="25"/>
    <col min="19" max="19" width="13.85546875" style="25" bestFit="1" customWidth="1"/>
    <col min="20" max="20" width="9.140625" style="25"/>
    <col min="21" max="21" width="14.85546875" style="25" bestFit="1" customWidth="1"/>
    <col min="22" max="16384" width="9.140625" style="25"/>
  </cols>
  <sheetData>
    <row r="1" spans="1:21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</row>
    <row r="2" spans="1:21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</row>
    <row r="3" spans="1:21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</row>
    <row r="4" spans="1:21" ht="14.45" customHeight="1"/>
    <row r="5" spans="1:21" ht="30.75" customHeight="1">
      <c r="A5" s="222" t="s">
        <v>281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153"/>
      <c r="S5" s="153"/>
      <c r="T5" s="153"/>
      <c r="U5" s="153"/>
    </row>
    <row r="6" spans="1:21" ht="30.75" customHeight="1">
      <c r="A6" s="223" t="s">
        <v>200</v>
      </c>
      <c r="B6" s="153"/>
      <c r="C6" s="223" t="s">
        <v>216</v>
      </c>
      <c r="D6" s="223"/>
      <c r="E6" s="223"/>
      <c r="F6" s="223"/>
      <c r="G6" s="223"/>
      <c r="H6" s="223"/>
      <c r="I6" s="223"/>
      <c r="J6" s="156"/>
      <c r="K6" s="223" t="s">
        <v>217</v>
      </c>
      <c r="L6" s="223"/>
      <c r="M6" s="223"/>
      <c r="N6" s="223"/>
      <c r="O6" s="223"/>
      <c r="P6" s="223"/>
      <c r="Q6" s="223"/>
      <c r="R6" s="153"/>
      <c r="S6" s="153"/>
      <c r="T6" s="153"/>
      <c r="U6" s="153"/>
    </row>
    <row r="7" spans="1:21" ht="30.75" customHeight="1">
      <c r="A7" s="223"/>
      <c r="B7" s="153"/>
      <c r="C7" s="106" t="s">
        <v>13</v>
      </c>
      <c r="D7" s="157"/>
      <c r="E7" s="106" t="s">
        <v>282</v>
      </c>
      <c r="F7" s="157"/>
      <c r="G7" s="106" t="s">
        <v>283</v>
      </c>
      <c r="H7" s="157"/>
      <c r="I7" s="106" t="s">
        <v>284</v>
      </c>
      <c r="J7" s="156"/>
      <c r="K7" s="106" t="s">
        <v>13</v>
      </c>
      <c r="L7" s="157"/>
      <c r="M7" s="106" t="s">
        <v>282</v>
      </c>
      <c r="N7" s="157"/>
      <c r="O7" s="106" t="s">
        <v>283</v>
      </c>
      <c r="P7" s="157"/>
      <c r="Q7" s="106" t="s">
        <v>284</v>
      </c>
      <c r="R7" s="153"/>
      <c r="S7" s="153"/>
      <c r="T7" s="153"/>
      <c r="U7" s="153"/>
    </row>
    <row r="8" spans="1:21" ht="30.75" customHeight="1">
      <c r="A8" s="95" t="s">
        <v>49</v>
      </c>
      <c r="B8" s="153"/>
      <c r="C8" s="96">
        <v>109974706</v>
      </c>
      <c r="D8" s="156"/>
      <c r="E8" s="96">
        <v>1999890028610</v>
      </c>
      <c r="F8" s="156"/>
      <c r="G8" s="96">
        <v>1872698782386</v>
      </c>
      <c r="H8" s="156"/>
      <c r="I8" s="96">
        <f>E8-G8</f>
        <v>127191246224</v>
      </c>
      <c r="J8" s="156"/>
      <c r="K8" s="96">
        <v>109974706</v>
      </c>
      <c r="L8" s="156"/>
      <c r="M8" s="96">
        <v>1999890028610</v>
      </c>
      <c r="N8" s="156"/>
      <c r="O8" s="96">
        <v>1872698782386</v>
      </c>
      <c r="P8" s="156"/>
      <c r="Q8" s="96">
        <f>M8-O8</f>
        <v>127191246224</v>
      </c>
      <c r="R8" s="153"/>
      <c r="S8" s="163"/>
      <c r="T8" s="153"/>
      <c r="U8" s="163"/>
    </row>
    <row r="9" spans="1:21" ht="30.75" customHeight="1">
      <c r="A9" s="97" t="s">
        <v>21</v>
      </c>
      <c r="B9" s="153"/>
      <c r="C9" s="98">
        <v>8333333</v>
      </c>
      <c r="D9" s="156"/>
      <c r="E9" s="98">
        <v>48042404274</v>
      </c>
      <c r="F9" s="156"/>
      <c r="G9" s="98">
        <v>48538538758</v>
      </c>
      <c r="H9" s="156"/>
      <c r="I9" s="98">
        <f>E9-G9</f>
        <v>-496134484</v>
      </c>
      <c r="J9" s="156"/>
      <c r="K9" s="98">
        <v>8333333</v>
      </c>
      <c r="L9" s="156"/>
      <c r="M9" s="98">
        <v>48042404274</v>
      </c>
      <c r="N9" s="156"/>
      <c r="O9" s="98">
        <v>48538538758</v>
      </c>
      <c r="P9" s="156"/>
      <c r="Q9" s="78">
        <f>M9-O9</f>
        <v>-496134484</v>
      </c>
      <c r="R9" s="153"/>
      <c r="S9" s="163"/>
      <c r="T9" s="153"/>
      <c r="U9" s="163"/>
    </row>
    <row r="10" spans="1:21" ht="30.75" customHeight="1">
      <c r="A10" s="97" t="s">
        <v>51</v>
      </c>
      <c r="B10" s="153"/>
      <c r="C10" s="98">
        <v>19003685</v>
      </c>
      <c r="D10" s="156"/>
      <c r="E10" s="98">
        <v>183153373377</v>
      </c>
      <c r="F10" s="156"/>
      <c r="G10" s="98">
        <v>180954015949</v>
      </c>
      <c r="H10" s="156"/>
      <c r="I10" s="98">
        <f t="shared" ref="I10:I17" si="0">E10-G10</f>
        <v>2199357428</v>
      </c>
      <c r="J10" s="156"/>
      <c r="K10" s="98">
        <v>19003685</v>
      </c>
      <c r="L10" s="156"/>
      <c r="M10" s="98">
        <v>183153373377</v>
      </c>
      <c r="N10" s="156"/>
      <c r="O10" s="98">
        <v>180954015949</v>
      </c>
      <c r="P10" s="156"/>
      <c r="Q10" s="98">
        <f t="shared" ref="Q10:Q17" si="1">M10-O10</f>
        <v>2199357428</v>
      </c>
      <c r="R10" s="153"/>
      <c r="S10" s="163"/>
      <c r="T10" s="153"/>
      <c r="U10" s="163"/>
    </row>
    <row r="11" spans="1:21" ht="30.75" customHeight="1">
      <c r="A11" s="97" t="s">
        <v>50</v>
      </c>
      <c r="B11" s="153"/>
      <c r="C11" s="98">
        <v>1562699</v>
      </c>
      <c r="D11" s="156"/>
      <c r="E11" s="98">
        <v>17154830053</v>
      </c>
      <c r="F11" s="156"/>
      <c r="G11" s="98">
        <v>17212516906</v>
      </c>
      <c r="H11" s="156"/>
      <c r="I11" s="98">
        <f t="shared" si="0"/>
        <v>-57686853</v>
      </c>
      <c r="J11" s="156"/>
      <c r="K11" s="98">
        <v>1562699</v>
      </c>
      <c r="L11" s="156"/>
      <c r="M11" s="98">
        <v>17154830053</v>
      </c>
      <c r="N11" s="156"/>
      <c r="O11" s="98">
        <v>17212516906</v>
      </c>
      <c r="P11" s="156"/>
      <c r="Q11" s="78">
        <f t="shared" si="1"/>
        <v>-57686853</v>
      </c>
      <c r="R11" s="153"/>
      <c r="S11" s="153"/>
      <c r="T11" s="153"/>
      <c r="U11" s="163"/>
    </row>
    <row r="12" spans="1:21" ht="30.75" customHeight="1">
      <c r="A12" s="97" t="s">
        <v>19</v>
      </c>
      <c r="B12" s="153"/>
      <c r="C12" s="98">
        <v>100000000</v>
      </c>
      <c r="D12" s="156"/>
      <c r="E12" s="98">
        <v>126980792935</v>
      </c>
      <c r="F12" s="156"/>
      <c r="G12" s="98">
        <v>115202546914</v>
      </c>
      <c r="H12" s="156"/>
      <c r="I12" s="98">
        <f t="shared" si="0"/>
        <v>11778246021</v>
      </c>
      <c r="J12" s="156"/>
      <c r="K12" s="98">
        <v>160000000</v>
      </c>
      <c r="L12" s="156"/>
      <c r="M12" s="98">
        <v>198632610381</v>
      </c>
      <c r="N12" s="156"/>
      <c r="O12" s="98">
        <v>184324075200</v>
      </c>
      <c r="P12" s="156"/>
      <c r="Q12" s="98">
        <f t="shared" si="1"/>
        <v>14308535181</v>
      </c>
      <c r="R12" s="153"/>
      <c r="S12" s="163"/>
      <c r="T12" s="153"/>
      <c r="U12" s="163"/>
    </row>
    <row r="13" spans="1:21" ht="30.75" customHeight="1">
      <c r="A13" s="97" t="s">
        <v>66</v>
      </c>
      <c r="B13" s="153"/>
      <c r="C13" s="98">
        <v>3</v>
      </c>
      <c r="D13" s="156"/>
      <c r="E13" s="98">
        <v>26826007</v>
      </c>
      <c r="F13" s="156"/>
      <c r="G13" s="98">
        <v>23865945</v>
      </c>
      <c r="H13" s="156"/>
      <c r="I13" s="98">
        <f t="shared" si="0"/>
        <v>2960062</v>
      </c>
      <c r="J13" s="156"/>
      <c r="K13" s="98">
        <v>6</v>
      </c>
      <c r="L13" s="156"/>
      <c r="M13" s="98">
        <v>52208862</v>
      </c>
      <c r="N13" s="156"/>
      <c r="O13" s="98">
        <v>47731889</v>
      </c>
      <c r="P13" s="156"/>
      <c r="Q13" s="98">
        <f t="shared" si="1"/>
        <v>4476973</v>
      </c>
      <c r="R13" s="153"/>
      <c r="S13" s="153"/>
      <c r="T13" s="153"/>
      <c r="U13" s="163"/>
    </row>
    <row r="14" spans="1:21" ht="30.75" customHeight="1">
      <c r="A14" s="97" t="s">
        <v>95</v>
      </c>
      <c r="B14" s="153"/>
      <c r="C14" s="98">
        <v>129</v>
      </c>
      <c r="D14" s="156"/>
      <c r="E14" s="98">
        <v>132784484</v>
      </c>
      <c r="F14" s="156"/>
      <c r="G14" s="98">
        <v>132784468</v>
      </c>
      <c r="H14" s="156"/>
      <c r="I14" s="98">
        <f t="shared" si="0"/>
        <v>16</v>
      </c>
      <c r="J14" s="156"/>
      <c r="K14" s="98">
        <v>129</v>
      </c>
      <c r="L14" s="156"/>
      <c r="M14" s="98">
        <v>132784484</v>
      </c>
      <c r="N14" s="156"/>
      <c r="O14" s="98">
        <v>132784468</v>
      </c>
      <c r="P14" s="156"/>
      <c r="Q14" s="98">
        <f t="shared" si="1"/>
        <v>16</v>
      </c>
      <c r="R14" s="153"/>
      <c r="S14" s="153"/>
      <c r="T14" s="153"/>
      <c r="U14" s="163"/>
    </row>
    <row r="15" spans="1:21" ht="30.75" customHeight="1">
      <c r="A15" s="97" t="s">
        <v>89</v>
      </c>
      <c r="B15" s="153"/>
      <c r="C15" s="98">
        <v>12300000</v>
      </c>
      <c r="D15" s="156"/>
      <c r="E15" s="98">
        <v>9923430703585</v>
      </c>
      <c r="F15" s="156"/>
      <c r="G15" s="98">
        <v>9690203085468</v>
      </c>
      <c r="H15" s="156"/>
      <c r="I15" s="98">
        <f t="shared" si="0"/>
        <v>233227618117</v>
      </c>
      <c r="J15" s="156"/>
      <c r="K15" s="98">
        <v>12300000</v>
      </c>
      <c r="L15" s="156"/>
      <c r="M15" s="98">
        <v>9923430703585</v>
      </c>
      <c r="N15" s="156"/>
      <c r="O15" s="98">
        <v>9690203085468</v>
      </c>
      <c r="P15" s="156"/>
      <c r="Q15" s="98">
        <f t="shared" si="1"/>
        <v>233227618117</v>
      </c>
      <c r="R15" s="153"/>
      <c r="S15" s="153"/>
      <c r="T15" s="153"/>
      <c r="U15" s="163"/>
    </row>
    <row r="16" spans="1:21" ht="30.75" customHeight="1">
      <c r="A16" s="97" t="s">
        <v>92</v>
      </c>
      <c r="B16" s="153"/>
      <c r="C16" s="98">
        <v>3645200</v>
      </c>
      <c r="D16" s="156"/>
      <c r="E16" s="98">
        <v>2999759510500</v>
      </c>
      <c r="F16" s="156"/>
      <c r="G16" s="98">
        <v>2913605929900</v>
      </c>
      <c r="H16" s="156"/>
      <c r="I16" s="98">
        <f t="shared" si="0"/>
        <v>86153580600</v>
      </c>
      <c r="J16" s="156"/>
      <c r="K16" s="98">
        <v>3645200</v>
      </c>
      <c r="L16" s="156"/>
      <c r="M16" s="98">
        <v>2999759510500</v>
      </c>
      <c r="N16" s="156"/>
      <c r="O16" s="98">
        <v>2913605929900</v>
      </c>
      <c r="P16" s="156"/>
      <c r="Q16" s="98">
        <f t="shared" si="1"/>
        <v>86153580600</v>
      </c>
      <c r="R16" s="153"/>
      <c r="S16" s="153"/>
      <c r="T16" s="153"/>
      <c r="U16" s="163"/>
    </row>
    <row r="17" spans="1:21" ht="30.75" customHeight="1">
      <c r="A17" s="101" t="s">
        <v>229</v>
      </c>
      <c r="B17" s="153"/>
      <c r="C17" s="99">
        <v>0</v>
      </c>
      <c r="D17" s="156"/>
      <c r="E17" s="102">
        <v>0</v>
      </c>
      <c r="F17" s="156"/>
      <c r="G17" s="102">
        <v>0</v>
      </c>
      <c r="H17" s="156"/>
      <c r="I17" s="98">
        <f t="shared" si="0"/>
        <v>0</v>
      </c>
      <c r="J17" s="156"/>
      <c r="K17" s="99">
        <v>750000</v>
      </c>
      <c r="L17" s="156"/>
      <c r="M17" s="102">
        <v>750000000000</v>
      </c>
      <c r="N17" s="156"/>
      <c r="O17" s="102">
        <v>749592187500</v>
      </c>
      <c r="P17" s="156"/>
      <c r="Q17" s="98">
        <f t="shared" si="1"/>
        <v>407812500</v>
      </c>
      <c r="R17" s="153"/>
      <c r="S17" s="153"/>
      <c r="T17" s="153"/>
      <c r="U17" s="163"/>
    </row>
    <row r="18" spans="1:21" ht="30.75" customHeight="1" thickBot="1">
      <c r="A18" s="100" t="s">
        <v>25</v>
      </c>
      <c r="B18" s="153"/>
      <c r="C18" s="99"/>
      <c r="D18" s="156"/>
      <c r="E18" s="110">
        <f>SUM(E8:E17)</f>
        <v>15298571253825</v>
      </c>
      <c r="F18" s="156"/>
      <c r="G18" s="110">
        <f>SUM(G8:G17)</f>
        <v>14838572066694</v>
      </c>
      <c r="H18" s="156"/>
      <c r="I18" s="110">
        <f>SUM(I8:I17)</f>
        <v>459999187131</v>
      </c>
      <c r="J18" s="156"/>
      <c r="K18" s="99"/>
      <c r="L18" s="156"/>
      <c r="M18" s="110">
        <f>SUM(M8:M17)</f>
        <v>16120248454126</v>
      </c>
      <c r="N18" s="156"/>
      <c r="O18" s="110">
        <f>SUM(O8:O17)</f>
        <v>15657309648424</v>
      </c>
      <c r="P18" s="156"/>
      <c r="Q18" s="110">
        <f>SUM(Q8:Q17)</f>
        <v>462938805702</v>
      </c>
      <c r="R18" s="153"/>
      <c r="S18" s="153"/>
      <c r="T18" s="153"/>
      <c r="U18" s="153"/>
    </row>
    <row r="19" spans="1:21" ht="13.5" thickTop="1">
      <c r="A19" s="153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</row>
    <row r="20" spans="1:21">
      <c r="A20" s="153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</row>
    <row r="21" spans="1:21" ht="21">
      <c r="A21" s="153"/>
      <c r="B21" s="153"/>
      <c r="C21" s="153"/>
      <c r="D21" s="153"/>
      <c r="E21" s="98"/>
      <c r="F21" s="153"/>
      <c r="G21" s="153"/>
      <c r="H21" s="153"/>
      <c r="I21" s="98"/>
      <c r="J21" s="153"/>
      <c r="K21" s="153"/>
      <c r="L21" s="153"/>
      <c r="M21" s="163"/>
      <c r="N21" s="153"/>
      <c r="O21" s="153"/>
      <c r="P21" s="153"/>
      <c r="Q21" s="98"/>
      <c r="R21" s="153"/>
      <c r="S21" s="153"/>
      <c r="T21" s="153"/>
      <c r="U21" s="153"/>
    </row>
    <row r="22" spans="1:21" ht="21">
      <c r="A22" s="153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98"/>
      <c r="R22" s="153"/>
      <c r="S22" s="153"/>
      <c r="T22" s="153"/>
      <c r="U22" s="153"/>
    </row>
    <row r="23" spans="1:21" ht="21">
      <c r="A23" s="153"/>
      <c r="B23" s="153"/>
      <c r="C23" s="153"/>
      <c r="D23" s="153"/>
      <c r="E23" s="163"/>
      <c r="F23" s="153"/>
      <c r="G23" s="153"/>
      <c r="H23" s="153"/>
      <c r="I23" s="163"/>
      <c r="J23" s="153"/>
      <c r="K23" s="153"/>
      <c r="L23" s="153"/>
      <c r="M23" s="153"/>
      <c r="N23" s="153"/>
      <c r="O23" s="153"/>
      <c r="P23" s="153"/>
      <c r="Q23" s="98"/>
      <c r="R23" s="153"/>
      <c r="S23" s="153"/>
      <c r="T23" s="153"/>
      <c r="U23" s="153"/>
    </row>
    <row r="24" spans="1:21" ht="21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98"/>
      <c r="N24" s="98"/>
      <c r="O24" s="98"/>
      <c r="P24" s="98"/>
      <c r="Q24" s="98"/>
      <c r="R24" s="98"/>
      <c r="S24" s="98"/>
      <c r="T24" s="153"/>
      <c r="U24" s="153"/>
    </row>
    <row r="25" spans="1:21" ht="21">
      <c r="A25" s="153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98"/>
      <c r="N25" s="98"/>
      <c r="O25" s="98"/>
      <c r="P25" s="98"/>
      <c r="Q25" s="153"/>
      <c r="R25" s="98"/>
      <c r="S25" s="98"/>
      <c r="T25" s="153"/>
      <c r="U25" s="153"/>
    </row>
    <row r="26" spans="1:21" ht="21">
      <c r="A26" s="153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98"/>
      <c r="N26" s="98"/>
      <c r="O26" s="98"/>
      <c r="P26" s="98"/>
      <c r="Q26" s="153"/>
      <c r="R26" s="98"/>
      <c r="S26" s="98"/>
      <c r="T26" s="153"/>
      <c r="U26" s="153"/>
    </row>
    <row r="27" spans="1:21" ht="21">
      <c r="A27" s="153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98"/>
      <c r="N27" s="98"/>
      <c r="O27" s="98"/>
      <c r="P27" s="98"/>
      <c r="Q27" s="153"/>
      <c r="R27" s="98"/>
      <c r="S27" s="98"/>
      <c r="T27" s="153"/>
      <c r="U27" s="153"/>
    </row>
    <row r="28" spans="1:21" ht="21">
      <c r="M28" s="86"/>
      <c r="N28" s="86"/>
      <c r="O28" s="86"/>
      <c r="P28" s="86"/>
      <c r="Q28" s="86"/>
      <c r="R28" s="86"/>
      <c r="S28" s="86"/>
    </row>
    <row r="29" spans="1:21" ht="21">
      <c r="M29" s="86"/>
      <c r="N29" s="86"/>
      <c r="O29" s="86"/>
      <c r="P29" s="86"/>
      <c r="Q29" s="86"/>
      <c r="R29" s="86"/>
      <c r="S29" s="86"/>
    </row>
    <row r="30" spans="1:21" ht="21">
      <c r="M30" s="86"/>
      <c r="N30" s="86"/>
      <c r="O30" s="86"/>
      <c r="P30" s="86"/>
      <c r="Q30" s="86"/>
      <c r="R30" s="86"/>
      <c r="S30" s="86"/>
    </row>
    <row r="31" spans="1:21" ht="21">
      <c r="M31" s="86"/>
      <c r="N31" s="86"/>
      <c r="O31" s="86"/>
      <c r="P31" s="86"/>
      <c r="Q31" s="86"/>
      <c r="R31" s="86"/>
      <c r="S31" s="86"/>
    </row>
    <row r="32" spans="1:21" ht="21">
      <c r="M32" s="86"/>
      <c r="N32" s="86"/>
      <c r="O32" s="86"/>
      <c r="P32" s="86"/>
      <c r="Q32" s="86"/>
      <c r="R32" s="86"/>
      <c r="S32" s="86"/>
    </row>
    <row r="33" spans="13:19" ht="21">
      <c r="M33" s="86"/>
      <c r="N33" s="86"/>
      <c r="O33" s="86"/>
      <c r="P33" s="86"/>
      <c r="Q33" s="86"/>
      <c r="R33" s="86"/>
      <c r="S33" s="86"/>
    </row>
    <row r="34" spans="13:19" ht="21">
      <c r="M34" s="86"/>
      <c r="N34" s="86"/>
      <c r="O34" s="86"/>
      <c r="P34" s="86"/>
      <c r="Q34" s="86"/>
      <c r="R34" s="86"/>
      <c r="S34" s="86"/>
    </row>
    <row r="35" spans="13:19" ht="21">
      <c r="M35" s="86"/>
      <c r="N35" s="86"/>
      <c r="O35" s="86"/>
      <c r="P35" s="86"/>
      <c r="Q35" s="86"/>
      <c r="R35" s="86"/>
      <c r="S35" s="86"/>
    </row>
    <row r="36" spans="13:19" ht="21">
      <c r="M36" s="86"/>
      <c r="N36" s="86"/>
      <c r="O36" s="86"/>
      <c r="P36" s="86"/>
      <c r="Q36" s="86"/>
      <c r="R36" s="86"/>
      <c r="S36" s="86"/>
    </row>
    <row r="37" spans="13:19" ht="21">
      <c r="M37" s="86"/>
      <c r="N37" s="86"/>
      <c r="O37" s="86"/>
      <c r="P37" s="86"/>
      <c r="Q37" s="86"/>
      <c r="R37" s="86"/>
      <c r="S37" s="86"/>
    </row>
    <row r="38" spans="13:19" ht="21">
      <c r="M38" s="86"/>
      <c r="N38" s="86"/>
      <c r="O38" s="86"/>
      <c r="P38" s="86"/>
      <c r="Q38" s="86"/>
      <c r="R38" s="86"/>
      <c r="S38" s="8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6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50"/>
  <sheetViews>
    <sheetView rightToLeft="1" view="pageBreakPreview" zoomScale="70" zoomScaleNormal="70" zoomScaleSheetLayoutView="70" workbookViewId="0">
      <selection activeCell="A6" sqref="A6:A7"/>
    </sheetView>
  </sheetViews>
  <sheetFormatPr defaultRowHeight="19.5"/>
  <cols>
    <col min="1" max="1" width="40.28515625" style="25" customWidth="1"/>
    <col min="2" max="2" width="1.28515625" style="25" customWidth="1"/>
    <col min="3" max="3" width="14" style="25" bestFit="1" customWidth="1"/>
    <col min="4" max="4" width="1.28515625" style="25" customWidth="1"/>
    <col min="5" max="5" width="20.140625" style="25" bestFit="1" customWidth="1"/>
    <col min="6" max="6" width="1.28515625" style="25" customWidth="1"/>
    <col min="7" max="7" width="19.85546875" style="25" bestFit="1" customWidth="1"/>
    <col min="8" max="8" width="1.28515625" style="25" customWidth="1"/>
    <col min="9" max="9" width="28.140625" style="25" customWidth="1"/>
    <col min="10" max="10" width="1.28515625" style="25" customWidth="1"/>
    <col min="11" max="11" width="14" style="25" bestFit="1" customWidth="1"/>
    <col min="12" max="12" width="1.28515625" style="25" customWidth="1"/>
    <col min="13" max="13" width="20.140625" style="25" bestFit="1" customWidth="1"/>
    <col min="14" max="14" width="1.28515625" style="25" customWidth="1"/>
    <col min="15" max="15" width="20.85546875" style="25" bestFit="1" customWidth="1"/>
    <col min="16" max="16" width="1.28515625" style="25" customWidth="1"/>
    <col min="17" max="17" width="27" style="25" customWidth="1"/>
    <col min="18" max="19" width="25.140625" style="87" customWidth="1"/>
    <col min="20" max="20" width="9.140625" style="87"/>
    <col min="21" max="21" width="18.85546875" style="87" bestFit="1" customWidth="1"/>
    <col min="22" max="23" width="9.140625" style="87"/>
    <col min="24" max="24" width="20" style="25" bestFit="1" customWidth="1"/>
    <col min="25" max="16384" width="9.140625" style="25"/>
  </cols>
  <sheetData>
    <row r="1" spans="1:24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</row>
    <row r="2" spans="1:24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</row>
    <row r="3" spans="1:24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</row>
    <row r="4" spans="1:24" ht="14.45" customHeight="1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213"/>
      <c r="S4" s="213"/>
      <c r="T4" s="213"/>
      <c r="U4" s="213"/>
      <c r="V4" s="213"/>
    </row>
    <row r="5" spans="1:24" ht="22.5" customHeight="1">
      <c r="A5" s="222" t="s">
        <v>295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13"/>
      <c r="S5" s="213"/>
      <c r="T5" s="213"/>
      <c r="U5" s="213"/>
      <c r="V5" s="213"/>
    </row>
    <row r="6" spans="1:24" ht="22.5" customHeight="1">
      <c r="A6" s="223" t="s">
        <v>200</v>
      </c>
      <c r="B6" s="153"/>
      <c r="C6" s="237" t="s">
        <v>216</v>
      </c>
      <c r="D6" s="237"/>
      <c r="E6" s="237"/>
      <c r="F6" s="237"/>
      <c r="G6" s="237"/>
      <c r="H6" s="237"/>
      <c r="I6" s="237"/>
      <c r="J6" s="161"/>
      <c r="K6" s="237" t="s">
        <v>217</v>
      </c>
      <c r="L6" s="237"/>
      <c r="M6" s="237"/>
      <c r="N6" s="237"/>
      <c r="O6" s="237"/>
      <c r="P6" s="237"/>
      <c r="Q6" s="237"/>
      <c r="R6" s="213"/>
      <c r="S6" s="213"/>
      <c r="T6" s="213"/>
      <c r="U6" s="213"/>
      <c r="V6" s="213"/>
    </row>
    <row r="7" spans="1:24" ht="29.1" customHeight="1">
      <c r="A7" s="223"/>
      <c r="B7" s="153"/>
      <c r="C7" s="106" t="s">
        <v>13</v>
      </c>
      <c r="D7" s="184"/>
      <c r="E7" s="106" t="s">
        <v>15</v>
      </c>
      <c r="F7" s="184"/>
      <c r="G7" s="106" t="s">
        <v>283</v>
      </c>
      <c r="H7" s="184"/>
      <c r="I7" s="106" t="s">
        <v>296</v>
      </c>
      <c r="J7" s="161"/>
      <c r="K7" s="106" t="s">
        <v>13</v>
      </c>
      <c r="L7" s="184"/>
      <c r="M7" s="106" t="s">
        <v>15</v>
      </c>
      <c r="N7" s="184"/>
      <c r="O7" s="106" t="s">
        <v>283</v>
      </c>
      <c r="P7" s="184"/>
      <c r="Q7" s="84" t="s">
        <v>296</v>
      </c>
      <c r="R7" s="213"/>
      <c r="S7" s="213"/>
      <c r="T7" s="213"/>
      <c r="U7" s="213"/>
      <c r="V7" s="213"/>
    </row>
    <row r="8" spans="1:24" ht="21.75" customHeight="1">
      <c r="A8" s="95" t="s">
        <v>22</v>
      </c>
      <c r="B8" s="153"/>
      <c r="C8" s="103">
        <v>4000000</v>
      </c>
      <c r="D8" s="161"/>
      <c r="E8" s="103">
        <v>30442843600</v>
      </c>
      <c r="F8" s="161"/>
      <c r="G8" s="103">
        <v>23695407600</v>
      </c>
      <c r="H8" s="161"/>
      <c r="I8" s="104">
        <f>E8-G8</f>
        <v>6747436000</v>
      </c>
      <c r="J8" s="161"/>
      <c r="K8" s="103">
        <v>4000000</v>
      </c>
      <c r="L8" s="161"/>
      <c r="M8" s="103">
        <v>30442843600</v>
      </c>
      <c r="N8" s="161"/>
      <c r="O8" s="103">
        <v>24647986800</v>
      </c>
      <c r="P8" s="161"/>
      <c r="Q8" s="103">
        <f>M8-O8</f>
        <v>5794856800</v>
      </c>
      <c r="R8" s="214"/>
      <c r="S8" s="214"/>
      <c r="T8" s="213"/>
      <c r="U8" s="214"/>
      <c r="V8" s="215"/>
      <c r="W8" s="88"/>
      <c r="X8" s="85"/>
    </row>
    <row r="9" spans="1:24" ht="21.75" customHeight="1">
      <c r="A9" s="97" t="s">
        <v>20</v>
      </c>
      <c r="B9" s="153"/>
      <c r="C9" s="104">
        <v>606007989</v>
      </c>
      <c r="D9" s="161"/>
      <c r="E9" s="104">
        <v>1079375767304</v>
      </c>
      <c r="F9" s="161"/>
      <c r="G9" s="104">
        <v>1193025917734</v>
      </c>
      <c r="H9" s="161"/>
      <c r="I9" s="189">
        <f>E9-G9</f>
        <v>-113650150430</v>
      </c>
      <c r="J9" s="161"/>
      <c r="K9" s="104">
        <v>606007989</v>
      </c>
      <c r="L9" s="161"/>
      <c r="M9" s="104">
        <v>1079375767304</v>
      </c>
      <c r="N9" s="161"/>
      <c r="O9" s="104">
        <v>1150933269426</v>
      </c>
      <c r="P9" s="161"/>
      <c r="Q9" s="189">
        <f>M9-O9</f>
        <v>-71557502122</v>
      </c>
      <c r="R9" s="214"/>
      <c r="S9" s="214"/>
      <c r="T9" s="213"/>
      <c r="U9" s="214"/>
      <c r="V9" s="213"/>
      <c r="X9" s="85"/>
    </row>
    <row r="10" spans="1:24" ht="21.75" customHeight="1">
      <c r="A10" s="97" t="s">
        <v>57</v>
      </c>
      <c r="B10" s="153"/>
      <c r="C10" s="104">
        <v>7000000</v>
      </c>
      <c r="D10" s="161"/>
      <c r="E10" s="104">
        <v>182628985000</v>
      </c>
      <c r="F10" s="161"/>
      <c r="G10" s="104">
        <v>183243460049</v>
      </c>
      <c r="H10" s="161"/>
      <c r="I10" s="189">
        <f t="shared" ref="I10:I31" si="0">E10-G10</f>
        <v>-614475049</v>
      </c>
      <c r="J10" s="161"/>
      <c r="K10" s="104">
        <v>7000000</v>
      </c>
      <c r="L10" s="161"/>
      <c r="M10" s="104">
        <v>182628985000</v>
      </c>
      <c r="N10" s="161"/>
      <c r="O10" s="104">
        <v>183243460049</v>
      </c>
      <c r="P10" s="161"/>
      <c r="Q10" s="189">
        <f t="shared" ref="Q10:Q31" si="1">M10-O10</f>
        <v>-614475049</v>
      </c>
      <c r="R10" s="213"/>
      <c r="S10" s="214"/>
      <c r="T10" s="213"/>
      <c r="U10" s="213"/>
      <c r="V10" s="213"/>
    </row>
    <row r="11" spans="1:24" ht="21.75" customHeight="1">
      <c r="A11" s="97" t="s">
        <v>21</v>
      </c>
      <c r="B11" s="153"/>
      <c r="C11" s="104">
        <v>5000000</v>
      </c>
      <c r="D11" s="161"/>
      <c r="E11" s="104">
        <v>32496842500</v>
      </c>
      <c r="F11" s="161"/>
      <c r="G11" s="104">
        <v>25418650059</v>
      </c>
      <c r="H11" s="161"/>
      <c r="I11" s="104">
        <f t="shared" si="0"/>
        <v>7078192441</v>
      </c>
      <c r="J11" s="161"/>
      <c r="K11" s="104">
        <v>5000000</v>
      </c>
      <c r="L11" s="161"/>
      <c r="M11" s="104">
        <v>32496842500</v>
      </c>
      <c r="N11" s="161"/>
      <c r="O11" s="104">
        <v>29123124633</v>
      </c>
      <c r="P11" s="161"/>
      <c r="Q11" s="104">
        <f t="shared" si="1"/>
        <v>3373717867</v>
      </c>
      <c r="R11" s="214"/>
      <c r="S11" s="216"/>
      <c r="T11" s="213"/>
      <c r="U11" s="213"/>
      <c r="V11" s="213"/>
    </row>
    <row r="12" spans="1:24" ht="21.75" customHeight="1">
      <c r="A12" s="97" t="s">
        <v>56</v>
      </c>
      <c r="B12" s="153"/>
      <c r="C12" s="104">
        <v>200000</v>
      </c>
      <c r="D12" s="161"/>
      <c r="E12" s="104">
        <v>89062996000</v>
      </c>
      <c r="F12" s="161"/>
      <c r="G12" s="104">
        <v>107030409200</v>
      </c>
      <c r="H12" s="161"/>
      <c r="I12" s="189">
        <f t="shared" si="0"/>
        <v>-17967413200</v>
      </c>
      <c r="J12" s="161"/>
      <c r="K12" s="104">
        <v>200000</v>
      </c>
      <c r="L12" s="161"/>
      <c r="M12" s="104">
        <v>89062996000</v>
      </c>
      <c r="N12" s="161"/>
      <c r="O12" s="104">
        <v>97824469600</v>
      </c>
      <c r="P12" s="161"/>
      <c r="Q12" s="104">
        <f t="shared" si="1"/>
        <v>-8761473600</v>
      </c>
      <c r="R12" s="214"/>
      <c r="S12" s="216"/>
      <c r="T12" s="213"/>
      <c r="U12" s="213"/>
      <c r="V12" s="213"/>
    </row>
    <row r="13" spans="1:24" ht="21.75" customHeight="1">
      <c r="A13" s="97" t="s">
        <v>52</v>
      </c>
      <c r="B13" s="153"/>
      <c r="C13" s="104">
        <v>10828676</v>
      </c>
      <c r="D13" s="161"/>
      <c r="E13" s="104">
        <v>637584429659</v>
      </c>
      <c r="F13" s="161"/>
      <c r="G13" s="104">
        <v>774835429021</v>
      </c>
      <c r="H13" s="161"/>
      <c r="I13" s="189">
        <f t="shared" si="0"/>
        <v>-137250999362</v>
      </c>
      <c r="J13" s="161"/>
      <c r="K13" s="104">
        <v>10828676</v>
      </c>
      <c r="L13" s="161"/>
      <c r="M13" s="104">
        <v>637584429659</v>
      </c>
      <c r="N13" s="161"/>
      <c r="O13" s="104">
        <v>707886359986</v>
      </c>
      <c r="P13" s="161"/>
      <c r="Q13" s="104">
        <f t="shared" si="1"/>
        <v>-70301930327</v>
      </c>
      <c r="R13" s="213"/>
      <c r="S13" s="214"/>
      <c r="T13" s="213"/>
      <c r="U13" s="213"/>
      <c r="V13" s="213"/>
    </row>
    <row r="14" spans="1:24" ht="21.75" customHeight="1">
      <c r="A14" s="97" t="s">
        <v>48</v>
      </c>
      <c r="B14" s="153"/>
      <c r="C14" s="104">
        <v>3340000</v>
      </c>
      <c r="D14" s="161"/>
      <c r="E14" s="104">
        <v>134792263100</v>
      </c>
      <c r="F14" s="161"/>
      <c r="G14" s="104">
        <v>97790204028</v>
      </c>
      <c r="H14" s="161"/>
      <c r="I14" s="104">
        <f t="shared" si="0"/>
        <v>37002059072</v>
      </c>
      <c r="J14" s="161"/>
      <c r="K14" s="104">
        <v>3340000</v>
      </c>
      <c r="L14" s="161"/>
      <c r="M14" s="104">
        <v>134792263100</v>
      </c>
      <c r="N14" s="161"/>
      <c r="O14" s="104">
        <v>102035577160</v>
      </c>
      <c r="P14" s="161"/>
      <c r="Q14" s="104">
        <f t="shared" si="1"/>
        <v>32756685940</v>
      </c>
      <c r="R14" s="213"/>
      <c r="S14" s="213"/>
      <c r="T14" s="213"/>
      <c r="U14" s="213"/>
      <c r="V14" s="213"/>
    </row>
    <row r="15" spans="1:24" ht="21.75" customHeight="1">
      <c r="A15" s="97" t="s">
        <v>49</v>
      </c>
      <c r="B15" s="153"/>
      <c r="C15" s="104">
        <v>74206783</v>
      </c>
      <c r="D15" s="161"/>
      <c r="E15" s="104">
        <v>1371901611051</v>
      </c>
      <c r="F15" s="161"/>
      <c r="G15" s="104">
        <v>1436298481728</v>
      </c>
      <c r="H15" s="161"/>
      <c r="I15" s="189">
        <f t="shared" si="0"/>
        <v>-64396870677</v>
      </c>
      <c r="J15" s="161"/>
      <c r="K15" s="104">
        <v>74206783</v>
      </c>
      <c r="L15" s="161"/>
      <c r="M15" s="104">
        <v>1371901611051</v>
      </c>
      <c r="N15" s="161"/>
      <c r="O15" s="104">
        <v>1263626493976</v>
      </c>
      <c r="P15" s="161"/>
      <c r="Q15" s="104">
        <f t="shared" si="1"/>
        <v>108275117075</v>
      </c>
      <c r="R15" s="213"/>
      <c r="S15" s="214"/>
      <c r="T15" s="213"/>
      <c r="U15" s="213"/>
      <c r="V15" s="213"/>
    </row>
    <row r="16" spans="1:24" ht="21.75" customHeight="1">
      <c r="A16" s="97" t="s">
        <v>55</v>
      </c>
      <c r="B16" s="153"/>
      <c r="C16" s="104">
        <v>143792441</v>
      </c>
      <c r="D16" s="161"/>
      <c r="E16" s="104">
        <v>4164976812053</v>
      </c>
      <c r="F16" s="161"/>
      <c r="G16" s="104">
        <v>4922597991313</v>
      </c>
      <c r="H16" s="161"/>
      <c r="I16" s="189">
        <f t="shared" si="0"/>
        <v>-757621179260</v>
      </c>
      <c r="J16" s="161"/>
      <c r="K16" s="104">
        <v>143792441</v>
      </c>
      <c r="L16" s="161"/>
      <c r="M16" s="104">
        <v>4164976812053</v>
      </c>
      <c r="N16" s="161"/>
      <c r="O16" s="104">
        <v>4788817820455</v>
      </c>
      <c r="P16" s="161"/>
      <c r="Q16" s="189">
        <f t="shared" si="1"/>
        <v>-623841008402</v>
      </c>
      <c r="R16" s="213"/>
      <c r="S16" s="213"/>
      <c r="T16" s="213"/>
      <c r="U16" s="213"/>
      <c r="V16" s="213"/>
    </row>
    <row r="17" spans="1:22" ht="21.75" customHeight="1">
      <c r="A17" s="97" t="s">
        <v>54</v>
      </c>
      <c r="B17" s="153"/>
      <c r="C17" s="104">
        <v>10850331</v>
      </c>
      <c r="D17" s="161"/>
      <c r="E17" s="104">
        <v>306901798960</v>
      </c>
      <c r="F17" s="161"/>
      <c r="G17" s="104">
        <v>380703884165</v>
      </c>
      <c r="H17" s="161"/>
      <c r="I17" s="189">
        <f t="shared" si="0"/>
        <v>-73802085205</v>
      </c>
      <c r="J17" s="161"/>
      <c r="K17" s="104">
        <v>10850331</v>
      </c>
      <c r="L17" s="161"/>
      <c r="M17" s="104">
        <v>306901798960</v>
      </c>
      <c r="N17" s="161"/>
      <c r="O17" s="104">
        <v>358584933225</v>
      </c>
      <c r="P17" s="161"/>
      <c r="Q17" s="189">
        <f t="shared" si="1"/>
        <v>-51683134265</v>
      </c>
      <c r="R17" s="213"/>
      <c r="S17" s="213"/>
      <c r="T17" s="213"/>
      <c r="U17" s="213"/>
      <c r="V17" s="213"/>
    </row>
    <row r="18" spans="1:22" ht="21.75" customHeight="1">
      <c r="A18" s="97" t="s">
        <v>53</v>
      </c>
      <c r="B18" s="153"/>
      <c r="C18" s="104">
        <v>14160767</v>
      </c>
      <c r="D18" s="161"/>
      <c r="E18" s="104">
        <v>273682028440</v>
      </c>
      <c r="F18" s="161"/>
      <c r="G18" s="104">
        <v>337710893698</v>
      </c>
      <c r="H18" s="161"/>
      <c r="I18" s="189">
        <f t="shared" si="0"/>
        <v>-64028865258</v>
      </c>
      <c r="J18" s="161"/>
      <c r="K18" s="104">
        <v>14160767</v>
      </c>
      <c r="L18" s="161"/>
      <c r="M18" s="104">
        <v>273682028440</v>
      </c>
      <c r="N18" s="161"/>
      <c r="O18" s="104">
        <v>324557183804</v>
      </c>
      <c r="P18" s="161"/>
      <c r="Q18" s="189">
        <f t="shared" si="1"/>
        <v>-50875155364</v>
      </c>
      <c r="R18" s="213"/>
      <c r="S18" s="213"/>
      <c r="T18" s="213"/>
      <c r="U18" s="213"/>
      <c r="V18" s="213"/>
    </row>
    <row r="19" spans="1:22" ht="21.75" customHeight="1">
      <c r="A19" s="97" t="s">
        <v>23</v>
      </c>
      <c r="B19" s="153"/>
      <c r="C19" s="104">
        <v>6274</v>
      </c>
      <c r="D19" s="161"/>
      <c r="E19" s="104">
        <v>131375075797</v>
      </c>
      <c r="F19" s="161"/>
      <c r="G19" s="104">
        <v>157555767486</v>
      </c>
      <c r="H19" s="161"/>
      <c r="I19" s="189">
        <f t="shared" si="0"/>
        <v>-26180691689</v>
      </c>
      <c r="J19" s="161"/>
      <c r="K19" s="104">
        <v>6274</v>
      </c>
      <c r="L19" s="161"/>
      <c r="M19" s="104">
        <v>131375075797</v>
      </c>
      <c r="N19" s="161"/>
      <c r="O19" s="104">
        <v>157555767486</v>
      </c>
      <c r="P19" s="161"/>
      <c r="Q19" s="189">
        <f t="shared" si="1"/>
        <v>-26180691689</v>
      </c>
      <c r="R19" s="213"/>
      <c r="S19" s="214"/>
      <c r="T19" s="213"/>
      <c r="U19" s="213"/>
      <c r="V19" s="213"/>
    </row>
    <row r="20" spans="1:22" ht="21.75" customHeight="1">
      <c r="A20" s="97" t="s">
        <v>24</v>
      </c>
      <c r="B20" s="153"/>
      <c r="C20" s="104">
        <v>50000</v>
      </c>
      <c r="D20" s="161"/>
      <c r="E20" s="104">
        <v>181812600000</v>
      </c>
      <c r="F20" s="161"/>
      <c r="G20" s="104">
        <v>257442722319</v>
      </c>
      <c r="H20" s="161"/>
      <c r="I20" s="189">
        <f t="shared" si="0"/>
        <v>-75630122319</v>
      </c>
      <c r="J20" s="161"/>
      <c r="K20" s="104">
        <v>50000</v>
      </c>
      <c r="L20" s="161"/>
      <c r="M20" s="104">
        <v>181812600000</v>
      </c>
      <c r="N20" s="161"/>
      <c r="O20" s="104">
        <v>257442722319</v>
      </c>
      <c r="P20" s="161"/>
      <c r="Q20" s="189">
        <f t="shared" si="1"/>
        <v>-75630122319</v>
      </c>
      <c r="R20" s="213"/>
      <c r="S20" s="214"/>
      <c r="T20" s="213"/>
      <c r="U20" s="213"/>
      <c r="V20" s="213"/>
    </row>
    <row r="21" spans="1:22" ht="21.75" customHeight="1">
      <c r="A21" s="97" t="s">
        <v>73</v>
      </c>
      <c r="B21" s="153"/>
      <c r="C21" s="104">
        <v>9086</v>
      </c>
      <c r="D21" s="161"/>
      <c r="E21" s="104">
        <v>7982705342</v>
      </c>
      <c r="F21" s="161"/>
      <c r="G21" s="104">
        <v>7751138325</v>
      </c>
      <c r="H21" s="161"/>
      <c r="I21" s="104">
        <f t="shared" si="0"/>
        <v>231567017</v>
      </c>
      <c r="J21" s="161"/>
      <c r="K21" s="104">
        <v>9086</v>
      </c>
      <c r="L21" s="161"/>
      <c r="M21" s="104">
        <v>7982705342</v>
      </c>
      <c r="N21" s="161"/>
      <c r="O21" s="104">
        <v>7437387720</v>
      </c>
      <c r="P21" s="161"/>
      <c r="Q21" s="104">
        <f t="shared" si="1"/>
        <v>545317622</v>
      </c>
      <c r="R21" s="213"/>
      <c r="S21" s="213"/>
      <c r="T21" s="213"/>
      <c r="U21" s="213"/>
      <c r="V21" s="213"/>
    </row>
    <row r="22" spans="1:22" ht="21.75" customHeight="1">
      <c r="A22" s="97" t="s">
        <v>75</v>
      </c>
      <c r="B22" s="153"/>
      <c r="C22" s="104">
        <v>1500000</v>
      </c>
      <c r="D22" s="161"/>
      <c r="E22" s="104">
        <v>1499184375000</v>
      </c>
      <c r="F22" s="161"/>
      <c r="G22" s="104">
        <v>1499184375000</v>
      </c>
      <c r="H22" s="161"/>
      <c r="I22" s="104">
        <f t="shared" si="0"/>
        <v>0</v>
      </c>
      <c r="J22" s="161"/>
      <c r="K22" s="104">
        <v>1500000</v>
      </c>
      <c r="L22" s="161"/>
      <c r="M22" s="104">
        <v>1499184375000</v>
      </c>
      <c r="N22" s="161"/>
      <c r="O22" s="104">
        <v>1499184375000</v>
      </c>
      <c r="P22" s="161"/>
      <c r="Q22" s="104">
        <f t="shared" si="1"/>
        <v>0</v>
      </c>
      <c r="R22" s="214"/>
      <c r="S22" s="213"/>
      <c r="T22" s="213"/>
      <c r="U22" s="213"/>
      <c r="V22" s="213"/>
    </row>
    <row r="23" spans="1:22" ht="21.75" customHeight="1">
      <c r="A23" s="97" t="s">
        <v>66</v>
      </c>
      <c r="B23" s="153"/>
      <c r="C23" s="104">
        <v>2191181</v>
      </c>
      <c r="D23" s="161"/>
      <c r="E23" s="104">
        <v>19983165278932</v>
      </c>
      <c r="F23" s="161"/>
      <c r="G23" s="104">
        <v>18831438710935</v>
      </c>
      <c r="H23" s="161"/>
      <c r="I23" s="104">
        <f t="shared" si="0"/>
        <v>1151726567997</v>
      </c>
      <c r="J23" s="161"/>
      <c r="K23" s="104">
        <v>2191181</v>
      </c>
      <c r="L23" s="161"/>
      <c r="M23" s="104">
        <v>19983165278932</v>
      </c>
      <c r="N23" s="161"/>
      <c r="O23" s="104">
        <v>17431534059428</v>
      </c>
      <c r="P23" s="161"/>
      <c r="Q23" s="104">
        <f t="shared" si="1"/>
        <v>2551631219504</v>
      </c>
      <c r="R23" s="214"/>
      <c r="S23" s="213"/>
      <c r="T23" s="213"/>
      <c r="U23" s="213"/>
      <c r="V23" s="213"/>
    </row>
    <row r="24" spans="1:22" ht="21.75" customHeight="1">
      <c r="A24" s="97" t="s">
        <v>95</v>
      </c>
      <c r="B24" s="153"/>
      <c r="C24" s="104">
        <v>2997794</v>
      </c>
      <c r="D24" s="161"/>
      <c r="E24" s="104">
        <v>3085740263111</v>
      </c>
      <c r="F24" s="161"/>
      <c r="G24" s="104">
        <v>3085740081461</v>
      </c>
      <c r="H24" s="161"/>
      <c r="I24" s="104">
        <f t="shared" si="0"/>
        <v>181650</v>
      </c>
      <c r="J24" s="161"/>
      <c r="K24" s="104">
        <v>2997794</v>
      </c>
      <c r="L24" s="161"/>
      <c r="M24" s="104">
        <v>3085740263111</v>
      </c>
      <c r="N24" s="161"/>
      <c r="O24" s="104">
        <v>3085740081461</v>
      </c>
      <c r="P24" s="161"/>
      <c r="Q24" s="104">
        <f t="shared" si="1"/>
        <v>181650</v>
      </c>
      <c r="R24" s="213"/>
      <c r="S24" s="213"/>
      <c r="T24" s="213"/>
      <c r="U24" s="213"/>
      <c r="V24" s="213"/>
    </row>
    <row r="25" spans="1:22" ht="21.75" customHeight="1">
      <c r="A25" s="97" t="s">
        <v>70</v>
      </c>
      <c r="B25" s="153"/>
      <c r="C25" s="104">
        <v>1335900</v>
      </c>
      <c r="D25" s="161"/>
      <c r="E25" s="104">
        <v>6258049455351</v>
      </c>
      <c r="F25" s="161"/>
      <c r="G25" s="104">
        <v>6156203519006</v>
      </c>
      <c r="H25" s="161"/>
      <c r="I25" s="104">
        <f t="shared" si="0"/>
        <v>101845936345</v>
      </c>
      <c r="J25" s="161"/>
      <c r="K25" s="104">
        <v>1335900</v>
      </c>
      <c r="L25" s="161"/>
      <c r="M25" s="104">
        <v>6258049455351</v>
      </c>
      <c r="N25" s="161"/>
      <c r="O25" s="104">
        <v>5952511646315</v>
      </c>
      <c r="P25" s="161"/>
      <c r="Q25" s="104">
        <f t="shared" si="1"/>
        <v>305537809036</v>
      </c>
      <c r="R25" s="213"/>
      <c r="S25" s="213"/>
      <c r="T25" s="213"/>
      <c r="U25" s="213"/>
      <c r="V25" s="213"/>
    </row>
    <row r="26" spans="1:22" ht="21.75" customHeight="1">
      <c r="A26" s="97" t="s">
        <v>78</v>
      </c>
      <c r="B26" s="153"/>
      <c r="C26" s="104">
        <v>2500000</v>
      </c>
      <c r="D26" s="161"/>
      <c r="E26" s="104">
        <v>2498640625000</v>
      </c>
      <c r="F26" s="161"/>
      <c r="G26" s="104">
        <v>2498640625000</v>
      </c>
      <c r="H26" s="161"/>
      <c r="I26" s="104">
        <f t="shared" si="0"/>
        <v>0</v>
      </c>
      <c r="J26" s="161"/>
      <c r="K26" s="104">
        <v>2500000</v>
      </c>
      <c r="L26" s="161"/>
      <c r="M26" s="104">
        <v>2498640625000</v>
      </c>
      <c r="N26" s="161"/>
      <c r="O26" s="104">
        <v>2498640625000</v>
      </c>
      <c r="P26" s="161"/>
      <c r="Q26" s="104">
        <f t="shared" si="1"/>
        <v>0</v>
      </c>
      <c r="R26" s="213"/>
      <c r="S26" s="213"/>
      <c r="T26" s="213"/>
      <c r="U26" s="213"/>
      <c r="V26" s="213"/>
    </row>
    <row r="27" spans="1:22" ht="21.75" customHeight="1">
      <c r="A27" s="97" t="s">
        <v>84</v>
      </c>
      <c r="B27" s="153"/>
      <c r="C27" s="104">
        <v>624417</v>
      </c>
      <c r="D27" s="161"/>
      <c r="E27" s="104">
        <v>495455106018</v>
      </c>
      <c r="F27" s="161"/>
      <c r="G27" s="104">
        <v>492234866256</v>
      </c>
      <c r="H27" s="161"/>
      <c r="I27" s="104">
        <f t="shared" si="0"/>
        <v>3220239762</v>
      </c>
      <c r="J27" s="161"/>
      <c r="K27" s="104">
        <v>624417</v>
      </c>
      <c r="L27" s="161"/>
      <c r="M27" s="104">
        <v>495455106018</v>
      </c>
      <c r="N27" s="161"/>
      <c r="O27" s="104">
        <v>489095756565</v>
      </c>
      <c r="P27" s="161"/>
      <c r="Q27" s="104">
        <f t="shared" si="1"/>
        <v>6359349453</v>
      </c>
      <c r="R27" s="214"/>
      <c r="S27" s="213"/>
      <c r="T27" s="213"/>
      <c r="U27" s="213"/>
      <c r="V27" s="213"/>
    </row>
    <row r="28" spans="1:22" ht="21.75" customHeight="1">
      <c r="A28" s="97" t="s">
        <v>81</v>
      </c>
      <c r="B28" s="153"/>
      <c r="C28" s="104">
        <v>2474661</v>
      </c>
      <c r="D28" s="161"/>
      <c r="E28" s="104">
        <v>1985824937133</v>
      </c>
      <c r="F28" s="161"/>
      <c r="G28" s="104">
        <v>1966780408530</v>
      </c>
      <c r="H28" s="161"/>
      <c r="I28" s="104">
        <f t="shared" si="0"/>
        <v>19044528603</v>
      </c>
      <c r="J28" s="161"/>
      <c r="K28" s="104">
        <v>2474661</v>
      </c>
      <c r="L28" s="161"/>
      <c r="M28" s="104">
        <v>1985824937133</v>
      </c>
      <c r="N28" s="161"/>
      <c r="O28" s="104">
        <v>2073924431791</v>
      </c>
      <c r="P28" s="161"/>
      <c r="Q28" s="189">
        <f t="shared" si="1"/>
        <v>-88099494658</v>
      </c>
      <c r="R28" s="214"/>
      <c r="S28" s="213"/>
      <c r="T28" s="213"/>
      <c r="U28" s="213"/>
      <c r="V28" s="213"/>
    </row>
    <row r="29" spans="1:22" ht="21.75" customHeight="1">
      <c r="A29" s="97" t="s">
        <v>86</v>
      </c>
      <c r="B29" s="153"/>
      <c r="C29" s="104">
        <v>1900000</v>
      </c>
      <c r="D29" s="161"/>
      <c r="E29" s="104">
        <v>1499576161850</v>
      </c>
      <c r="F29" s="161"/>
      <c r="G29" s="104">
        <v>1533890493281</v>
      </c>
      <c r="H29" s="161"/>
      <c r="I29" s="189">
        <f t="shared" si="0"/>
        <v>-34314331431</v>
      </c>
      <c r="J29" s="161"/>
      <c r="K29" s="104">
        <v>1900000</v>
      </c>
      <c r="L29" s="161"/>
      <c r="M29" s="104">
        <v>1499576161850</v>
      </c>
      <c r="N29" s="161"/>
      <c r="O29" s="104">
        <v>1514843855525</v>
      </c>
      <c r="P29" s="161"/>
      <c r="Q29" s="189">
        <f t="shared" si="1"/>
        <v>-15267693675</v>
      </c>
      <c r="R29" s="213"/>
      <c r="S29" s="213"/>
      <c r="T29" s="213"/>
      <c r="U29" s="213"/>
      <c r="V29" s="213"/>
    </row>
    <row r="30" spans="1:22" ht="21.75" customHeight="1">
      <c r="A30" s="97" t="s">
        <v>92</v>
      </c>
      <c r="B30" s="153"/>
      <c r="C30" s="104">
        <v>7046000</v>
      </c>
      <c r="D30" s="161"/>
      <c r="E30" s="104">
        <v>5795423184213</v>
      </c>
      <c r="F30" s="161"/>
      <c r="G30" s="104">
        <v>5933894224580</v>
      </c>
      <c r="H30" s="161"/>
      <c r="I30" s="189">
        <f t="shared" si="0"/>
        <v>-138471040367</v>
      </c>
      <c r="J30" s="161"/>
      <c r="K30" s="104">
        <v>7046000</v>
      </c>
      <c r="L30" s="161"/>
      <c r="M30" s="104">
        <v>5795423184213</v>
      </c>
      <c r="N30" s="161"/>
      <c r="O30" s="104">
        <v>5631863102717</v>
      </c>
      <c r="P30" s="161"/>
      <c r="Q30" s="104">
        <f t="shared" si="1"/>
        <v>163560081496</v>
      </c>
      <c r="R30" s="213"/>
      <c r="S30" s="213"/>
      <c r="T30" s="213"/>
      <c r="U30" s="213"/>
      <c r="V30" s="213"/>
    </row>
    <row r="31" spans="1:22" ht="21.75" customHeight="1">
      <c r="A31" s="101" t="s">
        <v>297</v>
      </c>
      <c r="B31" s="153"/>
      <c r="C31" s="55">
        <v>606007989</v>
      </c>
      <c r="D31" s="161"/>
      <c r="E31" s="105">
        <v>605548937</v>
      </c>
      <c r="F31" s="161"/>
      <c r="G31" s="105">
        <v>605548937</v>
      </c>
      <c r="H31" s="161"/>
      <c r="I31" s="104">
        <f t="shared" si="0"/>
        <v>0</v>
      </c>
      <c r="J31" s="161"/>
      <c r="K31" s="55">
        <v>606007989</v>
      </c>
      <c r="L31" s="161"/>
      <c r="M31" s="105">
        <v>605548937</v>
      </c>
      <c r="N31" s="161"/>
      <c r="O31" s="105">
        <v>605548937</v>
      </c>
      <c r="P31" s="161"/>
      <c r="Q31" s="104">
        <f t="shared" si="1"/>
        <v>0</v>
      </c>
      <c r="R31" s="213"/>
      <c r="S31" s="213"/>
      <c r="T31" s="213"/>
      <c r="U31" s="213"/>
      <c r="V31" s="213"/>
    </row>
    <row r="32" spans="1:22" ht="21.75" customHeight="1" thickBot="1">
      <c r="A32" s="100" t="s">
        <v>25</v>
      </c>
      <c r="B32" s="153"/>
      <c r="C32" s="55"/>
      <c r="D32" s="161"/>
      <c r="E32" s="52">
        <f>SUM(E8:E31)</f>
        <v>51726681694351</v>
      </c>
      <c r="F32" s="161"/>
      <c r="G32" s="52">
        <f>SUM(G8:G31)</f>
        <v>51903713209711</v>
      </c>
      <c r="H32" s="161"/>
      <c r="I32" s="52">
        <f>SUM(I8:I31)</f>
        <v>-177031515360</v>
      </c>
      <c r="J32" s="161"/>
      <c r="K32" s="55"/>
      <c r="L32" s="161"/>
      <c r="M32" s="52">
        <f>SUM(M8:M31)</f>
        <v>51726681694351</v>
      </c>
      <c r="N32" s="161"/>
      <c r="O32" s="52">
        <f>SUM(O8:O31)</f>
        <v>49631660039378</v>
      </c>
      <c r="P32" s="161"/>
      <c r="Q32" s="52">
        <f>SUM(Q8:Q31)</f>
        <v>2095021654973</v>
      </c>
      <c r="R32" s="213"/>
      <c r="S32" s="213"/>
      <c r="T32" s="213"/>
      <c r="U32" s="213"/>
      <c r="V32" s="213"/>
    </row>
    <row r="33" spans="1:22" ht="27" customHeight="1" thickTop="1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213"/>
      <c r="S33" s="213"/>
      <c r="T33" s="213"/>
      <c r="U33" s="213"/>
      <c r="V33" s="213"/>
    </row>
    <row r="34" spans="1:22">
      <c r="A34" s="153"/>
      <c r="B34" s="153"/>
      <c r="C34" s="153"/>
      <c r="D34" s="153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217"/>
      <c r="S34" s="217"/>
      <c r="T34" s="213"/>
      <c r="U34" s="213"/>
      <c r="V34" s="213"/>
    </row>
    <row r="35" spans="1:22" ht="21">
      <c r="A35" s="153"/>
      <c r="B35" s="153"/>
      <c r="C35" s="153"/>
      <c r="D35" s="153"/>
      <c r="E35" s="55"/>
      <c r="F35" s="160"/>
      <c r="G35" s="160"/>
      <c r="H35" s="160"/>
      <c r="I35" s="55"/>
      <c r="J35" s="160"/>
      <c r="K35" s="160"/>
      <c r="L35" s="160"/>
      <c r="M35" s="55"/>
      <c r="N35" s="160"/>
      <c r="O35" s="160"/>
      <c r="P35" s="160"/>
      <c r="Q35" s="160"/>
      <c r="R35" s="217"/>
      <c r="S35" s="217"/>
      <c r="T35" s="213"/>
      <c r="U35" s="213"/>
      <c r="V35" s="213"/>
    </row>
    <row r="36" spans="1:22" ht="21">
      <c r="A36" s="153"/>
      <c r="B36" s="153"/>
      <c r="C36" s="153"/>
      <c r="D36" s="153"/>
      <c r="E36" s="160"/>
      <c r="F36" s="160"/>
      <c r="G36" s="160"/>
      <c r="H36" s="160"/>
      <c r="I36" s="160"/>
      <c r="J36" s="160"/>
      <c r="K36" s="160"/>
      <c r="L36" s="160"/>
      <c r="M36" s="55"/>
      <c r="N36" s="160"/>
      <c r="O36" s="160"/>
      <c r="P36" s="160"/>
      <c r="Q36" s="160"/>
      <c r="R36" s="217"/>
      <c r="S36" s="217"/>
      <c r="T36" s="213"/>
      <c r="U36" s="213"/>
      <c r="V36" s="213"/>
    </row>
    <row r="37" spans="1:22" ht="21">
      <c r="A37" s="153"/>
      <c r="B37" s="153"/>
      <c r="C37" s="153"/>
      <c r="D37" s="153"/>
      <c r="E37" s="55"/>
      <c r="F37" s="160"/>
      <c r="G37" s="160"/>
      <c r="H37" s="160"/>
      <c r="I37" s="182"/>
      <c r="J37" s="160"/>
      <c r="K37" s="160"/>
      <c r="L37" s="160"/>
      <c r="M37" s="55"/>
      <c r="N37" s="160"/>
      <c r="O37" s="160"/>
      <c r="P37" s="160"/>
      <c r="Q37" s="160"/>
      <c r="R37" s="217"/>
      <c r="S37" s="217"/>
      <c r="T37" s="213"/>
      <c r="U37" s="213"/>
      <c r="V37" s="213"/>
    </row>
    <row r="38" spans="1:22">
      <c r="A38" s="153"/>
      <c r="B38" s="153"/>
      <c r="C38" s="153"/>
      <c r="D38" s="153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217"/>
      <c r="S38" s="217"/>
      <c r="T38" s="213"/>
      <c r="U38" s="213"/>
      <c r="V38" s="213"/>
    </row>
    <row r="39" spans="1:22">
      <c r="A39" s="153"/>
      <c r="B39" s="153"/>
      <c r="C39" s="153"/>
      <c r="D39" s="153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217"/>
      <c r="S39" s="217"/>
      <c r="T39" s="213"/>
      <c r="U39" s="213"/>
      <c r="V39" s="213"/>
    </row>
    <row r="40" spans="1:22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213"/>
      <c r="S40" s="213"/>
      <c r="T40" s="213"/>
      <c r="U40" s="213"/>
      <c r="V40" s="213"/>
    </row>
    <row r="41" spans="1:22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213"/>
      <c r="S41" s="213"/>
      <c r="T41" s="213"/>
      <c r="U41" s="213"/>
      <c r="V41" s="213"/>
    </row>
    <row r="42" spans="1:22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213"/>
      <c r="S42" s="213"/>
      <c r="T42" s="213"/>
      <c r="U42" s="213"/>
      <c r="V42" s="213"/>
    </row>
    <row r="43" spans="1:22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213"/>
      <c r="S43" s="213"/>
      <c r="T43" s="213"/>
      <c r="U43" s="213"/>
      <c r="V43" s="213"/>
    </row>
    <row r="44" spans="1:22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213"/>
      <c r="S44" s="213"/>
      <c r="T44" s="213"/>
      <c r="U44" s="213"/>
      <c r="V44" s="213"/>
    </row>
    <row r="45" spans="1:22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213"/>
      <c r="S45" s="213"/>
      <c r="T45" s="213"/>
      <c r="U45" s="213"/>
      <c r="V45" s="213"/>
    </row>
    <row r="46" spans="1:22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213"/>
      <c r="S46" s="213"/>
      <c r="T46" s="213"/>
      <c r="U46" s="213"/>
      <c r="V46" s="213"/>
    </row>
    <row r="47" spans="1:22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213"/>
      <c r="S47" s="213"/>
      <c r="T47" s="213"/>
      <c r="U47" s="213"/>
      <c r="V47" s="213"/>
    </row>
    <row r="48" spans="1:22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213"/>
      <c r="S48" s="213"/>
      <c r="T48" s="213"/>
      <c r="U48" s="213"/>
      <c r="V48" s="213"/>
    </row>
    <row r="49" spans="1:22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213"/>
      <c r="S49" s="213"/>
      <c r="T49" s="213"/>
      <c r="U49" s="213"/>
      <c r="V49" s="213"/>
    </row>
    <row r="50" spans="1:22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213"/>
      <c r="S50" s="213"/>
      <c r="T50" s="213"/>
      <c r="U50" s="213"/>
      <c r="V50" s="21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1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</row>
    <row r="2" spans="1:25" ht="21.75" customHeight="1">
      <c r="A2" s="220" t="s">
        <v>197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</row>
    <row r="3" spans="1:25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</row>
    <row r="4" spans="1:25" ht="7.35" customHeight="1"/>
    <row r="5" spans="1:25" ht="14.45" customHeight="1">
      <c r="A5" s="222" t="s">
        <v>285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</row>
    <row r="6" spans="1:25" ht="7.35" customHeight="1"/>
    <row r="7" spans="1:25" ht="14.45" customHeight="1">
      <c r="E7" s="223" t="s">
        <v>216</v>
      </c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Y7" s="3" t="s">
        <v>217</v>
      </c>
    </row>
    <row r="8" spans="1:25" ht="29.1" customHeight="1">
      <c r="A8" s="3" t="s">
        <v>286</v>
      </c>
      <c r="C8" s="3" t="s">
        <v>287</v>
      </c>
      <c r="E8" s="17" t="s">
        <v>30</v>
      </c>
      <c r="F8" s="4"/>
      <c r="G8" s="17" t="s">
        <v>13</v>
      </c>
      <c r="H8" s="4"/>
      <c r="I8" s="17" t="s">
        <v>29</v>
      </c>
      <c r="J8" s="4"/>
      <c r="K8" s="17" t="s">
        <v>288</v>
      </c>
      <c r="L8" s="4"/>
      <c r="M8" s="17" t="s">
        <v>289</v>
      </c>
      <c r="N8" s="4"/>
      <c r="O8" s="17" t="s">
        <v>290</v>
      </c>
      <c r="P8" s="4"/>
      <c r="Q8" s="17" t="s">
        <v>291</v>
      </c>
      <c r="R8" s="4"/>
      <c r="S8" s="17" t="s">
        <v>292</v>
      </c>
      <c r="T8" s="4"/>
      <c r="U8" s="17" t="s">
        <v>293</v>
      </c>
      <c r="V8" s="4"/>
      <c r="W8" s="17" t="s">
        <v>294</v>
      </c>
      <c r="Y8" s="17" t="s">
        <v>294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4"/>
  <sheetViews>
    <sheetView rightToLeft="1" view="pageBreakPreview" zoomScale="85" zoomScaleNormal="85" zoomScaleSheetLayoutView="85" workbookViewId="0">
      <selection activeCell="C9" sqref="C9"/>
    </sheetView>
  </sheetViews>
  <sheetFormatPr defaultRowHeight="12.75"/>
  <cols>
    <col min="1" max="2" width="2.5703125" style="25" customWidth="1"/>
    <col min="3" max="3" width="23.42578125" style="25" customWidth="1"/>
    <col min="4" max="5" width="1.28515625" style="25" customWidth="1"/>
    <col min="6" max="6" width="13" style="25" bestFit="1" customWidth="1"/>
    <col min="7" max="7" width="1.28515625" style="25" customWidth="1"/>
    <col min="8" max="8" width="19" style="25" bestFit="1" customWidth="1"/>
    <col min="9" max="9" width="1.28515625" style="25" customWidth="1"/>
    <col min="10" max="10" width="18.28515625" style="25" bestFit="1" customWidth="1"/>
    <col min="11" max="11" width="1.28515625" style="25" customWidth="1"/>
    <col min="12" max="12" width="14.28515625" style="25" customWidth="1"/>
    <col min="13" max="13" width="1.28515625" style="25" customWidth="1"/>
    <col min="14" max="14" width="17.85546875" style="25" bestFit="1" customWidth="1"/>
    <col min="15" max="15" width="1.28515625" style="25" customWidth="1"/>
    <col min="16" max="16" width="15.5703125" style="25" bestFit="1" customWidth="1"/>
    <col min="17" max="17" width="1.28515625" style="25" customWidth="1"/>
    <col min="18" max="18" width="16.85546875" style="25" bestFit="1" customWidth="1"/>
    <col min="19" max="19" width="1.28515625" style="25" customWidth="1"/>
    <col min="20" max="20" width="13.28515625" style="25" bestFit="1" customWidth="1"/>
    <col min="21" max="21" width="1.28515625" style="25" customWidth="1"/>
    <col min="22" max="22" width="16.42578125" style="25" bestFit="1" customWidth="1"/>
    <col min="23" max="23" width="1.28515625" style="25" customWidth="1"/>
    <col min="24" max="24" width="19" style="25" bestFit="1" customWidth="1"/>
    <col min="25" max="25" width="1.28515625" style="25" customWidth="1"/>
    <col min="26" max="26" width="19" style="25" bestFit="1" customWidth="1"/>
    <col min="27" max="27" width="1.28515625" style="25" customWidth="1"/>
    <col min="28" max="28" width="22.28515625" style="25" customWidth="1"/>
    <col min="29" max="29" width="0.28515625" style="25" customWidth="1"/>
    <col min="30" max="30" width="9.140625" style="25"/>
    <col min="31" max="31" width="18.5703125" style="25" bestFit="1" customWidth="1"/>
    <col min="32" max="16384" width="9.140625" style="25"/>
  </cols>
  <sheetData>
    <row r="1" spans="1:31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</row>
    <row r="2" spans="1:31" ht="21.75" customHeight="1">
      <c r="A2" s="220" t="s">
        <v>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</row>
    <row r="3" spans="1:31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</row>
    <row r="4" spans="1:31" ht="21.7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31" ht="21.7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31" ht="21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31" ht="27" customHeight="1">
      <c r="A7" s="19" t="s">
        <v>3</v>
      </c>
      <c r="B7" s="222" t="s">
        <v>4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</row>
    <row r="8" spans="1:31" ht="27" customHeight="1">
      <c r="A8" s="222" t="s">
        <v>5</v>
      </c>
      <c r="B8" s="222"/>
      <c r="C8" s="222" t="s">
        <v>6</v>
      </c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</row>
    <row r="9" spans="1:31" ht="27" customHeight="1">
      <c r="E9" s="28"/>
      <c r="F9" s="223" t="s">
        <v>7</v>
      </c>
      <c r="G9" s="223"/>
      <c r="H9" s="223"/>
      <c r="I9" s="223"/>
      <c r="J9" s="223"/>
      <c r="K9" s="28"/>
      <c r="L9" s="223" t="s">
        <v>8</v>
      </c>
      <c r="M9" s="223"/>
      <c r="N9" s="223"/>
      <c r="O9" s="223"/>
      <c r="P9" s="223"/>
      <c r="Q9" s="223"/>
      <c r="R9" s="223"/>
      <c r="S9" s="28"/>
      <c r="T9" s="223" t="s">
        <v>9</v>
      </c>
      <c r="U9" s="223"/>
      <c r="V9" s="223"/>
      <c r="W9" s="223"/>
      <c r="X9" s="223"/>
      <c r="Y9" s="223"/>
      <c r="Z9" s="223"/>
      <c r="AA9" s="223"/>
      <c r="AB9" s="223"/>
    </row>
    <row r="10" spans="1:31" ht="27" customHeight="1">
      <c r="E10" s="28"/>
      <c r="F10" s="29"/>
      <c r="G10" s="29"/>
      <c r="H10" s="29"/>
      <c r="I10" s="29"/>
      <c r="J10" s="29"/>
      <c r="K10" s="28"/>
      <c r="L10" s="224" t="s">
        <v>10</v>
      </c>
      <c r="M10" s="224"/>
      <c r="N10" s="224"/>
      <c r="O10" s="29"/>
      <c r="P10" s="224" t="s">
        <v>11</v>
      </c>
      <c r="Q10" s="224"/>
      <c r="R10" s="224"/>
      <c r="S10" s="28"/>
      <c r="T10" s="29"/>
      <c r="U10" s="29"/>
      <c r="V10" s="29"/>
      <c r="W10" s="29"/>
      <c r="X10" s="29"/>
      <c r="Y10" s="29"/>
      <c r="Z10" s="29"/>
      <c r="AA10" s="29"/>
      <c r="AB10" s="29"/>
    </row>
    <row r="11" spans="1:31" ht="27" customHeight="1">
      <c r="A11" s="223" t="s">
        <v>12</v>
      </c>
      <c r="B11" s="223"/>
      <c r="C11" s="223"/>
      <c r="E11" s="223" t="s">
        <v>13</v>
      </c>
      <c r="F11" s="223"/>
      <c r="G11" s="28"/>
      <c r="H11" s="93" t="s">
        <v>14</v>
      </c>
      <c r="I11" s="156"/>
      <c r="J11" s="93" t="s">
        <v>15</v>
      </c>
      <c r="K11" s="156"/>
      <c r="L11" s="94" t="s">
        <v>13</v>
      </c>
      <c r="M11" s="157"/>
      <c r="N11" s="94" t="s">
        <v>14</v>
      </c>
      <c r="O11" s="156"/>
      <c r="P11" s="94" t="s">
        <v>13</v>
      </c>
      <c r="Q11" s="157"/>
      <c r="R11" s="94" t="s">
        <v>16</v>
      </c>
      <c r="S11" s="156"/>
      <c r="T11" s="93" t="s">
        <v>13</v>
      </c>
      <c r="U11" s="156"/>
      <c r="V11" s="93" t="s">
        <v>17</v>
      </c>
      <c r="W11" s="156"/>
      <c r="X11" s="93" t="s">
        <v>14</v>
      </c>
      <c r="Y11" s="156"/>
      <c r="Z11" s="93" t="s">
        <v>15</v>
      </c>
      <c r="AA11" s="156"/>
      <c r="AB11" s="93" t="s">
        <v>18</v>
      </c>
      <c r="AC11" s="153"/>
      <c r="AD11" s="153"/>
      <c r="AE11" s="164">
        <v>158810629441624</v>
      </c>
    </row>
    <row r="12" spans="1:31" ht="27" customHeight="1">
      <c r="A12" s="225" t="s">
        <v>19</v>
      </c>
      <c r="B12" s="225"/>
      <c r="C12" s="225"/>
      <c r="E12" s="226">
        <v>100000000</v>
      </c>
      <c r="F12" s="226"/>
      <c r="G12" s="28"/>
      <c r="H12" s="96">
        <v>274835994594</v>
      </c>
      <c r="I12" s="156"/>
      <c r="J12" s="96">
        <v>120957713000</v>
      </c>
      <c r="K12" s="156"/>
      <c r="L12" s="96">
        <v>0</v>
      </c>
      <c r="M12" s="156"/>
      <c r="N12" s="96">
        <v>0</v>
      </c>
      <c r="O12" s="156"/>
      <c r="P12" s="77">
        <v>-100000000</v>
      </c>
      <c r="Q12" s="156"/>
      <c r="R12" s="96">
        <v>126980792935</v>
      </c>
      <c r="S12" s="156"/>
      <c r="T12" s="96">
        <v>0</v>
      </c>
      <c r="U12" s="156"/>
      <c r="V12" s="96">
        <v>0</v>
      </c>
      <c r="W12" s="156"/>
      <c r="X12" s="96">
        <v>0</v>
      </c>
      <c r="Y12" s="156"/>
      <c r="Z12" s="96">
        <v>0</v>
      </c>
      <c r="AA12" s="156"/>
      <c r="AB12" s="158">
        <f>Z12/AE11</f>
        <v>0</v>
      </c>
      <c r="AC12" s="153"/>
      <c r="AD12" s="153"/>
      <c r="AE12" s="153"/>
    </row>
    <row r="13" spans="1:31" ht="27" customHeight="1">
      <c r="A13" s="227" t="s">
        <v>20</v>
      </c>
      <c r="B13" s="227"/>
      <c r="C13" s="227"/>
      <c r="E13" s="228">
        <v>606007989</v>
      </c>
      <c r="F13" s="228"/>
      <c r="G13" s="28"/>
      <c r="H13" s="98">
        <v>1000203930206</v>
      </c>
      <c r="I13" s="156"/>
      <c r="J13" s="98">
        <v>1193025917734.1399</v>
      </c>
      <c r="K13" s="156"/>
      <c r="L13" s="98">
        <v>0</v>
      </c>
      <c r="M13" s="156"/>
      <c r="N13" s="98">
        <v>0</v>
      </c>
      <c r="O13" s="156"/>
      <c r="P13" s="98">
        <v>0</v>
      </c>
      <c r="Q13" s="156"/>
      <c r="R13" s="98">
        <v>0</v>
      </c>
      <c r="S13" s="156"/>
      <c r="T13" s="98">
        <v>606007989</v>
      </c>
      <c r="U13" s="156"/>
      <c r="V13" s="98">
        <v>1795</v>
      </c>
      <c r="W13" s="156"/>
      <c r="X13" s="98">
        <v>1000203930206</v>
      </c>
      <c r="Y13" s="156"/>
      <c r="Z13" s="98">
        <v>1079375767304.83</v>
      </c>
      <c r="AA13" s="156"/>
      <c r="AB13" s="158">
        <f t="shared" ref="AB13:AB18" si="0">Z13/$AE$11</f>
        <v>6.7966216814321582E-3</v>
      </c>
      <c r="AC13" s="153"/>
      <c r="AD13" s="153"/>
      <c r="AE13" s="153"/>
    </row>
    <row r="14" spans="1:31" ht="27" customHeight="1">
      <c r="A14" s="227" t="s">
        <v>21</v>
      </c>
      <c r="B14" s="227"/>
      <c r="C14" s="227"/>
      <c r="E14" s="228">
        <v>13333333</v>
      </c>
      <c r="F14" s="228"/>
      <c r="G14" s="28"/>
      <c r="H14" s="98">
        <v>65039249489</v>
      </c>
      <c r="I14" s="156"/>
      <c r="J14" s="98">
        <v>73957188817.736893</v>
      </c>
      <c r="K14" s="156"/>
      <c r="L14" s="98">
        <v>0</v>
      </c>
      <c r="M14" s="156"/>
      <c r="N14" s="98">
        <v>0</v>
      </c>
      <c r="O14" s="156"/>
      <c r="P14" s="78">
        <v>-8333333</v>
      </c>
      <c r="Q14" s="156"/>
      <c r="R14" s="98">
        <v>48042404274</v>
      </c>
      <c r="S14" s="156"/>
      <c r="T14" s="98">
        <v>5000000</v>
      </c>
      <c r="U14" s="156"/>
      <c r="V14" s="98">
        <v>6550</v>
      </c>
      <c r="W14" s="156"/>
      <c r="X14" s="98">
        <v>24389719185</v>
      </c>
      <c r="Y14" s="156"/>
      <c r="Z14" s="98">
        <v>32496842500</v>
      </c>
      <c r="AA14" s="156"/>
      <c r="AB14" s="158">
        <f t="shared" si="0"/>
        <v>2.0462636924403898E-4</v>
      </c>
      <c r="AC14" s="153"/>
      <c r="AD14" s="153"/>
      <c r="AE14" s="153"/>
    </row>
    <row r="15" spans="1:31" ht="27" customHeight="1">
      <c r="A15" s="227" t="s">
        <v>22</v>
      </c>
      <c r="B15" s="227"/>
      <c r="C15" s="227"/>
      <c r="E15" s="228">
        <v>4000000</v>
      </c>
      <c r="F15" s="228"/>
      <c r="G15" s="28"/>
      <c r="H15" s="98">
        <v>45267019120</v>
      </c>
      <c r="I15" s="156"/>
      <c r="J15" s="98">
        <v>23695407600</v>
      </c>
      <c r="K15" s="156"/>
      <c r="L15" s="98">
        <v>0</v>
      </c>
      <c r="M15" s="156"/>
      <c r="N15" s="98">
        <v>0</v>
      </c>
      <c r="O15" s="156"/>
      <c r="P15" s="98">
        <v>0</v>
      </c>
      <c r="Q15" s="156"/>
      <c r="R15" s="98">
        <v>0</v>
      </c>
      <c r="S15" s="156"/>
      <c r="T15" s="98">
        <v>4000000</v>
      </c>
      <c r="U15" s="156"/>
      <c r="V15" s="98">
        <v>7670</v>
      </c>
      <c r="W15" s="156"/>
      <c r="X15" s="98">
        <v>45267019120</v>
      </c>
      <c r="Y15" s="156"/>
      <c r="Z15" s="98">
        <v>30442843600</v>
      </c>
      <c r="AA15" s="156"/>
      <c r="AB15" s="158">
        <f t="shared" si="0"/>
        <v>1.9169273308113329E-4</v>
      </c>
      <c r="AC15" s="153"/>
      <c r="AD15" s="153"/>
      <c r="AE15" s="153"/>
    </row>
    <row r="16" spans="1:31" ht="27" customHeight="1">
      <c r="A16" s="227" t="s">
        <v>23</v>
      </c>
      <c r="B16" s="227"/>
      <c r="C16" s="227"/>
      <c r="E16" s="228">
        <v>0</v>
      </c>
      <c r="F16" s="228"/>
      <c r="G16" s="28"/>
      <c r="H16" s="98">
        <v>0</v>
      </c>
      <c r="I16" s="156"/>
      <c r="J16" s="98">
        <v>0</v>
      </c>
      <c r="K16" s="156"/>
      <c r="L16" s="98">
        <v>6274</v>
      </c>
      <c r="M16" s="156"/>
      <c r="N16" s="98">
        <v>157555767486</v>
      </c>
      <c r="O16" s="156"/>
      <c r="P16" s="98">
        <v>0</v>
      </c>
      <c r="Q16" s="156"/>
      <c r="R16" s="98">
        <v>0</v>
      </c>
      <c r="S16" s="156"/>
      <c r="T16" s="98">
        <v>6274</v>
      </c>
      <c r="U16" s="156"/>
      <c r="V16" s="98">
        <v>20989980</v>
      </c>
      <c r="W16" s="156"/>
      <c r="X16" s="98">
        <v>157555767486</v>
      </c>
      <c r="Y16" s="156"/>
      <c r="Z16" s="98">
        <v>131375075797.15199</v>
      </c>
      <c r="AA16" s="156"/>
      <c r="AB16" s="158">
        <f t="shared" si="0"/>
        <v>8.2724359357471832E-4</v>
      </c>
      <c r="AC16" s="153"/>
      <c r="AD16" s="153"/>
      <c r="AE16" s="153"/>
    </row>
    <row r="17" spans="1:31" s="57" customFormat="1" ht="27" customHeight="1">
      <c r="A17" s="229" t="s">
        <v>24</v>
      </c>
      <c r="B17" s="229"/>
      <c r="C17" s="229"/>
      <c r="E17" s="230">
        <v>0</v>
      </c>
      <c r="F17" s="230"/>
      <c r="G17" s="38"/>
      <c r="H17" s="99">
        <v>0</v>
      </c>
      <c r="I17" s="159"/>
      <c r="J17" s="99">
        <v>0</v>
      </c>
      <c r="K17" s="159"/>
      <c r="L17" s="99">
        <v>50000</v>
      </c>
      <c r="M17" s="159"/>
      <c r="N17" s="99">
        <v>257442722319</v>
      </c>
      <c r="O17" s="159"/>
      <c r="P17" s="99">
        <v>0</v>
      </c>
      <c r="Q17" s="159"/>
      <c r="R17" s="99">
        <v>0</v>
      </c>
      <c r="S17" s="159"/>
      <c r="T17" s="99">
        <v>50000</v>
      </c>
      <c r="U17" s="159"/>
      <c r="V17" s="99">
        <v>3645000</v>
      </c>
      <c r="W17" s="159"/>
      <c r="X17" s="99">
        <v>257442722319</v>
      </c>
      <c r="Y17" s="159"/>
      <c r="Z17" s="99">
        <v>181812600000</v>
      </c>
      <c r="AA17" s="159"/>
      <c r="AB17" s="158">
        <f t="shared" si="0"/>
        <v>1.1448389861513086E-3</v>
      </c>
      <c r="AC17" s="160"/>
      <c r="AD17" s="160"/>
      <c r="AE17" s="160"/>
    </row>
    <row r="18" spans="1:31" ht="32.25" customHeight="1">
      <c r="A18" s="229" t="str">
        <f>'درآمد ناشی از تغییر قیمت اوراق'!A31</f>
        <v>ظهرمز05091</v>
      </c>
      <c r="B18" s="229"/>
      <c r="C18" s="229" t="str">
        <f>'درآمد ناشی از تغییر قیمت اوراق'!A31</f>
        <v>ظهرمز05091</v>
      </c>
      <c r="E18" s="230">
        <f>'درآمد ناشی از تغییر قیمت اوراق'!C31</f>
        <v>606007989</v>
      </c>
      <c r="F18" s="230"/>
      <c r="G18" s="34"/>
      <c r="H18" s="98">
        <v>605548937</v>
      </c>
      <c r="I18" s="156"/>
      <c r="J18" s="98">
        <f>H18</f>
        <v>605548937</v>
      </c>
      <c r="K18" s="161"/>
      <c r="L18" s="98">
        <v>0</v>
      </c>
      <c r="M18" s="156"/>
      <c r="N18" s="98">
        <v>0</v>
      </c>
      <c r="O18" s="161"/>
      <c r="P18" s="98">
        <v>0</v>
      </c>
      <c r="Q18" s="156"/>
      <c r="R18" s="98">
        <v>0</v>
      </c>
      <c r="S18" s="161"/>
      <c r="T18" s="99">
        <f>E18</f>
        <v>606007989</v>
      </c>
      <c r="U18" s="161"/>
      <c r="V18" s="161"/>
      <c r="W18" s="161"/>
      <c r="X18" s="99">
        <f>'درآمد ناشی از تغییر قیمت اوراق'!G31</f>
        <v>605548937</v>
      </c>
      <c r="Y18" s="159"/>
      <c r="Z18" s="99">
        <f>X18</f>
        <v>605548937</v>
      </c>
      <c r="AA18" s="161"/>
      <c r="AB18" s="158">
        <f t="shared" si="0"/>
        <v>3.8130252309250443E-6</v>
      </c>
      <c r="AC18" s="153"/>
      <c r="AD18" s="153"/>
      <c r="AE18" s="153"/>
    </row>
    <row r="19" spans="1:31" ht="27" customHeight="1" thickBot="1">
      <c r="A19" s="231" t="s">
        <v>25</v>
      </c>
      <c r="B19" s="231"/>
      <c r="C19" s="231"/>
      <c r="D19" s="231"/>
      <c r="E19" s="28"/>
      <c r="F19" s="34"/>
      <c r="G19" s="28"/>
      <c r="H19" s="110">
        <f>SUM(H12:H18)</f>
        <v>1385951742346</v>
      </c>
      <c r="I19" s="156"/>
      <c r="J19" s="110">
        <f>SUM(J12:J18)</f>
        <v>1412241776088.8767</v>
      </c>
      <c r="K19" s="156"/>
      <c r="L19" s="110">
        <f>SUM(L12:L18)</f>
        <v>56274</v>
      </c>
      <c r="M19" s="156"/>
      <c r="N19" s="110">
        <f>SUM(N12:N18)</f>
        <v>414998489805</v>
      </c>
      <c r="O19" s="156"/>
      <c r="P19" s="110">
        <f>SUM(P12:P18)</f>
        <v>-108333333</v>
      </c>
      <c r="Q19" s="156"/>
      <c r="R19" s="110">
        <f>SUM(R12:R18)</f>
        <v>175023197209</v>
      </c>
      <c r="S19" s="156"/>
      <c r="T19" s="99"/>
      <c r="U19" s="156"/>
      <c r="V19" s="99"/>
      <c r="W19" s="156"/>
      <c r="X19" s="110">
        <f>SUM(X12:X18)</f>
        <v>1485464707253</v>
      </c>
      <c r="Y19" s="156"/>
      <c r="Z19" s="110">
        <f>SUM(Z12:Z18)</f>
        <v>1456108678138.9822</v>
      </c>
      <c r="AA19" s="156"/>
      <c r="AB19" s="109">
        <f>SUM(AB12:AB18)</f>
        <v>9.1688363887142826E-3</v>
      </c>
      <c r="AC19" s="153"/>
      <c r="AD19" s="153"/>
      <c r="AE19" s="162"/>
    </row>
    <row r="20" spans="1:31" ht="13.5" thickTop="1">
      <c r="E20" s="28"/>
      <c r="F20" s="28"/>
      <c r="G20" s="28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3"/>
      <c r="AD20" s="153"/>
      <c r="AE20" s="153"/>
    </row>
    <row r="21" spans="1:31">
      <c r="E21" s="28"/>
      <c r="F21" s="28"/>
      <c r="G21" s="28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3"/>
      <c r="AD21" s="153"/>
      <c r="AE21" s="153"/>
    </row>
    <row r="22" spans="1:31">
      <c r="H22" s="153"/>
      <c r="I22" s="153"/>
      <c r="J22" s="153"/>
      <c r="K22" s="153"/>
      <c r="L22" s="153"/>
      <c r="M22" s="153"/>
      <c r="N22" s="163"/>
      <c r="O22" s="153"/>
      <c r="P22" s="153"/>
      <c r="Q22" s="153"/>
      <c r="R22" s="16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</row>
    <row r="23" spans="1:31"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</row>
    <row r="24" spans="1:31"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</row>
    <row r="25" spans="1:31"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</row>
    <row r="26" spans="1:31"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</row>
    <row r="27" spans="1:31"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</row>
    <row r="28" spans="1:31"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</row>
    <row r="29" spans="1:31"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</row>
    <row r="30" spans="1:31"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</row>
    <row r="31" spans="1:31"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</row>
    <row r="32" spans="1:31"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</row>
    <row r="33" spans="8:31"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</row>
    <row r="34" spans="8:31"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</row>
  </sheetData>
  <mergeCells count="28">
    <mergeCell ref="A17:C17"/>
    <mergeCell ref="E17:F17"/>
    <mergeCell ref="A19:D19"/>
    <mergeCell ref="A18:C18"/>
    <mergeCell ref="E18:F18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F9:J9"/>
    <mergeCell ref="L9:R9"/>
    <mergeCell ref="T9:AB9"/>
    <mergeCell ref="L10:N10"/>
    <mergeCell ref="P10:R10"/>
    <mergeCell ref="A1:AB1"/>
    <mergeCell ref="A2:AB2"/>
    <mergeCell ref="A3:AB3"/>
    <mergeCell ref="B7:AB7"/>
    <mergeCell ref="A8:B8"/>
    <mergeCell ref="C8:AB8"/>
  </mergeCells>
  <pageMargins left="0.39" right="0.39" top="0.39" bottom="0.39" header="0" footer="0"/>
  <pageSetup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view="pageBreakPreview" zoomScaleNormal="85" zoomScaleSheetLayoutView="100" workbookViewId="0">
      <selection activeCell="A9" sqref="A9"/>
    </sheetView>
  </sheetViews>
  <sheetFormatPr defaultRowHeight="12.75"/>
  <cols>
    <col min="1" max="1" width="33.42578125" style="26" customWidth="1"/>
    <col min="2" max="2" width="1.28515625" style="26" customWidth="1"/>
    <col min="3" max="3" width="13" style="26" customWidth="1"/>
    <col min="4" max="4" width="1.28515625" style="26" customWidth="1"/>
    <col min="5" max="5" width="13" style="26" customWidth="1"/>
    <col min="6" max="6" width="1.28515625" style="26" customWidth="1"/>
    <col min="7" max="7" width="6.42578125" style="26" customWidth="1"/>
    <col min="8" max="8" width="1.28515625" style="26" customWidth="1"/>
    <col min="9" max="9" width="5.140625" style="26" customWidth="1"/>
    <col min="10" max="10" width="1.28515625" style="26" customWidth="1"/>
    <col min="11" max="11" width="9.140625" style="26" customWidth="1"/>
    <col min="12" max="12" width="1.28515625" style="26" customWidth="1"/>
    <col min="13" max="13" width="2.5703125" style="26" customWidth="1"/>
    <col min="14" max="14" width="1.28515625" style="26" customWidth="1"/>
    <col min="15" max="15" width="9.140625" style="26" customWidth="1"/>
    <col min="16" max="16" width="1.28515625" style="26" customWidth="1"/>
    <col min="17" max="17" width="2.5703125" style="26" customWidth="1"/>
    <col min="18" max="20" width="1.28515625" style="26" customWidth="1"/>
    <col min="21" max="21" width="6.42578125" style="26" customWidth="1"/>
    <col min="22" max="22" width="1.28515625" style="26" customWidth="1"/>
    <col min="23" max="23" width="2.5703125" style="26" customWidth="1"/>
    <col min="24" max="26" width="1.28515625" style="26" customWidth="1"/>
    <col min="27" max="27" width="6.42578125" style="26" customWidth="1"/>
    <col min="28" max="28" width="1.28515625" style="26" customWidth="1"/>
    <col min="29" max="29" width="2.5703125" style="26" customWidth="1"/>
    <col min="30" max="32" width="1.28515625" style="26" customWidth="1"/>
    <col min="33" max="33" width="9.140625" style="26" customWidth="1"/>
    <col min="34" max="34" width="1.28515625" style="26" customWidth="1"/>
    <col min="35" max="35" width="2.5703125" style="26" customWidth="1"/>
    <col min="36" max="36" width="1.28515625" style="26" customWidth="1"/>
    <col min="37" max="37" width="9.140625" style="26" customWidth="1"/>
    <col min="38" max="38" width="1.28515625" style="26" customWidth="1"/>
    <col min="39" max="39" width="2.5703125" style="26" customWidth="1"/>
    <col min="40" max="40" width="1.28515625" style="26" customWidth="1"/>
    <col min="41" max="41" width="9.140625" style="26" customWidth="1"/>
    <col min="42" max="42" width="1.28515625" style="26" customWidth="1"/>
    <col min="43" max="43" width="2.5703125" style="26" customWidth="1"/>
    <col min="44" max="44" width="1.28515625" style="26" customWidth="1"/>
    <col min="45" max="45" width="11.7109375" style="26" customWidth="1"/>
    <col min="46" max="47" width="1.28515625" style="26" customWidth="1"/>
    <col min="48" max="48" width="13" style="26" customWidth="1"/>
    <col min="49" max="49" width="7.7109375" style="26" customWidth="1"/>
    <col min="50" max="50" width="0.28515625" style="26" customWidth="1"/>
    <col min="51" max="16384" width="9.140625" style="26"/>
  </cols>
  <sheetData>
    <row r="1" spans="1:49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</row>
    <row r="2" spans="1:49" ht="21.75" customHeight="1">
      <c r="A2" s="220" t="s">
        <v>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</row>
    <row r="3" spans="1:49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</row>
    <row r="4" spans="1:49" ht="21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21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24" customHeight="1"/>
    <row r="7" spans="1:49" ht="24" customHeight="1">
      <c r="A7" s="222" t="s">
        <v>26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</row>
    <row r="8" spans="1:49" ht="24" customHeight="1">
      <c r="I8" s="223" t="s">
        <v>7</v>
      </c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C8" s="223" t="s">
        <v>9</v>
      </c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</row>
    <row r="9" spans="1:49" ht="24" customHeight="1"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</row>
    <row r="10" spans="1:49" ht="24" customHeight="1">
      <c r="A10" s="223" t="s">
        <v>27</v>
      </c>
      <c r="B10" s="223"/>
      <c r="C10" s="223"/>
      <c r="D10" s="223"/>
      <c r="E10" s="223"/>
      <c r="F10" s="223"/>
      <c r="G10" s="223"/>
      <c r="I10" s="223" t="s">
        <v>28</v>
      </c>
      <c r="J10" s="223"/>
      <c r="K10" s="223"/>
      <c r="M10" s="223" t="s">
        <v>29</v>
      </c>
      <c r="N10" s="223"/>
      <c r="O10" s="223"/>
      <c r="Q10" s="223" t="s">
        <v>30</v>
      </c>
      <c r="R10" s="223"/>
      <c r="S10" s="223"/>
      <c r="T10" s="223"/>
      <c r="U10" s="223"/>
      <c r="W10" s="232"/>
      <c r="X10" s="232"/>
      <c r="Y10" s="232"/>
      <c r="Z10" s="232"/>
      <c r="AA10" s="232"/>
      <c r="AC10" s="223" t="s">
        <v>28</v>
      </c>
      <c r="AD10" s="223"/>
      <c r="AE10" s="223"/>
      <c r="AF10" s="223"/>
      <c r="AG10" s="223"/>
      <c r="AI10" s="223" t="s">
        <v>29</v>
      </c>
      <c r="AJ10" s="223"/>
      <c r="AK10" s="223"/>
      <c r="AM10" s="223" t="s">
        <v>30</v>
      </c>
      <c r="AN10" s="223"/>
      <c r="AO10" s="223"/>
      <c r="AQ10" s="232"/>
      <c r="AR10" s="232"/>
      <c r="AS10" s="232"/>
    </row>
    <row r="11" spans="1:49" ht="24" customHeight="1">
      <c r="A11" s="234" t="s">
        <v>31</v>
      </c>
      <c r="B11" s="234"/>
      <c r="C11" s="234"/>
      <c r="D11" s="234"/>
      <c r="E11" s="234"/>
      <c r="F11" s="234"/>
      <c r="G11" s="234"/>
      <c r="I11" s="233">
        <v>606007989</v>
      </c>
      <c r="J11" s="233"/>
      <c r="K11" s="233"/>
      <c r="M11" s="233">
        <v>2042</v>
      </c>
      <c r="N11" s="233"/>
      <c r="O11" s="233"/>
      <c r="Q11" s="234" t="s">
        <v>32</v>
      </c>
      <c r="R11" s="234"/>
      <c r="S11" s="234"/>
      <c r="T11" s="234"/>
      <c r="U11" s="234"/>
      <c r="W11" s="235"/>
      <c r="X11" s="235"/>
      <c r="Y11" s="235"/>
      <c r="Z11" s="235"/>
      <c r="AA11" s="235"/>
      <c r="AC11" s="233">
        <v>606007989</v>
      </c>
      <c r="AD11" s="233"/>
      <c r="AE11" s="233"/>
      <c r="AF11" s="233"/>
      <c r="AG11" s="233"/>
      <c r="AI11" s="233">
        <v>1949</v>
      </c>
      <c r="AJ11" s="233"/>
      <c r="AK11" s="233"/>
      <c r="AM11" s="234" t="s">
        <v>32</v>
      </c>
      <c r="AN11" s="234"/>
      <c r="AO11" s="234"/>
      <c r="AQ11" s="235"/>
      <c r="AR11" s="235"/>
      <c r="AS11" s="235"/>
    </row>
    <row r="12" spans="1:49" ht="24" customHeight="1">
      <c r="A12" s="222" t="s">
        <v>33</v>
      </c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</row>
    <row r="13" spans="1:49" ht="24" customHeight="1">
      <c r="C13" s="236" t="s">
        <v>7</v>
      </c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Y13" s="236" t="s">
        <v>9</v>
      </c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</row>
    <row r="14" spans="1:49" ht="24" customHeight="1">
      <c r="A14" s="3" t="s">
        <v>27</v>
      </c>
      <c r="C14" s="39" t="s">
        <v>34</v>
      </c>
      <c r="D14" s="38"/>
      <c r="E14" s="39" t="s">
        <v>35</v>
      </c>
      <c r="F14" s="38"/>
      <c r="G14" s="232"/>
      <c r="H14" s="232"/>
      <c r="I14" s="232"/>
      <c r="J14" s="38"/>
      <c r="K14" s="237" t="s">
        <v>36</v>
      </c>
      <c r="L14" s="237"/>
      <c r="M14" s="237"/>
      <c r="N14" s="38"/>
      <c r="O14" s="237" t="s">
        <v>29</v>
      </c>
      <c r="P14" s="237"/>
      <c r="Q14" s="237"/>
      <c r="R14" s="38"/>
      <c r="S14" s="237" t="s">
        <v>30</v>
      </c>
      <c r="T14" s="237"/>
      <c r="U14" s="237"/>
      <c r="V14" s="237"/>
      <c r="W14" s="237"/>
      <c r="X14" s="28"/>
      <c r="Y14" s="237" t="s">
        <v>34</v>
      </c>
      <c r="Z14" s="237"/>
      <c r="AA14" s="237"/>
      <c r="AB14" s="237"/>
      <c r="AC14" s="237"/>
      <c r="AD14" s="38"/>
      <c r="AE14" s="237" t="s">
        <v>35</v>
      </c>
      <c r="AF14" s="237"/>
      <c r="AG14" s="237"/>
      <c r="AH14" s="237"/>
      <c r="AI14" s="237"/>
      <c r="AJ14" s="38"/>
      <c r="AK14" s="232"/>
      <c r="AL14" s="232"/>
      <c r="AM14" s="232"/>
      <c r="AN14" s="38"/>
      <c r="AO14" s="237" t="s">
        <v>36</v>
      </c>
      <c r="AP14" s="237"/>
      <c r="AQ14" s="237"/>
      <c r="AR14" s="38"/>
      <c r="AS14" s="237" t="s">
        <v>29</v>
      </c>
      <c r="AT14" s="237"/>
      <c r="AU14" s="38"/>
      <c r="AV14" s="39" t="s">
        <v>30</v>
      </c>
      <c r="AW14" s="28"/>
    </row>
    <row r="15" spans="1:49" ht="24" customHeight="1">
      <c r="A15" s="36" t="s">
        <v>37</v>
      </c>
      <c r="C15" s="16" t="s">
        <v>38</v>
      </c>
      <c r="D15" s="28"/>
      <c r="E15" s="16" t="s">
        <v>39</v>
      </c>
      <c r="F15" s="28"/>
      <c r="G15" s="232"/>
      <c r="H15" s="232"/>
      <c r="I15" s="232"/>
      <c r="J15" s="28"/>
      <c r="K15" s="226">
        <v>606007989</v>
      </c>
      <c r="L15" s="226"/>
      <c r="M15" s="226"/>
      <c r="N15" s="28"/>
      <c r="O15" s="226">
        <v>2089</v>
      </c>
      <c r="P15" s="226"/>
      <c r="Q15" s="226"/>
      <c r="R15" s="28"/>
      <c r="S15" s="238" t="s">
        <v>40</v>
      </c>
      <c r="T15" s="238"/>
      <c r="U15" s="238"/>
      <c r="V15" s="238"/>
      <c r="W15" s="238"/>
      <c r="X15" s="28"/>
      <c r="Y15" s="238" t="s">
        <v>38</v>
      </c>
      <c r="Z15" s="238"/>
      <c r="AA15" s="238"/>
      <c r="AB15" s="238"/>
      <c r="AC15" s="238"/>
      <c r="AD15" s="28"/>
      <c r="AE15" s="238" t="s">
        <v>39</v>
      </c>
      <c r="AF15" s="238"/>
      <c r="AG15" s="238"/>
      <c r="AH15" s="238"/>
      <c r="AI15" s="238"/>
      <c r="AJ15" s="28"/>
      <c r="AK15" s="232"/>
      <c r="AL15" s="232"/>
      <c r="AM15" s="232"/>
      <c r="AN15" s="28"/>
      <c r="AO15" s="226">
        <v>606007989</v>
      </c>
      <c r="AP15" s="226"/>
      <c r="AQ15" s="226"/>
      <c r="AR15" s="28"/>
      <c r="AS15" s="226">
        <v>1996</v>
      </c>
      <c r="AT15" s="226"/>
      <c r="AU15" s="28"/>
      <c r="AV15" s="16" t="s">
        <v>40</v>
      </c>
      <c r="AW15" s="28"/>
    </row>
    <row r="16" spans="1:49" ht="24" customHeight="1">
      <c r="A16" s="37"/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</row>
    <row r="17" ht="21.75" customHeight="1"/>
    <row r="18" ht="21.75" customHeight="1"/>
    <row r="19" ht="21.75" customHeight="1"/>
    <row r="20" ht="21.75" customHeight="1"/>
    <row r="21" ht="21.75" customHeight="1"/>
  </sheetData>
  <mergeCells count="45">
    <mergeCell ref="AE15:AI15"/>
    <mergeCell ref="AK15:AM15"/>
    <mergeCell ref="AO15:AQ15"/>
    <mergeCell ref="AS15:AT15"/>
    <mergeCell ref="G15:I15"/>
    <mergeCell ref="K15:M15"/>
    <mergeCell ref="O15:Q15"/>
    <mergeCell ref="S15:W15"/>
    <mergeCell ref="Y15:AC15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C11:AG11"/>
    <mergeCell ref="AI11:AK11"/>
    <mergeCell ref="AM11:AO11"/>
    <mergeCell ref="AQ11:AS11"/>
    <mergeCell ref="A10:G10"/>
    <mergeCell ref="I10:K10"/>
    <mergeCell ref="M10:O10"/>
    <mergeCell ref="A11:G11"/>
    <mergeCell ref="I11:K11"/>
    <mergeCell ref="M11:O11"/>
    <mergeCell ref="Q11:U11"/>
    <mergeCell ref="W11:AA11"/>
    <mergeCell ref="Q10:U10"/>
    <mergeCell ref="W10:AA10"/>
    <mergeCell ref="AC10:AG10"/>
    <mergeCell ref="AI10:AK10"/>
    <mergeCell ref="AM10:AO10"/>
    <mergeCell ref="AQ10:AS10"/>
    <mergeCell ref="A1:AW1"/>
    <mergeCell ref="A2:AW2"/>
    <mergeCell ref="A3:AW3"/>
    <mergeCell ref="A7:AW7"/>
    <mergeCell ref="I8:AA8"/>
    <mergeCell ref="AC8:AS8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34"/>
  <sheetViews>
    <sheetView rightToLeft="1" view="pageBreakPreview" zoomScale="70" zoomScaleNormal="55" zoomScaleSheetLayoutView="70" workbookViewId="0">
      <selection activeCell="A8" sqref="A8:B8"/>
    </sheetView>
  </sheetViews>
  <sheetFormatPr defaultRowHeight="12.75"/>
  <cols>
    <col min="1" max="1" width="5.140625" style="25" customWidth="1"/>
    <col min="2" max="2" width="42.140625" style="25" customWidth="1"/>
    <col min="3" max="3" width="1.28515625" style="25" customWidth="1"/>
    <col min="4" max="4" width="2.5703125" style="25" customWidth="1"/>
    <col min="5" max="5" width="14.85546875" style="25" customWidth="1"/>
    <col min="6" max="6" width="1.7109375" style="25" customWidth="1"/>
    <col min="7" max="7" width="19.42578125" style="25" bestFit="1" customWidth="1"/>
    <col min="8" max="8" width="1.28515625" style="25" customWidth="1"/>
    <col min="9" max="9" width="19.5703125" style="25" bestFit="1" customWidth="1"/>
    <col min="10" max="10" width="1.28515625" style="25" customWidth="1"/>
    <col min="11" max="11" width="13" style="25" customWidth="1"/>
    <col min="12" max="12" width="1.28515625" style="25" customWidth="1"/>
    <col min="13" max="13" width="19.28515625" style="25" bestFit="1" customWidth="1"/>
    <col min="14" max="14" width="1.28515625" style="25" customWidth="1"/>
    <col min="15" max="15" width="13.7109375" style="25" bestFit="1" customWidth="1"/>
    <col min="16" max="16" width="1.28515625" style="25" customWidth="1"/>
    <col min="17" max="17" width="18.140625" style="25" bestFit="1" customWidth="1"/>
    <col min="18" max="18" width="1.28515625" style="25" customWidth="1"/>
    <col min="19" max="19" width="15.5703125" style="25" customWidth="1"/>
    <col min="20" max="20" width="1.28515625" style="25" customWidth="1"/>
    <col min="21" max="21" width="23.140625" style="25" bestFit="1" customWidth="1"/>
    <col min="22" max="22" width="1.28515625" style="25" customWidth="1"/>
    <col min="23" max="23" width="19.42578125" style="25" bestFit="1" customWidth="1"/>
    <col min="24" max="24" width="1.28515625" style="25" customWidth="1"/>
    <col min="25" max="25" width="18.42578125" style="25" bestFit="1" customWidth="1"/>
    <col min="26" max="26" width="1.28515625" style="25" customWidth="1"/>
    <col min="27" max="27" width="19.140625" style="25" bestFit="1" customWidth="1"/>
    <col min="28" max="28" width="0.28515625" style="25" customWidth="1"/>
    <col min="29" max="29" width="9.140625" style="25"/>
    <col min="30" max="30" width="18.5703125" style="25" bestFit="1" customWidth="1"/>
    <col min="31" max="16384" width="9.140625" style="25"/>
  </cols>
  <sheetData>
    <row r="1" spans="1:33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</row>
    <row r="2" spans="1:33" ht="21.75" customHeight="1">
      <c r="A2" s="220" t="s">
        <v>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</row>
    <row r="3" spans="1:33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</row>
    <row r="4" spans="1:33" ht="14.45" customHeight="1"/>
    <row r="5" spans="1:33" ht="31.5" customHeight="1">
      <c r="A5" s="2" t="s">
        <v>41</v>
      </c>
      <c r="B5" s="222" t="s">
        <v>42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</row>
    <row r="6" spans="1:33" ht="31.5" customHeight="1">
      <c r="D6" s="28"/>
      <c r="E6" s="223" t="s">
        <v>7</v>
      </c>
      <c r="F6" s="223"/>
      <c r="G6" s="223"/>
      <c r="H6" s="223"/>
      <c r="I6" s="223"/>
      <c r="J6" s="28"/>
      <c r="K6" s="223" t="s">
        <v>8</v>
      </c>
      <c r="L6" s="223"/>
      <c r="M6" s="223"/>
      <c r="N6" s="223"/>
      <c r="O6" s="223"/>
      <c r="P6" s="223"/>
      <c r="Q6" s="223"/>
      <c r="R6" s="28"/>
      <c r="S6" s="223" t="s">
        <v>9</v>
      </c>
      <c r="T6" s="223"/>
      <c r="U6" s="223"/>
      <c r="V6" s="223"/>
      <c r="W6" s="223"/>
      <c r="X6" s="223"/>
      <c r="Y6" s="223"/>
      <c r="Z6" s="223"/>
      <c r="AA6" s="223"/>
    </row>
    <row r="7" spans="1:33" ht="31.5" customHeight="1">
      <c r="D7" s="28"/>
      <c r="E7" s="29"/>
      <c r="F7" s="29"/>
      <c r="G7" s="29"/>
      <c r="H7" s="29"/>
      <c r="I7" s="29"/>
      <c r="J7" s="28"/>
      <c r="K7" s="224" t="s">
        <v>43</v>
      </c>
      <c r="L7" s="224"/>
      <c r="M7" s="224"/>
      <c r="N7" s="29"/>
      <c r="O7" s="224" t="s">
        <v>44</v>
      </c>
      <c r="P7" s="224"/>
      <c r="Q7" s="224"/>
      <c r="R7" s="28"/>
      <c r="S7" s="29"/>
      <c r="T7" s="29"/>
      <c r="U7" s="29"/>
      <c r="V7" s="29"/>
      <c r="W7" s="29"/>
      <c r="X7" s="29"/>
      <c r="Y7" s="29"/>
      <c r="Z7" s="29"/>
      <c r="AA7" s="29"/>
      <c r="AD7" s="166">
        <f>سهام!AE11</f>
        <v>158810629441624</v>
      </c>
    </row>
    <row r="8" spans="1:33" ht="31.5" customHeight="1">
      <c r="A8" s="223" t="s">
        <v>45</v>
      </c>
      <c r="B8" s="223"/>
      <c r="D8" s="223" t="s">
        <v>46</v>
      </c>
      <c r="E8" s="223"/>
      <c r="F8" s="28"/>
      <c r="G8" s="3" t="s">
        <v>14</v>
      </c>
      <c r="H8" s="28"/>
      <c r="I8" s="3" t="s">
        <v>15</v>
      </c>
      <c r="J8" s="28"/>
      <c r="K8" s="5" t="s">
        <v>13</v>
      </c>
      <c r="L8" s="29"/>
      <c r="M8" s="5" t="s">
        <v>14</v>
      </c>
      <c r="N8" s="28"/>
      <c r="O8" s="5" t="s">
        <v>13</v>
      </c>
      <c r="P8" s="29"/>
      <c r="Q8" s="5" t="s">
        <v>16</v>
      </c>
      <c r="R8" s="28"/>
      <c r="S8" s="3" t="s">
        <v>13</v>
      </c>
      <c r="T8" s="28"/>
      <c r="U8" s="3" t="s">
        <v>47</v>
      </c>
      <c r="V8" s="28"/>
      <c r="W8" s="3" t="s">
        <v>14</v>
      </c>
      <c r="X8" s="28"/>
      <c r="Y8" s="3" t="s">
        <v>15</v>
      </c>
      <c r="Z8" s="28"/>
      <c r="AA8" s="3" t="s">
        <v>18</v>
      </c>
    </row>
    <row r="9" spans="1:33" ht="31.5" customHeight="1">
      <c r="A9" s="225" t="s">
        <v>48</v>
      </c>
      <c r="B9" s="225"/>
      <c r="D9" s="226">
        <v>3340000</v>
      </c>
      <c r="E9" s="226"/>
      <c r="F9" s="28"/>
      <c r="G9" s="30">
        <v>70313319261</v>
      </c>
      <c r="H9" s="28"/>
      <c r="I9" s="30">
        <v>97790204028</v>
      </c>
      <c r="J9" s="28"/>
      <c r="K9" s="30">
        <v>0</v>
      </c>
      <c r="L9" s="28"/>
      <c r="M9" s="30">
        <v>0</v>
      </c>
      <c r="N9" s="28"/>
      <c r="O9" s="30">
        <v>0</v>
      </c>
      <c r="P9" s="28"/>
      <c r="Q9" s="30">
        <v>0</v>
      </c>
      <c r="R9" s="28"/>
      <c r="S9" s="30">
        <v>3340000</v>
      </c>
      <c r="T9" s="28"/>
      <c r="U9" s="30">
        <v>40450</v>
      </c>
      <c r="V9" s="28"/>
      <c r="W9" s="30">
        <v>70313319261</v>
      </c>
      <c r="X9" s="28"/>
      <c r="Y9" s="30">
        <v>134792263100</v>
      </c>
      <c r="Z9" s="28"/>
      <c r="AA9" s="107">
        <f>Y9/AD7</f>
        <v>8.4876096501807061E-4</v>
      </c>
    </row>
    <row r="10" spans="1:33" ht="31.5" customHeight="1">
      <c r="A10" s="227" t="s">
        <v>49</v>
      </c>
      <c r="B10" s="227"/>
      <c r="D10" s="228">
        <v>184181489</v>
      </c>
      <c r="E10" s="228"/>
      <c r="F10" s="28"/>
      <c r="G10" s="31">
        <v>2665467519820</v>
      </c>
      <c r="H10" s="28"/>
      <c r="I10" s="31">
        <v>3308997264114.4399</v>
      </c>
      <c r="J10" s="28"/>
      <c r="K10" s="31">
        <v>0</v>
      </c>
      <c r="L10" s="28"/>
      <c r="M10" s="31">
        <v>0</v>
      </c>
      <c r="N10" s="28"/>
      <c r="O10" s="78">
        <v>-109974706</v>
      </c>
      <c r="P10" s="28"/>
      <c r="Q10" s="31">
        <v>1999890028610</v>
      </c>
      <c r="R10" s="28"/>
      <c r="S10" s="31">
        <v>74206783</v>
      </c>
      <c r="T10" s="28"/>
      <c r="U10" s="31">
        <v>18487.55</v>
      </c>
      <c r="V10" s="28"/>
      <c r="W10" s="31">
        <v>1073917747710</v>
      </c>
      <c r="X10" s="28"/>
      <c r="Y10" s="31">
        <v>1371901611051.6499</v>
      </c>
      <c r="Z10" s="28"/>
      <c r="AA10" s="107">
        <f t="shared" ref="AA10:AA18" si="0">Y10/$AD$7</f>
        <v>8.6386006772672403E-3</v>
      </c>
    </row>
    <row r="11" spans="1:33" ht="31.5" customHeight="1">
      <c r="A11" s="227" t="s">
        <v>50</v>
      </c>
      <c r="B11" s="227"/>
      <c r="D11" s="228">
        <v>1562699</v>
      </c>
      <c r="E11" s="228"/>
      <c r="F11" s="28"/>
      <c r="G11" s="31">
        <v>15645117308</v>
      </c>
      <c r="H11" s="28"/>
      <c r="I11" s="31">
        <v>16205335211.166201</v>
      </c>
      <c r="J11" s="28"/>
      <c r="K11" s="31">
        <v>0</v>
      </c>
      <c r="L11" s="28"/>
      <c r="M11" s="31">
        <v>0</v>
      </c>
      <c r="N11" s="28"/>
      <c r="O11" s="78">
        <v>-1562699</v>
      </c>
      <c r="P11" s="28"/>
      <c r="Q11" s="31">
        <v>17154830053</v>
      </c>
      <c r="R11" s="28"/>
      <c r="S11" s="31">
        <v>0</v>
      </c>
      <c r="T11" s="28"/>
      <c r="U11" s="31">
        <v>0</v>
      </c>
      <c r="V11" s="28"/>
      <c r="W11" s="31">
        <v>0</v>
      </c>
      <c r="X11" s="28"/>
      <c r="Y11" s="31">
        <v>0</v>
      </c>
      <c r="Z11" s="28"/>
      <c r="AA11" s="107">
        <f t="shared" si="0"/>
        <v>0</v>
      </c>
    </row>
    <row r="12" spans="1:33" ht="31.5" customHeight="1">
      <c r="A12" s="227" t="s">
        <v>51</v>
      </c>
      <c r="B12" s="227"/>
      <c r="D12" s="228">
        <v>19003685</v>
      </c>
      <c r="E12" s="228"/>
      <c r="F12" s="28"/>
      <c r="G12" s="31">
        <v>200969011326</v>
      </c>
      <c r="H12" s="28"/>
      <c r="I12" s="31">
        <v>173768184847.043</v>
      </c>
      <c r="J12" s="28"/>
      <c r="K12" s="31">
        <v>0</v>
      </c>
      <c r="L12" s="28"/>
      <c r="M12" s="31">
        <v>0</v>
      </c>
      <c r="N12" s="28"/>
      <c r="O12" s="78">
        <v>-19003685</v>
      </c>
      <c r="P12" s="28"/>
      <c r="Q12" s="31">
        <v>183153373377</v>
      </c>
      <c r="R12" s="28"/>
      <c r="S12" s="31">
        <v>0</v>
      </c>
      <c r="T12" s="28"/>
      <c r="U12" s="31">
        <v>0</v>
      </c>
      <c r="V12" s="28"/>
      <c r="W12" s="31">
        <v>0</v>
      </c>
      <c r="X12" s="28"/>
      <c r="Y12" s="31">
        <v>0</v>
      </c>
      <c r="Z12" s="28"/>
      <c r="AA12" s="107">
        <f t="shared" si="0"/>
        <v>0</v>
      </c>
    </row>
    <row r="13" spans="1:33" ht="31.5" customHeight="1">
      <c r="A13" s="227" t="s">
        <v>52</v>
      </c>
      <c r="B13" s="227"/>
      <c r="D13" s="228">
        <v>10828676</v>
      </c>
      <c r="E13" s="228"/>
      <c r="F13" s="28"/>
      <c r="G13" s="31">
        <v>547102638143</v>
      </c>
      <c r="H13" s="28"/>
      <c r="I13" s="31">
        <v>774835429021.63196</v>
      </c>
      <c r="J13" s="28"/>
      <c r="K13" s="31">
        <v>0</v>
      </c>
      <c r="L13" s="28"/>
      <c r="M13" s="31">
        <v>0</v>
      </c>
      <c r="N13" s="28"/>
      <c r="O13" s="31">
        <v>0</v>
      </c>
      <c r="P13" s="28"/>
      <c r="Q13" s="31">
        <v>0</v>
      </c>
      <c r="R13" s="28"/>
      <c r="S13" s="31">
        <v>10828676</v>
      </c>
      <c r="T13" s="28"/>
      <c r="U13" s="31">
        <v>58950</v>
      </c>
      <c r="V13" s="28"/>
      <c r="W13" s="31">
        <v>547102638143</v>
      </c>
      <c r="X13" s="28"/>
      <c r="Y13" s="31">
        <v>637584429659.76001</v>
      </c>
      <c r="Z13" s="28"/>
      <c r="AA13" s="107">
        <f t="shared" si="0"/>
        <v>4.0147465689261367E-3</v>
      </c>
    </row>
    <row r="14" spans="1:33" ht="31.5" customHeight="1">
      <c r="A14" s="227" t="s">
        <v>53</v>
      </c>
      <c r="B14" s="227"/>
      <c r="D14" s="228">
        <v>14160767</v>
      </c>
      <c r="E14" s="228"/>
      <c r="F14" s="28"/>
      <c r="G14" s="31">
        <v>141777599204</v>
      </c>
      <c r="H14" s="28"/>
      <c r="I14" s="31">
        <v>337710893698.60901</v>
      </c>
      <c r="J14" s="28"/>
      <c r="K14" s="31">
        <v>0</v>
      </c>
      <c r="L14" s="28"/>
      <c r="M14" s="31">
        <v>0</v>
      </c>
      <c r="N14" s="28"/>
      <c r="O14" s="31">
        <v>0</v>
      </c>
      <c r="P14" s="28"/>
      <c r="Q14" s="31">
        <v>0</v>
      </c>
      <c r="R14" s="28"/>
      <c r="S14" s="31">
        <v>14160767</v>
      </c>
      <c r="T14" s="28"/>
      <c r="U14" s="31">
        <v>19350</v>
      </c>
      <c r="V14" s="28"/>
      <c r="W14" s="31">
        <v>141777599204</v>
      </c>
      <c r="X14" s="28"/>
      <c r="Y14" s="31">
        <v>273682028440.26001</v>
      </c>
      <c r="Z14" s="28"/>
      <c r="AA14" s="107">
        <f t="shared" si="0"/>
        <v>1.7233231138401898E-3</v>
      </c>
    </row>
    <row r="15" spans="1:33" ht="31.5" customHeight="1">
      <c r="A15" s="227" t="s">
        <v>54</v>
      </c>
      <c r="B15" s="227"/>
      <c r="D15" s="228">
        <v>10850331</v>
      </c>
      <c r="E15" s="228"/>
      <c r="F15" s="28"/>
      <c r="G15" s="98">
        <v>257993710097</v>
      </c>
      <c r="H15" s="156"/>
      <c r="I15" s="98">
        <v>380703884165.76099</v>
      </c>
      <c r="J15" s="156"/>
      <c r="K15" s="98">
        <v>0</v>
      </c>
      <c r="L15" s="156"/>
      <c r="M15" s="98">
        <v>0</v>
      </c>
      <c r="N15" s="156"/>
      <c r="O15" s="98">
        <v>0</v>
      </c>
      <c r="P15" s="156"/>
      <c r="Q15" s="98">
        <v>0</v>
      </c>
      <c r="R15" s="156"/>
      <c r="S15" s="98">
        <v>10850331</v>
      </c>
      <c r="T15" s="156"/>
      <c r="U15" s="98">
        <v>28319</v>
      </c>
      <c r="V15" s="156"/>
      <c r="W15" s="98">
        <v>257993710097</v>
      </c>
      <c r="X15" s="156"/>
      <c r="Y15" s="98">
        <v>306901798960.69299</v>
      </c>
      <c r="Z15" s="156"/>
      <c r="AA15" s="158">
        <f t="shared" si="0"/>
        <v>1.9325016218357392E-3</v>
      </c>
      <c r="AB15" s="153"/>
      <c r="AC15" s="153"/>
      <c r="AD15" s="153"/>
      <c r="AE15" s="153"/>
      <c r="AF15" s="153"/>
      <c r="AG15" s="153"/>
    </row>
    <row r="16" spans="1:33" ht="31.5" customHeight="1">
      <c r="A16" s="227" t="s">
        <v>55</v>
      </c>
      <c r="B16" s="227"/>
      <c r="D16" s="228">
        <v>53000000</v>
      </c>
      <c r="E16" s="228"/>
      <c r="F16" s="28"/>
      <c r="G16" s="98">
        <v>1746588556550</v>
      </c>
      <c r="H16" s="156"/>
      <c r="I16" s="98">
        <v>1872836895600</v>
      </c>
      <c r="J16" s="156"/>
      <c r="K16" s="98">
        <v>90792441</v>
      </c>
      <c r="L16" s="156"/>
      <c r="M16" s="98">
        <v>3049761095713</v>
      </c>
      <c r="N16" s="156"/>
      <c r="O16" s="98">
        <v>0</v>
      </c>
      <c r="P16" s="156"/>
      <c r="Q16" s="98">
        <v>0</v>
      </c>
      <c r="R16" s="156"/>
      <c r="S16" s="98">
        <v>143792441</v>
      </c>
      <c r="T16" s="156"/>
      <c r="U16" s="98">
        <v>29000</v>
      </c>
      <c r="V16" s="156"/>
      <c r="W16" s="98">
        <v>4796349652263</v>
      </c>
      <c r="X16" s="156"/>
      <c r="Y16" s="98">
        <v>4164976812053.2002</v>
      </c>
      <c r="Z16" s="156"/>
      <c r="AA16" s="158">
        <f t="shared" si="0"/>
        <v>2.6226058209687864E-2</v>
      </c>
      <c r="AB16" s="153"/>
      <c r="AC16" s="153"/>
      <c r="AD16" s="153"/>
      <c r="AE16" s="153"/>
      <c r="AF16" s="153"/>
      <c r="AG16" s="153"/>
    </row>
    <row r="17" spans="1:33" ht="31.5" customHeight="1">
      <c r="A17" s="227" t="s">
        <v>56</v>
      </c>
      <c r="B17" s="227"/>
      <c r="D17" s="228">
        <v>200000</v>
      </c>
      <c r="E17" s="228"/>
      <c r="F17" s="28"/>
      <c r="G17" s="98">
        <v>106905971437</v>
      </c>
      <c r="H17" s="156"/>
      <c r="I17" s="98">
        <v>107030409200</v>
      </c>
      <c r="J17" s="156"/>
      <c r="K17" s="98">
        <v>0</v>
      </c>
      <c r="L17" s="156"/>
      <c r="M17" s="98">
        <v>0</v>
      </c>
      <c r="N17" s="156"/>
      <c r="O17" s="98">
        <v>0</v>
      </c>
      <c r="P17" s="156"/>
      <c r="Q17" s="98">
        <v>0</v>
      </c>
      <c r="R17" s="156"/>
      <c r="S17" s="98">
        <v>200000</v>
      </c>
      <c r="T17" s="156"/>
      <c r="U17" s="98">
        <v>445850</v>
      </c>
      <c r="V17" s="156"/>
      <c r="W17" s="98">
        <v>106905971437</v>
      </c>
      <c r="X17" s="156"/>
      <c r="Y17" s="98">
        <v>89062996000</v>
      </c>
      <c r="Z17" s="156"/>
      <c r="AA17" s="158">
        <f t="shared" si="0"/>
        <v>5.6081256218896861E-4</v>
      </c>
      <c r="AB17" s="153"/>
      <c r="AC17" s="153"/>
      <c r="AD17" s="153"/>
      <c r="AE17" s="153"/>
      <c r="AF17" s="153"/>
      <c r="AG17" s="153"/>
    </row>
    <row r="18" spans="1:33" ht="31.5" customHeight="1">
      <c r="A18" s="240" t="s">
        <v>57</v>
      </c>
      <c r="B18" s="240"/>
      <c r="D18" s="230">
        <v>0</v>
      </c>
      <c r="E18" s="230"/>
      <c r="F18" s="28"/>
      <c r="G18" s="102">
        <v>0</v>
      </c>
      <c r="H18" s="156"/>
      <c r="I18" s="102">
        <v>0</v>
      </c>
      <c r="J18" s="156"/>
      <c r="K18" s="99">
        <v>7000000</v>
      </c>
      <c r="L18" s="156"/>
      <c r="M18" s="102">
        <v>183243460049</v>
      </c>
      <c r="N18" s="156"/>
      <c r="O18" s="99">
        <v>0</v>
      </c>
      <c r="P18" s="156"/>
      <c r="Q18" s="102">
        <v>0</v>
      </c>
      <c r="R18" s="156"/>
      <c r="S18" s="99">
        <v>7000000</v>
      </c>
      <c r="T18" s="156"/>
      <c r="U18" s="99">
        <v>26150</v>
      </c>
      <c r="V18" s="156"/>
      <c r="W18" s="102">
        <v>183243460049</v>
      </c>
      <c r="X18" s="156"/>
      <c r="Y18" s="102">
        <v>182628985000</v>
      </c>
      <c r="Z18" s="156"/>
      <c r="AA18" s="158">
        <f t="shared" si="0"/>
        <v>1.1499796055347241E-3</v>
      </c>
      <c r="AB18" s="153"/>
      <c r="AC18" s="153"/>
      <c r="AD18" s="153"/>
      <c r="AE18" s="153"/>
      <c r="AF18" s="153"/>
      <c r="AG18" s="153"/>
    </row>
    <row r="19" spans="1:33" ht="31.5" customHeight="1" thickBot="1">
      <c r="A19" s="231" t="s">
        <v>25</v>
      </c>
      <c r="B19" s="231"/>
      <c r="C19" s="111">
        <f>SUM(D9:E18)</f>
        <v>297127647</v>
      </c>
      <c r="D19" s="239">
        <f>SUM(D9:E18)</f>
        <v>297127647</v>
      </c>
      <c r="E19" s="239"/>
      <c r="F19" s="28"/>
      <c r="G19" s="110">
        <f>SUM(G9:G18)</f>
        <v>5752763443146</v>
      </c>
      <c r="H19" s="156"/>
      <c r="I19" s="110">
        <f>SUM(I9:I18)</f>
        <v>7069878499886.6504</v>
      </c>
      <c r="J19" s="156"/>
      <c r="K19" s="110">
        <f>SUM(K9:K18)</f>
        <v>97792441</v>
      </c>
      <c r="L19" s="156"/>
      <c r="M19" s="110">
        <f>SUM(M9:M18)</f>
        <v>3233004555762</v>
      </c>
      <c r="N19" s="156"/>
      <c r="O19" s="110">
        <f>SUM(O9:O18)</f>
        <v>-130541090</v>
      </c>
      <c r="P19" s="156"/>
      <c r="Q19" s="110">
        <f>SUM(Q9:Q18)</f>
        <v>2200198232040</v>
      </c>
      <c r="R19" s="156"/>
      <c r="S19" s="110">
        <f>SUM(S9:S18)</f>
        <v>264378998</v>
      </c>
      <c r="T19" s="156"/>
      <c r="U19" s="99"/>
      <c r="V19" s="156"/>
      <c r="W19" s="110">
        <f>SUM(W9:W18)</f>
        <v>7177604098164</v>
      </c>
      <c r="X19" s="156"/>
      <c r="Y19" s="110">
        <f>SUM(Y9:Y18)</f>
        <v>7161530924265.5625</v>
      </c>
      <c r="Z19" s="156"/>
      <c r="AA19" s="109">
        <f>SUM(AA9:AA18)</f>
        <v>4.5094783324298934E-2</v>
      </c>
      <c r="AB19" s="153"/>
      <c r="AC19" s="153"/>
      <c r="AD19" s="158"/>
      <c r="AE19" s="153"/>
      <c r="AF19" s="153"/>
      <c r="AG19" s="153"/>
    </row>
    <row r="20" spans="1:33" ht="13.5" thickTop="1"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</row>
    <row r="21" spans="1:33">
      <c r="G21" s="153"/>
      <c r="H21" s="153"/>
      <c r="I21" s="153"/>
      <c r="J21" s="153"/>
      <c r="K21" s="153"/>
      <c r="L21" s="153"/>
      <c r="M21" s="165"/>
      <c r="N21" s="153"/>
      <c r="O21" s="153"/>
      <c r="P21" s="153"/>
      <c r="Q21" s="16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</row>
    <row r="22" spans="1:33"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63"/>
      <c r="Z22" s="153"/>
      <c r="AA22" s="153"/>
      <c r="AB22" s="153"/>
      <c r="AC22" s="153"/>
      <c r="AD22" s="153"/>
      <c r="AE22" s="153"/>
      <c r="AF22" s="153"/>
      <c r="AG22" s="153"/>
    </row>
    <row r="23" spans="1:33"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</row>
    <row r="24" spans="1:33"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</row>
    <row r="25" spans="1:33"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</row>
    <row r="26" spans="1:33"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</row>
    <row r="27" spans="1:33"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</row>
    <row r="28" spans="1:33"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</row>
    <row r="29" spans="1:33"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</row>
    <row r="30" spans="1:33"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</row>
    <row r="31" spans="1:33"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</row>
    <row r="32" spans="1:33"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</row>
    <row r="33" spans="7:33"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</row>
    <row r="34" spans="7:33"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36"/>
  <sheetViews>
    <sheetView rightToLeft="1" view="pageBreakPreview" zoomScale="60" zoomScaleNormal="70" workbookViewId="0">
      <selection activeCell="A10" sqref="A10:B10"/>
    </sheetView>
  </sheetViews>
  <sheetFormatPr defaultRowHeight="12.75"/>
  <cols>
    <col min="1" max="1" width="5.140625" style="25" customWidth="1"/>
    <col min="2" max="2" width="28.5703125" style="25" customWidth="1"/>
    <col min="3" max="3" width="1.28515625" style="25" customWidth="1"/>
    <col min="4" max="4" width="18.5703125" style="25" bestFit="1" customWidth="1"/>
    <col min="5" max="5" width="1.28515625" style="25" customWidth="1"/>
    <col min="6" max="6" width="28.7109375" style="25" bestFit="1" customWidth="1"/>
    <col min="7" max="7" width="1.28515625" style="25" customWidth="1"/>
    <col min="8" max="8" width="15.42578125" style="25" bestFit="1" customWidth="1"/>
    <col min="9" max="9" width="1.28515625" style="25" customWidth="1"/>
    <col min="10" max="10" width="13" style="25" customWidth="1"/>
    <col min="11" max="11" width="2.7109375" style="25" customWidth="1"/>
    <col min="12" max="12" width="13" style="25" customWidth="1"/>
    <col min="13" max="13" width="1.28515625" style="25" customWidth="1"/>
    <col min="14" max="14" width="20.28515625" style="25" bestFit="1" customWidth="1"/>
    <col min="15" max="15" width="1.28515625" style="25" customWidth="1"/>
    <col min="16" max="16" width="20.85546875" style="25" bestFit="1" customWidth="1"/>
    <col min="17" max="17" width="1.28515625" style="25" customWidth="1"/>
    <col min="18" max="18" width="13" style="25" customWidth="1"/>
    <col min="19" max="19" width="1.28515625" style="25" customWidth="1"/>
    <col min="20" max="20" width="13" style="25" customWidth="1"/>
    <col min="21" max="21" width="1.28515625" style="25" customWidth="1"/>
    <col min="22" max="22" width="13" style="25" customWidth="1"/>
    <col min="23" max="23" width="1.28515625" style="25" customWidth="1"/>
    <col min="24" max="24" width="20.42578125" style="25" bestFit="1" customWidth="1"/>
    <col min="25" max="25" width="1.28515625" style="25" customWidth="1"/>
    <col min="26" max="26" width="15.5703125" style="25" customWidth="1"/>
    <col min="27" max="27" width="1.28515625" style="25" customWidth="1"/>
    <col min="28" max="28" width="15.5703125" style="25" customWidth="1"/>
    <col min="29" max="29" width="1.28515625" style="25" customWidth="1"/>
    <col min="30" max="30" width="22" style="25" bestFit="1" customWidth="1"/>
    <col min="31" max="31" width="1.28515625" style="25" customWidth="1"/>
    <col min="32" max="32" width="20.140625" style="25" bestFit="1" customWidth="1"/>
    <col min="33" max="33" width="1.28515625" style="25" customWidth="1"/>
    <col min="34" max="34" width="19.85546875" style="25" bestFit="1" customWidth="1"/>
    <col min="35" max="35" width="5.28515625" style="25" customWidth="1"/>
    <col min="36" max="36" width="9.140625" style="25"/>
    <col min="37" max="37" width="21.5703125" style="25" bestFit="1" customWidth="1"/>
    <col min="38" max="16384" width="9.140625" style="25"/>
  </cols>
  <sheetData>
    <row r="1" spans="1:39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</row>
    <row r="2" spans="1:39" ht="21.75" customHeight="1">
      <c r="A2" s="220" t="s">
        <v>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</row>
    <row r="3" spans="1:39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</row>
    <row r="4" spans="1:39" ht="21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9" ht="21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9" ht="14.45" customHeight="1"/>
    <row r="7" spans="1:39" ht="30" customHeight="1">
      <c r="A7" s="2" t="s">
        <v>58</v>
      </c>
      <c r="B7" s="222" t="s">
        <v>59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K7" s="169"/>
      <c r="AL7" s="169"/>
      <c r="AM7" s="169"/>
    </row>
    <row r="8" spans="1:39" ht="30" customHeight="1">
      <c r="A8" s="241" t="s">
        <v>60</v>
      </c>
      <c r="B8" s="241"/>
      <c r="C8" s="241"/>
      <c r="D8" s="241"/>
      <c r="E8" s="241"/>
      <c r="F8" s="241"/>
      <c r="G8" s="241"/>
      <c r="H8" s="241"/>
      <c r="I8" s="241"/>
      <c r="J8" s="241"/>
      <c r="K8" s="43"/>
      <c r="L8" s="237" t="s">
        <v>7</v>
      </c>
      <c r="M8" s="237"/>
      <c r="N8" s="237"/>
      <c r="O8" s="237"/>
      <c r="P8" s="237"/>
      <c r="Q8" s="167"/>
      <c r="R8" s="237" t="s">
        <v>8</v>
      </c>
      <c r="S8" s="237"/>
      <c r="T8" s="237"/>
      <c r="U8" s="237"/>
      <c r="V8" s="237"/>
      <c r="W8" s="237"/>
      <c r="X8" s="237"/>
      <c r="Y8" s="167"/>
      <c r="Z8" s="237" t="s">
        <v>9</v>
      </c>
      <c r="AA8" s="237"/>
      <c r="AB8" s="237"/>
      <c r="AC8" s="237"/>
      <c r="AD8" s="237"/>
      <c r="AE8" s="237"/>
      <c r="AF8" s="237"/>
      <c r="AG8" s="237"/>
      <c r="AH8" s="237"/>
      <c r="AI8" s="153"/>
      <c r="AJ8" s="153"/>
      <c r="AK8" s="170">
        <f>'واحدهای صندوق'!AD7</f>
        <v>158810629441624</v>
      </c>
      <c r="AL8" s="169"/>
      <c r="AM8" s="169"/>
    </row>
    <row r="9" spans="1:39" ht="30" customHeight="1">
      <c r="A9" s="45"/>
      <c r="B9" s="45"/>
      <c r="C9" s="45"/>
      <c r="D9" s="45"/>
      <c r="E9" s="45"/>
      <c r="F9" s="29"/>
      <c r="G9" s="29"/>
      <c r="H9" s="29"/>
      <c r="I9" s="29"/>
      <c r="J9" s="29"/>
      <c r="K9" s="53"/>
      <c r="L9" s="157"/>
      <c r="M9" s="157"/>
      <c r="N9" s="157"/>
      <c r="O9" s="157"/>
      <c r="P9" s="157"/>
      <c r="Q9" s="156"/>
      <c r="R9" s="224" t="s">
        <v>10</v>
      </c>
      <c r="S9" s="224"/>
      <c r="T9" s="224"/>
      <c r="U9" s="157"/>
      <c r="V9" s="224" t="s">
        <v>11</v>
      </c>
      <c r="W9" s="224"/>
      <c r="X9" s="224"/>
      <c r="Y9" s="156"/>
      <c r="Z9" s="157"/>
      <c r="AA9" s="157"/>
      <c r="AB9" s="157"/>
      <c r="AC9" s="157"/>
      <c r="AD9" s="157"/>
      <c r="AE9" s="157"/>
      <c r="AF9" s="157"/>
      <c r="AG9" s="157"/>
      <c r="AH9" s="157"/>
      <c r="AI9" s="153"/>
      <c r="AJ9" s="153"/>
      <c r="AK9" s="171"/>
      <c r="AL9" s="169"/>
      <c r="AM9" s="169"/>
    </row>
    <row r="10" spans="1:39" ht="30" customHeight="1">
      <c r="A10" s="242" t="s">
        <v>61</v>
      </c>
      <c r="B10" s="242"/>
      <c r="C10" s="44"/>
      <c r="D10" s="3" t="s">
        <v>62</v>
      </c>
      <c r="E10" s="44"/>
      <c r="F10" s="3" t="s">
        <v>63</v>
      </c>
      <c r="G10" s="28"/>
      <c r="H10" s="3" t="s">
        <v>64</v>
      </c>
      <c r="I10" s="28"/>
      <c r="J10" s="3" t="s">
        <v>65</v>
      </c>
      <c r="K10" s="28"/>
      <c r="L10" s="93" t="s">
        <v>13</v>
      </c>
      <c r="M10" s="156"/>
      <c r="N10" s="93" t="s">
        <v>14</v>
      </c>
      <c r="O10" s="156"/>
      <c r="P10" s="93" t="s">
        <v>15</v>
      </c>
      <c r="Q10" s="156"/>
      <c r="R10" s="94" t="s">
        <v>13</v>
      </c>
      <c r="S10" s="157"/>
      <c r="T10" s="94" t="s">
        <v>14</v>
      </c>
      <c r="U10" s="156"/>
      <c r="V10" s="94" t="s">
        <v>13</v>
      </c>
      <c r="W10" s="157"/>
      <c r="X10" s="94" t="s">
        <v>16</v>
      </c>
      <c r="Y10" s="156"/>
      <c r="Z10" s="93" t="s">
        <v>13</v>
      </c>
      <c r="AA10" s="156"/>
      <c r="AB10" s="93" t="s">
        <v>17</v>
      </c>
      <c r="AC10" s="156"/>
      <c r="AD10" s="93" t="s">
        <v>14</v>
      </c>
      <c r="AE10" s="156"/>
      <c r="AF10" s="93" t="s">
        <v>15</v>
      </c>
      <c r="AG10" s="156"/>
      <c r="AH10" s="93" t="s">
        <v>18</v>
      </c>
      <c r="AI10" s="153"/>
      <c r="AJ10" s="153"/>
      <c r="AK10" s="171"/>
      <c r="AL10" s="169"/>
      <c r="AM10" s="169"/>
    </row>
    <row r="11" spans="1:39" ht="30" customHeight="1">
      <c r="A11" s="243" t="s">
        <v>66</v>
      </c>
      <c r="B11" s="243"/>
      <c r="C11" s="44"/>
      <c r="D11" s="48" t="s">
        <v>67</v>
      </c>
      <c r="E11" s="44"/>
      <c r="F11" s="16" t="s">
        <v>67</v>
      </c>
      <c r="G11" s="28"/>
      <c r="H11" s="16" t="s">
        <v>68</v>
      </c>
      <c r="I11" s="28"/>
      <c r="J11" s="16" t="s">
        <v>69</v>
      </c>
      <c r="K11" s="28"/>
      <c r="L11" s="96">
        <v>2191184</v>
      </c>
      <c r="M11" s="156"/>
      <c r="N11" s="96">
        <v>14922768323252</v>
      </c>
      <c r="O11" s="156"/>
      <c r="P11" s="96">
        <v>18831462576880</v>
      </c>
      <c r="Q11" s="156"/>
      <c r="R11" s="96">
        <v>0</v>
      </c>
      <c r="S11" s="156"/>
      <c r="T11" s="96">
        <v>0</v>
      </c>
      <c r="U11" s="156"/>
      <c r="V11" s="96">
        <v>3</v>
      </c>
      <c r="W11" s="156"/>
      <c r="X11" s="96">
        <v>26826007</v>
      </c>
      <c r="Y11" s="156"/>
      <c r="Z11" s="96">
        <v>2191181</v>
      </c>
      <c r="AA11" s="156"/>
      <c r="AB11" s="96">
        <v>9125975</v>
      </c>
      <c r="AC11" s="156"/>
      <c r="AD11" s="96">
        <v>14922747892148</v>
      </c>
      <c r="AE11" s="156"/>
      <c r="AF11" s="96">
        <v>19983165278932</v>
      </c>
      <c r="AG11" s="156"/>
      <c r="AH11" s="155">
        <f>AF11/AK8</f>
        <v>0.12583014971474224</v>
      </c>
      <c r="AI11" s="153"/>
      <c r="AJ11" s="153"/>
      <c r="AK11" s="171"/>
      <c r="AL11" s="169"/>
      <c r="AM11" s="169"/>
    </row>
    <row r="12" spans="1:39" ht="30" customHeight="1">
      <c r="A12" s="244" t="s">
        <v>70</v>
      </c>
      <c r="B12" s="244"/>
      <c r="C12" s="44"/>
      <c r="D12" s="50" t="s">
        <v>67</v>
      </c>
      <c r="E12" s="44"/>
      <c r="F12" s="54" t="s">
        <v>67</v>
      </c>
      <c r="G12" s="28"/>
      <c r="H12" s="54" t="s">
        <v>71</v>
      </c>
      <c r="I12" s="28"/>
      <c r="J12" s="54" t="s">
        <v>72</v>
      </c>
      <c r="K12" s="28"/>
      <c r="L12" s="98">
        <v>1335900</v>
      </c>
      <c r="M12" s="156"/>
      <c r="N12" s="98">
        <v>4999848883800</v>
      </c>
      <c r="O12" s="156"/>
      <c r="P12" s="98">
        <v>6156203519006</v>
      </c>
      <c r="Q12" s="156"/>
      <c r="R12" s="98">
        <v>0</v>
      </c>
      <c r="S12" s="156"/>
      <c r="T12" s="98">
        <v>0</v>
      </c>
      <c r="U12" s="156"/>
      <c r="V12" s="98">
        <v>0</v>
      </c>
      <c r="W12" s="156"/>
      <c r="X12" s="98">
        <v>0</v>
      </c>
      <c r="Y12" s="156"/>
      <c r="Z12" s="98">
        <v>1335900</v>
      </c>
      <c r="AA12" s="156"/>
      <c r="AB12" s="98">
        <v>4687683</v>
      </c>
      <c r="AC12" s="156"/>
      <c r="AD12" s="98">
        <v>4999848883800</v>
      </c>
      <c r="AE12" s="156"/>
      <c r="AF12" s="98">
        <v>6258049455351</v>
      </c>
      <c r="AG12" s="156"/>
      <c r="AH12" s="155">
        <f t="shared" ref="AH12:AH21" si="0">AF12/$AK$8</f>
        <v>3.9405734221658939E-2</v>
      </c>
      <c r="AI12" s="153"/>
      <c r="AJ12" s="153"/>
      <c r="AK12" s="171"/>
      <c r="AL12" s="169"/>
      <c r="AM12" s="169"/>
    </row>
    <row r="13" spans="1:39" ht="30" customHeight="1">
      <c r="A13" s="244" t="s">
        <v>73</v>
      </c>
      <c r="B13" s="244"/>
      <c r="C13" s="44"/>
      <c r="D13" s="50" t="s">
        <v>67</v>
      </c>
      <c r="E13" s="44"/>
      <c r="F13" s="54" t="s">
        <v>67</v>
      </c>
      <c r="G13" s="28"/>
      <c r="H13" s="54" t="s">
        <v>74</v>
      </c>
      <c r="I13" s="28"/>
      <c r="J13" s="54" t="s">
        <v>32</v>
      </c>
      <c r="K13" s="28"/>
      <c r="L13" s="98">
        <v>9086</v>
      </c>
      <c r="M13" s="156"/>
      <c r="N13" s="98">
        <v>5082255524</v>
      </c>
      <c r="O13" s="156"/>
      <c r="P13" s="98">
        <v>7751138325</v>
      </c>
      <c r="Q13" s="156"/>
      <c r="R13" s="98">
        <v>0</v>
      </c>
      <c r="S13" s="156"/>
      <c r="T13" s="98">
        <v>0</v>
      </c>
      <c r="U13" s="156"/>
      <c r="V13" s="98">
        <v>0</v>
      </c>
      <c r="W13" s="156"/>
      <c r="X13" s="98">
        <v>0</v>
      </c>
      <c r="Y13" s="156"/>
      <c r="Z13" s="98">
        <v>9086</v>
      </c>
      <c r="AA13" s="156"/>
      <c r="AB13" s="98">
        <v>879050</v>
      </c>
      <c r="AC13" s="156"/>
      <c r="AD13" s="98">
        <v>5082255524</v>
      </c>
      <c r="AE13" s="156"/>
      <c r="AF13" s="98">
        <v>7982705342</v>
      </c>
      <c r="AG13" s="156"/>
      <c r="AH13" s="155">
        <f t="shared" si="0"/>
        <v>5.0265560750354578E-5</v>
      </c>
      <c r="AI13" s="153"/>
      <c r="AJ13" s="153"/>
      <c r="AK13" s="171"/>
      <c r="AL13" s="169"/>
      <c r="AM13" s="169"/>
    </row>
    <row r="14" spans="1:39" ht="30" customHeight="1">
      <c r="A14" s="244" t="s">
        <v>75</v>
      </c>
      <c r="B14" s="244"/>
      <c r="C14" s="44"/>
      <c r="D14" s="50" t="s">
        <v>67</v>
      </c>
      <c r="E14" s="44"/>
      <c r="F14" s="54" t="s">
        <v>67</v>
      </c>
      <c r="G14" s="28"/>
      <c r="H14" s="54" t="s">
        <v>76</v>
      </c>
      <c r="I14" s="28"/>
      <c r="J14" s="54" t="s">
        <v>77</v>
      </c>
      <c r="K14" s="28"/>
      <c r="L14" s="98">
        <v>1500000</v>
      </c>
      <c r="M14" s="156"/>
      <c r="N14" s="98">
        <v>1500000000000</v>
      </c>
      <c r="O14" s="156"/>
      <c r="P14" s="98">
        <v>1499184375000</v>
      </c>
      <c r="Q14" s="156"/>
      <c r="R14" s="98">
        <v>0</v>
      </c>
      <c r="S14" s="156"/>
      <c r="T14" s="98">
        <v>0</v>
      </c>
      <c r="U14" s="156"/>
      <c r="V14" s="98">
        <v>0</v>
      </c>
      <c r="W14" s="156"/>
      <c r="X14" s="98">
        <v>0</v>
      </c>
      <c r="Y14" s="156"/>
      <c r="Z14" s="98">
        <v>1500000</v>
      </c>
      <c r="AA14" s="156"/>
      <c r="AB14" s="98">
        <v>1000000</v>
      </c>
      <c r="AC14" s="156"/>
      <c r="AD14" s="98">
        <v>1500000000000</v>
      </c>
      <c r="AE14" s="156"/>
      <c r="AF14" s="98">
        <v>1499184375000</v>
      </c>
      <c r="AG14" s="156"/>
      <c r="AH14" s="155">
        <f t="shared" si="0"/>
        <v>9.4400757699349951E-3</v>
      </c>
      <c r="AI14" s="153"/>
      <c r="AJ14" s="153"/>
      <c r="AK14" s="153"/>
    </row>
    <row r="15" spans="1:39" ht="30" customHeight="1">
      <c r="A15" s="244" t="s">
        <v>78</v>
      </c>
      <c r="B15" s="244"/>
      <c r="C15" s="44"/>
      <c r="D15" s="50" t="s">
        <v>67</v>
      </c>
      <c r="E15" s="44"/>
      <c r="F15" s="54" t="s">
        <v>67</v>
      </c>
      <c r="G15" s="28"/>
      <c r="H15" s="54" t="s">
        <v>79</v>
      </c>
      <c r="I15" s="28"/>
      <c r="J15" s="54" t="s">
        <v>80</v>
      </c>
      <c r="K15" s="28"/>
      <c r="L15" s="98">
        <v>2500000</v>
      </c>
      <c r="M15" s="156"/>
      <c r="N15" s="98">
        <v>2500000000000</v>
      </c>
      <c r="O15" s="156"/>
      <c r="P15" s="98">
        <v>2498640625000</v>
      </c>
      <c r="Q15" s="156"/>
      <c r="R15" s="98">
        <v>0</v>
      </c>
      <c r="S15" s="156"/>
      <c r="T15" s="98">
        <v>0</v>
      </c>
      <c r="U15" s="156"/>
      <c r="V15" s="98">
        <v>0</v>
      </c>
      <c r="W15" s="156"/>
      <c r="X15" s="98">
        <v>0</v>
      </c>
      <c r="Y15" s="156"/>
      <c r="Z15" s="98">
        <v>2500000</v>
      </c>
      <c r="AA15" s="156"/>
      <c r="AB15" s="98">
        <v>1000000</v>
      </c>
      <c r="AC15" s="156"/>
      <c r="AD15" s="98">
        <v>2500000000000</v>
      </c>
      <c r="AE15" s="156"/>
      <c r="AF15" s="98">
        <v>2498640625000</v>
      </c>
      <c r="AG15" s="156"/>
      <c r="AH15" s="155">
        <f t="shared" si="0"/>
        <v>1.5733459616558327E-2</v>
      </c>
      <c r="AI15" s="153"/>
      <c r="AJ15" s="153"/>
      <c r="AK15" s="153"/>
    </row>
    <row r="16" spans="1:39" ht="30" customHeight="1">
      <c r="A16" s="244" t="s">
        <v>81</v>
      </c>
      <c r="B16" s="244"/>
      <c r="C16" s="44"/>
      <c r="D16" s="50" t="s">
        <v>67</v>
      </c>
      <c r="E16" s="44"/>
      <c r="F16" s="54" t="s">
        <v>67</v>
      </c>
      <c r="G16" s="28"/>
      <c r="H16" s="54" t="s">
        <v>82</v>
      </c>
      <c r="I16" s="28"/>
      <c r="J16" s="54" t="s">
        <v>83</v>
      </c>
      <c r="K16" s="28"/>
      <c r="L16" s="98">
        <v>2474661</v>
      </c>
      <c r="M16" s="156"/>
      <c r="N16" s="98">
        <v>1941289124284</v>
      </c>
      <c r="O16" s="156"/>
      <c r="P16" s="98">
        <v>1966780408530</v>
      </c>
      <c r="Q16" s="156"/>
      <c r="R16" s="98">
        <v>0</v>
      </c>
      <c r="S16" s="156"/>
      <c r="T16" s="98">
        <v>0</v>
      </c>
      <c r="U16" s="156"/>
      <c r="V16" s="98">
        <v>0</v>
      </c>
      <c r="W16" s="156"/>
      <c r="X16" s="98">
        <v>0</v>
      </c>
      <c r="Y16" s="156"/>
      <c r="Z16" s="98">
        <v>2474661</v>
      </c>
      <c r="AA16" s="156"/>
      <c r="AB16" s="98">
        <v>802900</v>
      </c>
      <c r="AC16" s="156"/>
      <c r="AD16" s="98">
        <v>1941289124284</v>
      </c>
      <c r="AE16" s="156"/>
      <c r="AF16" s="98">
        <v>1985824937133</v>
      </c>
      <c r="AG16" s="156"/>
      <c r="AH16" s="155">
        <f t="shared" si="0"/>
        <v>1.2504357826142579E-2</v>
      </c>
      <c r="AI16" s="153"/>
      <c r="AJ16" s="153"/>
      <c r="AK16" s="153"/>
    </row>
    <row r="17" spans="1:37" ht="30" customHeight="1">
      <c r="A17" s="244" t="s">
        <v>84</v>
      </c>
      <c r="B17" s="244"/>
      <c r="C17" s="44"/>
      <c r="D17" s="50" t="s">
        <v>67</v>
      </c>
      <c r="E17" s="44"/>
      <c r="F17" s="54" t="s">
        <v>67</v>
      </c>
      <c r="G17" s="28"/>
      <c r="H17" s="54" t="s">
        <v>82</v>
      </c>
      <c r="I17" s="28"/>
      <c r="J17" s="54" t="s">
        <v>85</v>
      </c>
      <c r="K17" s="28"/>
      <c r="L17" s="98">
        <v>624417</v>
      </c>
      <c r="M17" s="156"/>
      <c r="N17" s="98">
        <v>543197775920</v>
      </c>
      <c r="O17" s="156"/>
      <c r="P17" s="98">
        <v>492234866256</v>
      </c>
      <c r="Q17" s="156"/>
      <c r="R17" s="98">
        <v>0</v>
      </c>
      <c r="S17" s="156"/>
      <c r="T17" s="98">
        <v>0</v>
      </c>
      <c r="U17" s="156"/>
      <c r="V17" s="98">
        <v>0</v>
      </c>
      <c r="W17" s="156"/>
      <c r="X17" s="98">
        <v>0</v>
      </c>
      <c r="Y17" s="156"/>
      <c r="Z17" s="98">
        <v>624417</v>
      </c>
      <c r="AA17" s="156"/>
      <c r="AB17" s="98">
        <v>793900</v>
      </c>
      <c r="AC17" s="156"/>
      <c r="AD17" s="98">
        <v>543197775920</v>
      </c>
      <c r="AE17" s="156"/>
      <c r="AF17" s="98">
        <v>495455106018</v>
      </c>
      <c r="AG17" s="156"/>
      <c r="AH17" s="155">
        <f t="shared" si="0"/>
        <v>3.1197855443304604E-3</v>
      </c>
      <c r="AI17" s="153"/>
      <c r="AJ17" s="153"/>
      <c r="AK17" s="153"/>
    </row>
    <row r="18" spans="1:37" ht="30" customHeight="1">
      <c r="A18" s="244" t="s">
        <v>86</v>
      </c>
      <c r="B18" s="244"/>
      <c r="C18" s="44"/>
      <c r="D18" s="50" t="s">
        <v>67</v>
      </c>
      <c r="E18" s="44"/>
      <c r="F18" s="54" t="s">
        <v>67</v>
      </c>
      <c r="G18" s="28"/>
      <c r="H18" s="54" t="s">
        <v>87</v>
      </c>
      <c r="I18" s="28"/>
      <c r="J18" s="54" t="s">
        <v>88</v>
      </c>
      <c r="K18" s="28"/>
      <c r="L18" s="98">
        <v>1900000</v>
      </c>
      <c r="M18" s="156"/>
      <c r="N18" s="98">
        <v>1492190000000</v>
      </c>
      <c r="O18" s="156"/>
      <c r="P18" s="98">
        <v>1533890493281</v>
      </c>
      <c r="Q18" s="156"/>
      <c r="R18" s="98">
        <v>0</v>
      </c>
      <c r="S18" s="156"/>
      <c r="T18" s="98">
        <v>0</v>
      </c>
      <c r="U18" s="156"/>
      <c r="V18" s="98">
        <v>0</v>
      </c>
      <c r="W18" s="156"/>
      <c r="X18" s="98">
        <v>0</v>
      </c>
      <c r="Y18" s="156"/>
      <c r="Z18" s="98">
        <v>1900000</v>
      </c>
      <c r="AA18" s="156"/>
      <c r="AB18" s="98">
        <v>789680</v>
      </c>
      <c r="AC18" s="156"/>
      <c r="AD18" s="98">
        <v>1492190000000</v>
      </c>
      <c r="AE18" s="156"/>
      <c r="AF18" s="98">
        <v>1499576161850</v>
      </c>
      <c r="AG18" s="156"/>
      <c r="AH18" s="155">
        <f t="shared" si="0"/>
        <v>9.4425427764028725E-3</v>
      </c>
      <c r="AI18" s="153"/>
      <c r="AJ18" s="153"/>
      <c r="AK18" s="153"/>
    </row>
    <row r="19" spans="1:37" ht="30" customHeight="1">
      <c r="A19" s="244" t="s">
        <v>89</v>
      </c>
      <c r="B19" s="244"/>
      <c r="C19" s="44"/>
      <c r="D19" s="50" t="s">
        <v>67</v>
      </c>
      <c r="E19" s="44"/>
      <c r="F19" s="54" t="s">
        <v>67</v>
      </c>
      <c r="G19" s="28"/>
      <c r="H19" s="54" t="s">
        <v>90</v>
      </c>
      <c r="I19" s="28"/>
      <c r="J19" s="54" t="s">
        <v>91</v>
      </c>
      <c r="K19" s="28"/>
      <c r="L19" s="98">
        <v>12300000</v>
      </c>
      <c r="M19" s="156"/>
      <c r="N19" s="98">
        <v>9826073986500</v>
      </c>
      <c r="O19" s="156"/>
      <c r="P19" s="98">
        <v>10141982296875</v>
      </c>
      <c r="Q19" s="156"/>
      <c r="R19" s="98">
        <v>0</v>
      </c>
      <c r="S19" s="156"/>
      <c r="T19" s="98">
        <v>0</v>
      </c>
      <c r="U19" s="156"/>
      <c r="V19" s="98">
        <v>12300000</v>
      </c>
      <c r="W19" s="156"/>
      <c r="X19" s="98">
        <v>9923430703585</v>
      </c>
      <c r="Y19" s="156"/>
      <c r="Z19" s="98">
        <v>0</v>
      </c>
      <c r="AA19" s="156"/>
      <c r="AB19" s="98">
        <v>0</v>
      </c>
      <c r="AC19" s="156"/>
      <c r="AD19" s="98">
        <v>0</v>
      </c>
      <c r="AE19" s="156"/>
      <c r="AF19" s="98">
        <v>0</v>
      </c>
      <c r="AG19" s="156"/>
      <c r="AH19" s="155">
        <f t="shared" si="0"/>
        <v>0</v>
      </c>
      <c r="AI19" s="153"/>
      <c r="AJ19" s="153"/>
      <c r="AK19" s="153"/>
    </row>
    <row r="20" spans="1:37" ht="30" customHeight="1">
      <c r="A20" s="244" t="s">
        <v>92</v>
      </c>
      <c r="B20" s="244"/>
      <c r="C20" s="44"/>
      <c r="D20" s="50" t="s">
        <v>67</v>
      </c>
      <c r="E20" s="44"/>
      <c r="F20" s="54" t="s">
        <v>67</v>
      </c>
      <c r="G20" s="28"/>
      <c r="H20" s="54" t="s">
        <v>93</v>
      </c>
      <c r="I20" s="28"/>
      <c r="J20" s="54" t="s">
        <v>94</v>
      </c>
      <c r="K20" s="28"/>
      <c r="L20" s="98">
        <v>10691200</v>
      </c>
      <c r="M20" s="156"/>
      <c r="N20" s="98">
        <v>8870642903691</v>
      </c>
      <c r="O20" s="156"/>
      <c r="P20" s="98">
        <v>8847500154480</v>
      </c>
      <c r="Q20" s="156"/>
      <c r="R20" s="98">
        <v>0</v>
      </c>
      <c r="S20" s="156"/>
      <c r="T20" s="98">
        <v>0</v>
      </c>
      <c r="U20" s="156"/>
      <c r="V20" s="98">
        <v>3645200</v>
      </c>
      <c r="W20" s="156"/>
      <c r="X20" s="98">
        <v>2999759510500</v>
      </c>
      <c r="Y20" s="156"/>
      <c r="Z20" s="98">
        <v>7046000</v>
      </c>
      <c r="AA20" s="156"/>
      <c r="AB20" s="98">
        <v>822960</v>
      </c>
      <c r="AC20" s="156"/>
      <c r="AD20" s="98">
        <v>5846167866976</v>
      </c>
      <c r="AE20" s="156"/>
      <c r="AF20" s="98">
        <v>5795423184213</v>
      </c>
      <c r="AG20" s="156"/>
      <c r="AH20" s="155">
        <f t="shared" si="0"/>
        <v>3.6492665538759142E-2</v>
      </c>
      <c r="AI20" s="153"/>
      <c r="AJ20" s="153"/>
      <c r="AK20" s="153"/>
    </row>
    <row r="21" spans="1:37" ht="30" customHeight="1">
      <c r="A21" s="245" t="s">
        <v>95</v>
      </c>
      <c r="B21" s="245"/>
      <c r="C21" s="44"/>
      <c r="D21" s="51" t="s">
        <v>67</v>
      </c>
      <c r="E21" s="44"/>
      <c r="F21" s="39" t="s">
        <v>67</v>
      </c>
      <c r="G21" s="28"/>
      <c r="H21" s="39" t="s">
        <v>96</v>
      </c>
      <c r="I21" s="28"/>
      <c r="J21" s="39" t="s">
        <v>97</v>
      </c>
      <c r="K21" s="28"/>
      <c r="L21" s="99">
        <v>2997903</v>
      </c>
      <c r="M21" s="156"/>
      <c r="N21" s="102">
        <v>2997903000000</v>
      </c>
      <c r="O21" s="156"/>
      <c r="P21" s="102">
        <v>3085852460843</v>
      </c>
      <c r="Q21" s="156"/>
      <c r="R21" s="99">
        <v>20</v>
      </c>
      <c r="S21" s="156"/>
      <c r="T21" s="102">
        <v>20405086</v>
      </c>
      <c r="U21" s="156"/>
      <c r="V21" s="99">
        <v>129</v>
      </c>
      <c r="W21" s="156"/>
      <c r="X21" s="102">
        <v>132784484</v>
      </c>
      <c r="Y21" s="156"/>
      <c r="Z21" s="99">
        <v>2997794</v>
      </c>
      <c r="AA21" s="156"/>
      <c r="AB21" s="99">
        <v>1029897</v>
      </c>
      <c r="AC21" s="156"/>
      <c r="AD21" s="102">
        <v>2997794405082</v>
      </c>
      <c r="AE21" s="156"/>
      <c r="AF21" s="102">
        <v>3085740263111</v>
      </c>
      <c r="AG21" s="156"/>
      <c r="AH21" s="155">
        <f t="shared" si="0"/>
        <v>1.9430313159518483E-2</v>
      </c>
      <c r="AI21" s="153"/>
      <c r="AJ21" s="153"/>
      <c r="AK21" s="153"/>
    </row>
    <row r="22" spans="1:37" ht="30" customHeight="1" thickBot="1">
      <c r="A22" s="246" t="s">
        <v>25</v>
      </c>
      <c r="B22" s="246"/>
      <c r="C22" s="44"/>
      <c r="D22" s="49"/>
      <c r="E22" s="44"/>
      <c r="F22" s="30"/>
      <c r="G22" s="28"/>
      <c r="H22" s="30"/>
      <c r="I22" s="28"/>
      <c r="J22" s="30"/>
      <c r="K22" s="28"/>
      <c r="L22" s="99"/>
      <c r="M22" s="156"/>
      <c r="N22" s="110">
        <f>SUM(N11:N21)</f>
        <v>49598996252971</v>
      </c>
      <c r="O22" s="156"/>
      <c r="P22" s="110">
        <f>SUM(P11:P21)</f>
        <v>55061482914476</v>
      </c>
      <c r="Q22" s="156"/>
      <c r="R22" s="99"/>
      <c r="S22" s="156"/>
      <c r="T22" s="110">
        <f>SUM(T11:T21)</f>
        <v>20405086</v>
      </c>
      <c r="U22" s="156"/>
      <c r="V22" s="99"/>
      <c r="W22" s="156"/>
      <c r="X22" s="110">
        <f>SUM(X11:X21)</f>
        <v>12923349824576</v>
      </c>
      <c r="Y22" s="156"/>
      <c r="Z22" s="99"/>
      <c r="AA22" s="156"/>
      <c r="AB22" s="99"/>
      <c r="AC22" s="156"/>
      <c r="AD22" s="110">
        <f>SUM(AD11:AD21)</f>
        <v>36748318203734</v>
      </c>
      <c r="AE22" s="156"/>
      <c r="AF22" s="110">
        <f>SUM(AF11:AF21)</f>
        <v>43109042091950</v>
      </c>
      <c r="AG22" s="156"/>
      <c r="AH22" s="109">
        <f>SUM(AH11:AH21)</f>
        <v>0.27144934972879842</v>
      </c>
      <c r="AI22" s="153"/>
      <c r="AJ22" s="153"/>
      <c r="AK22" s="168"/>
    </row>
    <row r="23" spans="1:37" ht="21.75" thickTop="1">
      <c r="D23" s="56"/>
      <c r="E23" s="57"/>
      <c r="F23" s="57"/>
      <c r="G23" s="57"/>
      <c r="H23" s="57"/>
      <c r="I23" s="57"/>
      <c r="J23" s="57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68"/>
    </row>
    <row r="24" spans="1:37" ht="21"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98"/>
      <c r="AE24" s="98"/>
      <c r="AF24" s="98"/>
      <c r="AG24" s="153"/>
      <c r="AH24" s="153"/>
      <c r="AI24" s="153"/>
      <c r="AJ24" s="153"/>
      <c r="AK24" s="168"/>
    </row>
    <row r="25" spans="1:37" ht="21"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63"/>
      <c r="Y25" s="153"/>
      <c r="Z25" s="153"/>
      <c r="AA25" s="153"/>
      <c r="AB25" s="153"/>
      <c r="AC25" s="153"/>
      <c r="AD25" s="98"/>
      <c r="AE25" s="98"/>
      <c r="AF25" s="98"/>
      <c r="AG25" s="153"/>
      <c r="AH25" s="153"/>
      <c r="AI25" s="153"/>
      <c r="AJ25" s="153"/>
      <c r="AK25" s="168"/>
    </row>
    <row r="26" spans="1:37" ht="21"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98"/>
      <c r="AE26" s="98"/>
      <c r="AF26" s="98"/>
      <c r="AG26" s="153"/>
      <c r="AH26" s="153"/>
      <c r="AI26" s="153"/>
      <c r="AJ26" s="153"/>
      <c r="AK26" s="168"/>
    </row>
    <row r="27" spans="1:37" ht="21"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98"/>
      <c r="AE27" s="98"/>
      <c r="AF27" s="98"/>
      <c r="AG27" s="153"/>
      <c r="AH27" s="153"/>
      <c r="AI27" s="153"/>
      <c r="AJ27" s="153"/>
      <c r="AK27" s="153"/>
    </row>
    <row r="28" spans="1:37" ht="21"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98"/>
      <c r="AE28" s="98"/>
      <c r="AF28" s="98"/>
      <c r="AG28" s="153"/>
      <c r="AH28" s="153"/>
      <c r="AI28" s="153"/>
      <c r="AJ28" s="153"/>
      <c r="AK28" s="153"/>
    </row>
    <row r="29" spans="1:37" ht="21"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98"/>
      <c r="AE29" s="98"/>
      <c r="AF29" s="98"/>
      <c r="AG29" s="153"/>
      <c r="AH29" s="153"/>
      <c r="AI29" s="153"/>
      <c r="AJ29" s="153"/>
      <c r="AK29" s="153"/>
    </row>
    <row r="30" spans="1:37" ht="21"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98"/>
      <c r="AE30" s="98"/>
      <c r="AF30" s="98"/>
      <c r="AG30" s="153"/>
      <c r="AH30" s="153"/>
      <c r="AI30" s="153"/>
      <c r="AJ30" s="153"/>
      <c r="AK30" s="153"/>
    </row>
    <row r="31" spans="1:37" ht="21"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98"/>
      <c r="AE31" s="98"/>
      <c r="AF31" s="98"/>
      <c r="AG31" s="153"/>
      <c r="AH31" s="153"/>
      <c r="AI31" s="153"/>
      <c r="AJ31" s="153"/>
      <c r="AK31" s="153"/>
    </row>
    <row r="32" spans="1:37" ht="21"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98"/>
      <c r="AE32" s="98"/>
      <c r="AF32" s="98"/>
      <c r="AG32" s="153"/>
      <c r="AH32" s="153"/>
      <c r="AI32" s="153"/>
      <c r="AJ32" s="153"/>
      <c r="AK32" s="153"/>
    </row>
    <row r="34" spans="30:30">
      <c r="AD34" s="85"/>
    </row>
    <row r="36" spans="30:30">
      <c r="AD36" s="85"/>
    </row>
  </sheetData>
  <mergeCells count="23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R9:T9"/>
    <mergeCell ref="V9:X9"/>
    <mergeCell ref="A10:B10"/>
    <mergeCell ref="A11:B11"/>
    <mergeCell ref="A12:B12"/>
    <mergeCell ref="A1:AH1"/>
    <mergeCell ref="A2:AH2"/>
    <mergeCell ref="A3:AH3"/>
    <mergeCell ref="B7:AH7"/>
    <mergeCell ref="L8:P8"/>
    <mergeCell ref="R8:X8"/>
    <mergeCell ref="Z8:AH8"/>
    <mergeCell ref="A8:J8"/>
  </mergeCells>
  <pageMargins left="0.39" right="0.39" top="0.39" bottom="0.39" header="0" footer="0"/>
  <pageSetup scale="3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3" ht="21.75" customHeight="1">
      <c r="A2" s="220" t="s">
        <v>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</row>
    <row r="3" spans="1:13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</row>
    <row r="4" spans="1:13" ht="14.45" customHeight="1">
      <c r="A4" s="222" t="s">
        <v>98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</row>
    <row r="5" spans="1:13" ht="14.45" customHeight="1">
      <c r="A5" s="222" t="s">
        <v>99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</row>
    <row r="6" spans="1:13" ht="14.45" customHeight="1"/>
    <row r="7" spans="1:13" ht="14.45" customHeight="1">
      <c r="C7" s="223" t="s">
        <v>9</v>
      </c>
      <c r="D7" s="223"/>
      <c r="E7" s="223"/>
      <c r="F7" s="223"/>
      <c r="G7" s="223"/>
      <c r="H7" s="223"/>
      <c r="I7" s="223"/>
      <c r="J7" s="223"/>
      <c r="K7" s="223"/>
      <c r="L7" s="223"/>
      <c r="M7" s="223"/>
    </row>
    <row r="8" spans="1:13" ht="14.45" customHeight="1">
      <c r="A8" s="3" t="s">
        <v>100</v>
      </c>
      <c r="C8" s="5" t="s">
        <v>13</v>
      </c>
      <c r="D8" s="4"/>
      <c r="E8" s="5" t="s">
        <v>101</v>
      </c>
      <c r="F8" s="4"/>
      <c r="G8" s="5" t="s">
        <v>102</v>
      </c>
      <c r="H8" s="4"/>
      <c r="I8" s="5" t="s">
        <v>103</v>
      </c>
      <c r="J8" s="4"/>
      <c r="K8" s="5" t="s">
        <v>104</v>
      </c>
      <c r="L8" s="4"/>
      <c r="M8" s="5" t="s">
        <v>105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L71"/>
  <sheetViews>
    <sheetView rightToLeft="1" topLeftCell="A52" workbookViewId="0">
      <selection sqref="A1:L1"/>
    </sheetView>
  </sheetViews>
  <sheetFormatPr defaultRowHeight="12.75"/>
  <cols>
    <col min="1" max="1" width="5.140625" customWidth="1"/>
    <col min="2" max="2" width="62.42578125" customWidth="1"/>
    <col min="3" max="3" width="1.28515625" customWidth="1"/>
    <col min="4" max="4" width="14.28515625" customWidth="1"/>
    <col min="5" max="5" width="1.28515625" customWidth="1"/>
    <col min="6" max="6" width="20" bestFit="1" customWidth="1"/>
    <col min="7" max="7" width="1.28515625" customWidth="1"/>
    <col min="8" max="8" width="19" bestFit="1" customWidth="1"/>
    <col min="9" max="9" width="1.28515625" customWidth="1"/>
    <col min="10" max="10" width="19.57031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12" ht="21.75" customHeight="1">
      <c r="A2" s="220" t="s">
        <v>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</row>
    <row r="3" spans="1:12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</row>
    <row r="4" spans="1:12" ht="14.45" customHeight="1"/>
    <row r="5" spans="1:12" ht="14.45" customHeight="1">
      <c r="A5" s="2" t="s">
        <v>106</v>
      </c>
      <c r="B5" s="222" t="s">
        <v>107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ht="14.45" customHeight="1">
      <c r="D6" s="3" t="s">
        <v>7</v>
      </c>
      <c r="F6" s="223" t="s">
        <v>8</v>
      </c>
      <c r="G6" s="223"/>
      <c r="H6" s="223"/>
      <c r="J6" s="3" t="s">
        <v>9</v>
      </c>
    </row>
    <row r="7" spans="1:12" ht="14.45" customHeight="1">
      <c r="D7" s="4"/>
      <c r="F7" s="4"/>
      <c r="G7" s="4"/>
      <c r="H7" s="4"/>
      <c r="J7" s="4"/>
    </row>
    <row r="8" spans="1:12" ht="14.45" customHeight="1">
      <c r="A8" s="223" t="s">
        <v>108</v>
      </c>
      <c r="B8" s="223"/>
      <c r="D8" s="3" t="s">
        <v>109</v>
      </c>
      <c r="F8" s="3" t="s">
        <v>110</v>
      </c>
      <c r="H8" s="3" t="s">
        <v>111</v>
      </c>
      <c r="J8" s="3" t="s">
        <v>109</v>
      </c>
      <c r="L8" s="3" t="s">
        <v>18</v>
      </c>
    </row>
    <row r="9" spans="1:12" ht="21.75" customHeight="1">
      <c r="A9" s="247" t="s">
        <v>119</v>
      </c>
      <c r="B9" s="247"/>
      <c r="D9" s="8">
        <v>18396444</v>
      </c>
      <c r="F9" s="8">
        <v>0</v>
      </c>
      <c r="H9" s="8">
        <v>0</v>
      </c>
      <c r="J9" s="8">
        <v>18396444</v>
      </c>
      <c r="L9" s="9" t="s">
        <v>113</v>
      </c>
    </row>
    <row r="10" spans="1:12" ht="21.75" customHeight="1">
      <c r="A10" s="247" t="s">
        <v>121</v>
      </c>
      <c r="B10" s="247"/>
      <c r="D10" s="8">
        <v>233630</v>
      </c>
      <c r="F10" s="8">
        <v>0</v>
      </c>
      <c r="H10" s="8">
        <v>0</v>
      </c>
      <c r="J10" s="8">
        <v>233630</v>
      </c>
      <c r="L10" s="9" t="s">
        <v>113</v>
      </c>
    </row>
    <row r="11" spans="1:12" ht="21.75" customHeight="1">
      <c r="A11" s="247" t="s">
        <v>129</v>
      </c>
      <c r="B11" s="247"/>
      <c r="D11" s="8">
        <v>345000000000</v>
      </c>
      <c r="F11" s="8">
        <v>0</v>
      </c>
      <c r="H11" s="8">
        <v>345000000000</v>
      </c>
      <c r="J11" s="8">
        <v>0</v>
      </c>
      <c r="L11" s="9" t="s">
        <v>113</v>
      </c>
    </row>
    <row r="12" spans="1:12" ht="21.75" customHeight="1">
      <c r="A12" s="247" t="s">
        <v>131</v>
      </c>
      <c r="B12" s="247"/>
      <c r="D12" s="8">
        <v>548430000000</v>
      </c>
      <c r="F12" s="8">
        <v>0</v>
      </c>
      <c r="H12" s="8">
        <v>0</v>
      </c>
      <c r="J12" s="8">
        <v>548430000000</v>
      </c>
      <c r="L12" s="9" t="s">
        <v>132</v>
      </c>
    </row>
    <row r="13" spans="1:12" ht="21.75" customHeight="1">
      <c r="A13" s="247" t="s">
        <v>133</v>
      </c>
      <c r="B13" s="247"/>
      <c r="D13" s="8">
        <v>2250900000000</v>
      </c>
      <c r="F13" s="8">
        <v>0</v>
      </c>
      <c r="H13" s="8">
        <v>0</v>
      </c>
      <c r="J13" s="8">
        <v>2250900000000</v>
      </c>
      <c r="L13" s="9" t="s">
        <v>134</v>
      </c>
    </row>
    <row r="14" spans="1:12" ht="21.75" customHeight="1">
      <c r="A14" s="247" t="s">
        <v>135</v>
      </c>
      <c r="B14" s="247"/>
      <c r="D14" s="8">
        <v>1017600000000</v>
      </c>
      <c r="F14" s="8">
        <v>0</v>
      </c>
      <c r="H14" s="8">
        <v>0</v>
      </c>
      <c r="J14" s="8">
        <v>1017600000000</v>
      </c>
      <c r="L14" s="9" t="s">
        <v>136</v>
      </c>
    </row>
    <row r="15" spans="1:12" ht="21.75" customHeight="1">
      <c r="A15" s="247" t="s">
        <v>135</v>
      </c>
      <c r="B15" s="247"/>
      <c r="D15" s="8">
        <v>218000000000</v>
      </c>
      <c r="F15" s="8">
        <v>0</v>
      </c>
      <c r="H15" s="8">
        <v>0</v>
      </c>
      <c r="J15" s="8">
        <v>218000000000</v>
      </c>
      <c r="L15" s="9" t="s">
        <v>137</v>
      </c>
    </row>
    <row r="16" spans="1:12" ht="21.75" customHeight="1">
      <c r="A16" s="247" t="s">
        <v>139</v>
      </c>
      <c r="B16" s="247"/>
      <c r="D16" s="8">
        <v>2000000000000</v>
      </c>
      <c r="F16" s="8">
        <v>0</v>
      </c>
      <c r="H16" s="8">
        <v>2000000000000</v>
      </c>
      <c r="J16" s="8">
        <v>0</v>
      </c>
      <c r="L16" s="9" t="s">
        <v>113</v>
      </c>
    </row>
    <row r="17" spans="1:12" ht="21.75" customHeight="1">
      <c r="A17" s="247" t="s">
        <v>135</v>
      </c>
      <c r="B17" s="247"/>
      <c r="D17" s="8">
        <v>300800000000</v>
      </c>
      <c r="F17" s="8">
        <v>0</v>
      </c>
      <c r="H17" s="8">
        <v>0</v>
      </c>
      <c r="J17" s="8">
        <v>300800000000</v>
      </c>
      <c r="L17" s="9" t="s">
        <v>140</v>
      </c>
    </row>
    <row r="18" spans="1:12" ht="21.75" customHeight="1">
      <c r="A18" s="247" t="s">
        <v>139</v>
      </c>
      <c r="B18" s="247"/>
      <c r="D18" s="8">
        <v>500000000000</v>
      </c>
      <c r="F18" s="8">
        <v>0</v>
      </c>
      <c r="H18" s="8">
        <v>73000000000</v>
      </c>
      <c r="J18" s="8">
        <v>427000000000</v>
      </c>
      <c r="L18" s="9" t="s">
        <v>145</v>
      </c>
    </row>
    <row r="19" spans="1:12" ht="21.75" customHeight="1">
      <c r="A19" s="247" t="s">
        <v>139</v>
      </c>
      <c r="B19" s="247"/>
      <c r="D19" s="8">
        <v>9376700000000</v>
      </c>
      <c r="F19" s="8">
        <v>0</v>
      </c>
      <c r="H19" s="8">
        <v>0</v>
      </c>
      <c r="J19" s="8">
        <v>9376700000000</v>
      </c>
      <c r="L19" s="9" t="s">
        <v>146</v>
      </c>
    </row>
    <row r="20" spans="1:12" ht="21.75" customHeight="1">
      <c r="A20" s="247" t="s">
        <v>129</v>
      </c>
      <c r="B20" s="247"/>
      <c r="D20" s="8">
        <v>70000000000</v>
      </c>
      <c r="F20" s="8">
        <v>0</v>
      </c>
      <c r="H20" s="8">
        <v>70000000000</v>
      </c>
      <c r="J20" s="8">
        <v>0</v>
      </c>
      <c r="L20" s="9" t="s">
        <v>113</v>
      </c>
    </row>
    <row r="21" spans="1:12" ht="21.75" customHeight="1">
      <c r="A21" s="247" t="s">
        <v>147</v>
      </c>
      <c r="B21" s="247"/>
      <c r="D21" s="8">
        <v>1000000000000</v>
      </c>
      <c r="F21" s="8">
        <v>0</v>
      </c>
      <c r="H21" s="8">
        <v>0</v>
      </c>
      <c r="J21" s="8">
        <v>1000000000000</v>
      </c>
      <c r="L21" s="9" t="s">
        <v>148</v>
      </c>
    </row>
    <row r="22" spans="1:12" ht="21.75" customHeight="1">
      <c r="A22" s="247" t="s">
        <v>147</v>
      </c>
      <c r="B22" s="247"/>
      <c r="D22" s="8">
        <v>1000000000000</v>
      </c>
      <c r="F22" s="8">
        <v>0</v>
      </c>
      <c r="H22" s="8">
        <v>0</v>
      </c>
      <c r="J22" s="8">
        <v>1000000000000</v>
      </c>
      <c r="L22" s="9" t="s">
        <v>148</v>
      </c>
    </row>
    <row r="23" spans="1:12" ht="21.75" customHeight="1">
      <c r="A23" s="247" t="s">
        <v>150</v>
      </c>
      <c r="B23" s="247"/>
      <c r="D23" s="8">
        <v>1116708000000</v>
      </c>
      <c r="F23" s="8">
        <v>0</v>
      </c>
      <c r="H23" s="8">
        <v>0</v>
      </c>
      <c r="J23" s="8">
        <v>1116708000000</v>
      </c>
      <c r="L23" s="9" t="s">
        <v>151</v>
      </c>
    </row>
    <row r="24" spans="1:12" ht="21.75" customHeight="1">
      <c r="A24" s="247" t="s">
        <v>150</v>
      </c>
      <c r="B24" s="247"/>
      <c r="D24" s="8">
        <v>168000000000</v>
      </c>
      <c r="F24" s="8">
        <v>0</v>
      </c>
      <c r="H24" s="8">
        <v>0</v>
      </c>
      <c r="J24" s="8">
        <v>168000000000</v>
      </c>
      <c r="L24" s="9" t="s">
        <v>152</v>
      </c>
    </row>
    <row r="25" spans="1:12" ht="21.75" customHeight="1">
      <c r="A25" s="247" t="s">
        <v>153</v>
      </c>
      <c r="B25" s="247"/>
      <c r="D25" s="8">
        <v>170800000000</v>
      </c>
      <c r="F25" s="8">
        <v>0</v>
      </c>
      <c r="H25" s="8">
        <v>0</v>
      </c>
      <c r="J25" s="8">
        <v>170800000000</v>
      </c>
      <c r="L25" s="9" t="s">
        <v>152</v>
      </c>
    </row>
    <row r="26" spans="1:12" ht="21.75" customHeight="1">
      <c r="A26" s="247" t="s">
        <v>154</v>
      </c>
      <c r="B26" s="247"/>
      <c r="D26" s="8">
        <v>2500000000000</v>
      </c>
      <c r="F26" s="8">
        <v>0</v>
      </c>
      <c r="H26" s="8">
        <v>0</v>
      </c>
      <c r="J26" s="8">
        <v>2500000000000</v>
      </c>
      <c r="L26" s="9" t="s">
        <v>155</v>
      </c>
    </row>
    <row r="27" spans="1:12" ht="21.75" customHeight="1">
      <c r="A27" s="247" t="s">
        <v>156</v>
      </c>
      <c r="B27" s="247"/>
      <c r="D27" s="8">
        <v>2615912000000</v>
      </c>
      <c r="F27" s="8">
        <v>0</v>
      </c>
      <c r="H27" s="8">
        <v>0</v>
      </c>
      <c r="J27" s="8">
        <v>2615912000000</v>
      </c>
      <c r="L27" s="9" t="s">
        <v>157</v>
      </c>
    </row>
    <row r="28" spans="1:12" ht="21.75" customHeight="1">
      <c r="A28" s="247" t="s">
        <v>158</v>
      </c>
      <c r="B28" s="247"/>
      <c r="D28" s="8">
        <v>5000000000000</v>
      </c>
      <c r="F28" s="8">
        <v>0</v>
      </c>
      <c r="H28" s="8">
        <v>0</v>
      </c>
      <c r="J28" s="8">
        <v>5000000000000</v>
      </c>
      <c r="L28" s="9" t="s">
        <v>159</v>
      </c>
    </row>
    <row r="29" spans="1:12" ht="21.75" customHeight="1">
      <c r="A29" s="247" t="s">
        <v>139</v>
      </c>
      <c r="B29" s="247"/>
      <c r="D29" s="8">
        <v>1643600000000</v>
      </c>
      <c r="F29" s="8">
        <v>0</v>
      </c>
      <c r="H29" s="8">
        <v>0</v>
      </c>
      <c r="J29" s="8">
        <v>1643600000000</v>
      </c>
      <c r="L29" s="9" t="s">
        <v>160</v>
      </c>
    </row>
    <row r="30" spans="1:12" ht="21.75" customHeight="1">
      <c r="A30" s="247" t="s">
        <v>139</v>
      </c>
      <c r="B30" s="247"/>
      <c r="D30" s="8">
        <v>10173000000000</v>
      </c>
      <c r="F30" s="8">
        <v>0</v>
      </c>
      <c r="H30" s="8">
        <v>0</v>
      </c>
      <c r="J30" s="8">
        <v>10173000000000</v>
      </c>
      <c r="L30" s="9" t="s">
        <v>161</v>
      </c>
    </row>
    <row r="31" spans="1:12" ht="21.75" customHeight="1">
      <c r="A31" s="247" t="s">
        <v>139</v>
      </c>
      <c r="B31" s="247"/>
      <c r="D31" s="8">
        <v>5485200000000</v>
      </c>
      <c r="F31" s="8">
        <v>0</v>
      </c>
      <c r="H31" s="8">
        <v>0</v>
      </c>
      <c r="J31" s="8">
        <v>5485200000000</v>
      </c>
      <c r="L31" s="9" t="s">
        <v>162</v>
      </c>
    </row>
    <row r="32" spans="1:12" ht="21.75" customHeight="1">
      <c r="A32" s="247" t="s">
        <v>139</v>
      </c>
      <c r="B32" s="247"/>
      <c r="D32" s="8">
        <v>886127000000</v>
      </c>
      <c r="F32" s="8">
        <v>0</v>
      </c>
      <c r="H32" s="8">
        <v>0</v>
      </c>
      <c r="J32" s="8">
        <v>886127000000</v>
      </c>
      <c r="L32" s="9" t="s">
        <v>163</v>
      </c>
    </row>
    <row r="33" spans="1:12" ht="21.75" customHeight="1">
      <c r="A33" s="247" t="s">
        <v>139</v>
      </c>
      <c r="B33" s="247"/>
      <c r="D33" s="8">
        <v>1445857000000</v>
      </c>
      <c r="F33" s="8">
        <v>0</v>
      </c>
      <c r="H33" s="8">
        <v>0</v>
      </c>
      <c r="J33" s="8">
        <v>1445857000000</v>
      </c>
      <c r="L33" s="9" t="s">
        <v>164</v>
      </c>
    </row>
    <row r="34" spans="1:12" ht="21.75" customHeight="1">
      <c r="A34" s="247" t="s">
        <v>139</v>
      </c>
      <c r="B34" s="247"/>
      <c r="D34" s="8">
        <v>233564000000</v>
      </c>
      <c r="F34" s="8">
        <v>0</v>
      </c>
      <c r="H34" s="8">
        <v>0</v>
      </c>
      <c r="J34" s="8">
        <v>233564000000</v>
      </c>
      <c r="L34" s="9" t="s">
        <v>165</v>
      </c>
    </row>
    <row r="35" spans="1:12" ht="21.75" customHeight="1">
      <c r="A35" s="247" t="s">
        <v>139</v>
      </c>
      <c r="B35" s="247"/>
      <c r="D35" s="8">
        <v>2787730000000</v>
      </c>
      <c r="F35" s="8">
        <v>0</v>
      </c>
      <c r="H35" s="8">
        <v>0</v>
      </c>
      <c r="J35" s="8">
        <v>2787730000000</v>
      </c>
      <c r="L35" s="9" t="s">
        <v>166</v>
      </c>
    </row>
    <row r="36" spans="1:12" ht="21.75" customHeight="1">
      <c r="A36" s="247" t="s">
        <v>139</v>
      </c>
      <c r="B36" s="247"/>
      <c r="D36" s="8">
        <v>450329000000</v>
      </c>
      <c r="F36" s="8">
        <v>0</v>
      </c>
      <c r="H36" s="8">
        <v>0</v>
      </c>
      <c r="J36" s="8">
        <v>450329000000</v>
      </c>
      <c r="L36" s="9" t="s">
        <v>167</v>
      </c>
    </row>
    <row r="37" spans="1:12" ht="21.75" customHeight="1">
      <c r="A37" s="247" t="s">
        <v>147</v>
      </c>
      <c r="B37" s="247"/>
      <c r="D37" s="8">
        <v>1100000000000</v>
      </c>
      <c r="F37" s="8">
        <v>0</v>
      </c>
      <c r="H37" s="8">
        <v>0</v>
      </c>
      <c r="J37" s="8">
        <v>1100000000000</v>
      </c>
      <c r="L37" s="9" t="s">
        <v>168</v>
      </c>
    </row>
    <row r="38" spans="1:12" ht="21.75" customHeight="1">
      <c r="A38" s="247" t="s">
        <v>147</v>
      </c>
      <c r="B38" s="247"/>
      <c r="D38" s="8">
        <v>2019095000000</v>
      </c>
      <c r="F38" s="8">
        <v>0</v>
      </c>
      <c r="H38" s="8">
        <v>2019095000000</v>
      </c>
      <c r="J38" s="8">
        <v>0</v>
      </c>
      <c r="L38" s="9" t="s">
        <v>113</v>
      </c>
    </row>
    <row r="39" spans="1:12" ht="21.75" customHeight="1">
      <c r="A39" s="247" t="s">
        <v>147</v>
      </c>
      <c r="B39" s="247"/>
      <c r="D39" s="8">
        <v>190460000000</v>
      </c>
      <c r="F39" s="8">
        <v>0</v>
      </c>
      <c r="H39" s="8">
        <v>190460000000</v>
      </c>
      <c r="J39" s="8">
        <v>0</v>
      </c>
      <c r="L39" s="9" t="s">
        <v>113</v>
      </c>
    </row>
    <row r="40" spans="1:12" ht="21.75" customHeight="1">
      <c r="A40" s="247" t="s">
        <v>147</v>
      </c>
      <c r="B40" s="247"/>
      <c r="D40" s="8">
        <v>799000000000</v>
      </c>
      <c r="F40" s="8">
        <v>0</v>
      </c>
      <c r="H40" s="8">
        <v>799000000000</v>
      </c>
      <c r="J40" s="8">
        <v>0</v>
      </c>
      <c r="L40" s="9" t="s">
        <v>113</v>
      </c>
    </row>
    <row r="41" spans="1:12" ht="21.75" customHeight="1">
      <c r="A41" s="247" t="s">
        <v>147</v>
      </c>
      <c r="B41" s="247"/>
      <c r="D41" s="8">
        <v>1230000000000</v>
      </c>
      <c r="F41" s="8">
        <v>0</v>
      </c>
      <c r="H41" s="8">
        <v>1160000000000</v>
      </c>
      <c r="J41" s="8">
        <v>70000000000</v>
      </c>
      <c r="L41" s="9" t="s">
        <v>169</v>
      </c>
    </row>
    <row r="42" spans="1:12" ht="21.75" customHeight="1">
      <c r="A42" s="247" t="s">
        <v>147</v>
      </c>
      <c r="B42" s="247"/>
      <c r="D42" s="8">
        <v>3339500000000</v>
      </c>
      <c r="F42" s="8">
        <v>0</v>
      </c>
      <c r="H42" s="8">
        <v>0</v>
      </c>
      <c r="J42" s="8">
        <v>3339500000000</v>
      </c>
      <c r="L42" s="9" t="s">
        <v>170</v>
      </c>
    </row>
    <row r="43" spans="1:12" ht="21.75" customHeight="1">
      <c r="A43" s="247" t="s">
        <v>147</v>
      </c>
      <c r="B43" s="247"/>
      <c r="D43" s="8">
        <v>439780000000</v>
      </c>
      <c r="F43" s="8">
        <v>0</v>
      </c>
      <c r="H43" s="8">
        <v>168174000000</v>
      </c>
      <c r="J43" s="8">
        <v>271606000000</v>
      </c>
      <c r="L43" s="9" t="s">
        <v>171</v>
      </c>
    </row>
    <row r="44" spans="1:12" ht="21.75" customHeight="1">
      <c r="A44" s="247" t="s">
        <v>147</v>
      </c>
      <c r="B44" s="247"/>
      <c r="D44" s="8">
        <v>1296640000000</v>
      </c>
      <c r="F44" s="8">
        <v>0</v>
      </c>
      <c r="H44" s="8">
        <v>1296640000000</v>
      </c>
      <c r="J44" s="8">
        <v>0</v>
      </c>
      <c r="L44" s="9" t="s">
        <v>113</v>
      </c>
    </row>
    <row r="45" spans="1:12" ht="21.75" customHeight="1">
      <c r="A45" s="247" t="s">
        <v>135</v>
      </c>
      <c r="B45" s="247"/>
      <c r="D45" s="8">
        <v>1198900000000</v>
      </c>
      <c r="F45" s="8">
        <v>0</v>
      </c>
      <c r="H45" s="8">
        <v>0</v>
      </c>
      <c r="J45" s="8">
        <v>1198900000000</v>
      </c>
      <c r="L45" s="9" t="s">
        <v>172</v>
      </c>
    </row>
    <row r="46" spans="1:12" ht="21.75" customHeight="1">
      <c r="A46" s="247" t="s">
        <v>147</v>
      </c>
      <c r="B46" s="247"/>
      <c r="D46" s="8">
        <v>1201880000000</v>
      </c>
      <c r="F46" s="8">
        <v>0</v>
      </c>
      <c r="H46" s="8">
        <v>0</v>
      </c>
      <c r="J46" s="8">
        <v>1201880000000</v>
      </c>
      <c r="L46" s="9" t="s">
        <v>173</v>
      </c>
    </row>
    <row r="47" spans="1:12" ht="21.75" customHeight="1">
      <c r="A47" s="247" t="s">
        <v>147</v>
      </c>
      <c r="B47" s="247"/>
      <c r="D47" s="8">
        <v>0</v>
      </c>
      <c r="F47" s="8">
        <v>952300000000</v>
      </c>
      <c r="H47" s="8">
        <v>0</v>
      </c>
      <c r="J47" s="8">
        <v>952300000000</v>
      </c>
      <c r="L47" s="9" t="s">
        <v>174</v>
      </c>
    </row>
    <row r="48" spans="1:12" ht="21.75" customHeight="1">
      <c r="A48" s="247" t="s">
        <v>175</v>
      </c>
      <c r="B48" s="247"/>
      <c r="D48" s="8">
        <v>0</v>
      </c>
      <c r="F48" s="8">
        <v>2000000000000</v>
      </c>
      <c r="H48" s="8">
        <v>0</v>
      </c>
      <c r="J48" s="8">
        <v>2000000000000</v>
      </c>
      <c r="L48" s="9" t="s">
        <v>176</v>
      </c>
    </row>
    <row r="49" spans="1:12" ht="21.75" customHeight="1">
      <c r="A49" s="247" t="s">
        <v>154</v>
      </c>
      <c r="B49" s="247"/>
      <c r="D49" s="8">
        <v>0</v>
      </c>
      <c r="F49" s="8">
        <v>4000000000000</v>
      </c>
      <c r="H49" s="8">
        <v>0</v>
      </c>
      <c r="J49" s="8">
        <v>4000000000000</v>
      </c>
      <c r="L49" s="9" t="s">
        <v>177</v>
      </c>
    </row>
    <row r="50" spans="1:12" ht="21.75" customHeight="1">
      <c r="A50" s="247" t="s">
        <v>158</v>
      </c>
      <c r="B50" s="247"/>
      <c r="D50" s="8">
        <v>0</v>
      </c>
      <c r="F50" s="8">
        <v>3000000000000</v>
      </c>
      <c r="H50" s="8">
        <v>0</v>
      </c>
      <c r="J50" s="8">
        <v>3000000000000</v>
      </c>
      <c r="L50" s="9" t="s">
        <v>178</v>
      </c>
    </row>
    <row r="51" spans="1:12" ht="21.75" customHeight="1">
      <c r="A51" s="247" t="s">
        <v>147</v>
      </c>
      <c r="B51" s="247"/>
      <c r="D51" s="8">
        <v>0</v>
      </c>
      <c r="F51" s="8">
        <v>1243096000000</v>
      </c>
      <c r="H51" s="8">
        <v>0</v>
      </c>
      <c r="J51" s="8">
        <v>1243096000000</v>
      </c>
      <c r="L51" s="9" t="s">
        <v>179</v>
      </c>
    </row>
    <row r="52" spans="1:12" ht="21.75" customHeight="1">
      <c r="A52" s="247" t="s">
        <v>180</v>
      </c>
      <c r="B52" s="247"/>
      <c r="D52" s="8">
        <v>0</v>
      </c>
      <c r="F52" s="8">
        <v>1000000000000</v>
      </c>
      <c r="H52" s="8">
        <v>0</v>
      </c>
      <c r="J52" s="8">
        <v>1000000000000</v>
      </c>
      <c r="L52" s="9" t="s">
        <v>148</v>
      </c>
    </row>
    <row r="53" spans="1:12" ht="21.75" customHeight="1">
      <c r="A53" s="247" t="s">
        <v>147</v>
      </c>
      <c r="B53" s="247"/>
      <c r="D53" s="8">
        <v>0</v>
      </c>
      <c r="F53" s="8">
        <v>6456580000000</v>
      </c>
      <c r="H53" s="8">
        <v>0</v>
      </c>
      <c r="J53" s="8">
        <v>6456580000000</v>
      </c>
      <c r="L53" s="9" t="s">
        <v>181</v>
      </c>
    </row>
    <row r="54" spans="1:12" ht="21.75" customHeight="1">
      <c r="A54" s="247" t="s">
        <v>147</v>
      </c>
      <c r="B54" s="247"/>
      <c r="D54" s="8">
        <v>0</v>
      </c>
      <c r="F54" s="8">
        <v>3618000000000</v>
      </c>
      <c r="H54" s="8">
        <v>0</v>
      </c>
      <c r="J54" s="8">
        <v>3618000000000</v>
      </c>
      <c r="L54" s="9" t="s">
        <v>182</v>
      </c>
    </row>
    <row r="55" spans="1:12" ht="21.75" customHeight="1">
      <c r="A55" s="247" t="s">
        <v>147</v>
      </c>
      <c r="B55" s="247"/>
      <c r="D55" s="8">
        <v>0</v>
      </c>
      <c r="F55" s="8">
        <v>3435280000000</v>
      </c>
      <c r="H55" s="8">
        <v>0</v>
      </c>
      <c r="J55" s="8">
        <v>3435280000000</v>
      </c>
      <c r="L55" s="9" t="s">
        <v>183</v>
      </c>
    </row>
    <row r="56" spans="1:12" ht="21.75" customHeight="1">
      <c r="A56" s="247" t="s">
        <v>184</v>
      </c>
      <c r="B56" s="247"/>
      <c r="D56" s="8">
        <v>0</v>
      </c>
      <c r="F56" s="8">
        <v>2270335000000</v>
      </c>
      <c r="H56" s="8">
        <v>0</v>
      </c>
      <c r="J56" s="8">
        <v>2270335000000</v>
      </c>
      <c r="L56" s="9" t="s">
        <v>185</v>
      </c>
    </row>
    <row r="57" spans="1:12" ht="21.75" customHeight="1">
      <c r="A57" s="247" t="s">
        <v>184</v>
      </c>
      <c r="B57" s="247"/>
      <c r="D57" s="8">
        <v>0</v>
      </c>
      <c r="F57" s="8">
        <v>2000000000000</v>
      </c>
      <c r="H57" s="8">
        <v>0</v>
      </c>
      <c r="J57" s="8">
        <v>2000000000000</v>
      </c>
      <c r="L57" s="9" t="s">
        <v>176</v>
      </c>
    </row>
    <row r="58" spans="1:12" ht="21.75" customHeight="1">
      <c r="A58" s="247" t="s">
        <v>147</v>
      </c>
      <c r="B58" s="247"/>
      <c r="D58" s="8">
        <v>0</v>
      </c>
      <c r="F58" s="8">
        <v>5368580000000</v>
      </c>
      <c r="H58" s="8">
        <v>3058400000000</v>
      </c>
      <c r="J58" s="8">
        <v>2310180000000</v>
      </c>
      <c r="L58" s="9" t="s">
        <v>186</v>
      </c>
    </row>
    <row r="59" spans="1:12" ht="21.75" customHeight="1">
      <c r="A59" s="247" t="s">
        <v>184</v>
      </c>
      <c r="B59" s="247"/>
      <c r="D59" s="8">
        <v>0</v>
      </c>
      <c r="F59" s="8">
        <v>2030157000000</v>
      </c>
      <c r="H59" s="8">
        <v>0</v>
      </c>
      <c r="J59" s="8">
        <v>2030157000000</v>
      </c>
      <c r="L59" s="9" t="s">
        <v>187</v>
      </c>
    </row>
    <row r="60" spans="1:12" ht="21.75" customHeight="1">
      <c r="A60" s="247" t="s">
        <v>147</v>
      </c>
      <c r="B60" s="247"/>
      <c r="D60" s="8">
        <v>0</v>
      </c>
      <c r="F60" s="8">
        <v>3058400000000</v>
      </c>
      <c r="H60" s="8">
        <v>0</v>
      </c>
      <c r="J60" s="8">
        <v>3058400000000</v>
      </c>
      <c r="L60" s="9" t="s">
        <v>188</v>
      </c>
    </row>
    <row r="61" spans="1:12" ht="21.75" customHeight="1">
      <c r="A61" s="247" t="s">
        <v>189</v>
      </c>
      <c r="B61" s="247"/>
      <c r="D61" s="8">
        <v>0</v>
      </c>
      <c r="F61" s="8">
        <v>2000000000000</v>
      </c>
      <c r="H61" s="8">
        <v>0</v>
      </c>
      <c r="J61" s="8">
        <v>2000000000000</v>
      </c>
      <c r="L61" s="9" t="s">
        <v>176</v>
      </c>
    </row>
    <row r="62" spans="1:12" ht="21.75" customHeight="1">
      <c r="A62" s="247" t="s">
        <v>190</v>
      </c>
      <c r="B62" s="247"/>
      <c r="D62" s="8">
        <v>0</v>
      </c>
      <c r="F62" s="8">
        <v>500000000000</v>
      </c>
      <c r="H62" s="8">
        <v>0</v>
      </c>
      <c r="J62" s="8">
        <v>500000000000</v>
      </c>
      <c r="L62" s="9" t="s">
        <v>191</v>
      </c>
    </row>
    <row r="63" spans="1:12" ht="21.75" customHeight="1">
      <c r="A63" s="247" t="s">
        <v>156</v>
      </c>
      <c r="B63" s="247"/>
      <c r="D63" s="8">
        <v>0</v>
      </c>
      <c r="F63" s="8">
        <v>500000000000</v>
      </c>
      <c r="H63" s="8">
        <v>0</v>
      </c>
      <c r="J63" s="8">
        <v>500000000000</v>
      </c>
      <c r="L63" s="9" t="s">
        <v>191</v>
      </c>
    </row>
    <row r="64" spans="1:12" ht="21.75" customHeight="1">
      <c r="A64" s="247" t="s">
        <v>192</v>
      </c>
      <c r="B64" s="247"/>
      <c r="D64" s="8">
        <v>0</v>
      </c>
      <c r="F64" s="8">
        <v>880300000000</v>
      </c>
      <c r="H64" s="8">
        <v>0</v>
      </c>
      <c r="J64" s="8">
        <v>880300000000</v>
      </c>
      <c r="L64" s="9" t="s">
        <v>193</v>
      </c>
    </row>
    <row r="65" spans="1:12" ht="21.75" customHeight="1">
      <c r="A65" s="247" t="s">
        <v>147</v>
      </c>
      <c r="B65" s="247"/>
      <c r="D65" s="8">
        <v>0</v>
      </c>
      <c r="F65" s="8">
        <v>222000000000</v>
      </c>
      <c r="H65" s="8">
        <v>0</v>
      </c>
      <c r="J65" s="8">
        <v>222000000000</v>
      </c>
      <c r="L65" s="9" t="s">
        <v>137</v>
      </c>
    </row>
    <row r="66" spans="1:12" ht="21.75" customHeight="1">
      <c r="A66" s="247" t="s">
        <v>147</v>
      </c>
      <c r="B66" s="247"/>
      <c r="D66" s="8">
        <v>0</v>
      </c>
      <c r="F66" s="8">
        <v>706350000000</v>
      </c>
      <c r="H66" s="8">
        <v>0</v>
      </c>
      <c r="J66" s="8">
        <v>706350000000</v>
      </c>
      <c r="L66" s="9" t="s">
        <v>194</v>
      </c>
    </row>
    <row r="67" spans="1:12" ht="21.75" customHeight="1">
      <c r="A67" s="247" t="s">
        <v>190</v>
      </c>
      <c r="B67" s="247"/>
      <c r="D67" s="8">
        <v>0</v>
      </c>
      <c r="F67" s="8">
        <v>2559782000000</v>
      </c>
      <c r="H67" s="8">
        <v>0</v>
      </c>
      <c r="J67" s="8">
        <v>2559782000000</v>
      </c>
      <c r="L67" s="9" t="s">
        <v>195</v>
      </c>
    </row>
    <row r="68" spans="1:12" ht="21.75" customHeight="1">
      <c r="A68" s="247" t="s">
        <v>156</v>
      </c>
      <c r="B68" s="247"/>
      <c r="D68" s="8">
        <v>0</v>
      </c>
      <c r="F68" s="8">
        <v>500000000000</v>
      </c>
      <c r="H68" s="8">
        <v>0</v>
      </c>
      <c r="J68" s="8">
        <v>500000000000</v>
      </c>
      <c r="L68" s="9" t="s">
        <v>191</v>
      </c>
    </row>
    <row r="69" spans="1:12" ht="21.75" customHeight="1">
      <c r="A69" s="248" t="s">
        <v>175</v>
      </c>
      <c r="B69" s="248"/>
      <c r="D69" s="10">
        <v>0</v>
      </c>
      <c r="F69" s="10">
        <v>1225305000000</v>
      </c>
      <c r="H69" s="10">
        <v>0</v>
      </c>
      <c r="J69" s="10">
        <v>1225305000000</v>
      </c>
      <c r="L69" s="11" t="s">
        <v>196</v>
      </c>
    </row>
    <row r="70" spans="1:12" ht="21.75" customHeight="1" thickBot="1">
      <c r="A70" s="231" t="s">
        <v>25</v>
      </c>
      <c r="B70" s="231"/>
      <c r="D70" s="13">
        <f>SUM(D9:D69)</f>
        <v>66119530630074</v>
      </c>
      <c r="E70" s="13">
        <f t="shared" ref="E70:L70" si="0">SUM(E9:E69)</f>
        <v>0</v>
      </c>
      <c r="F70" s="13">
        <f t="shared" si="0"/>
        <v>49526465000000</v>
      </c>
      <c r="G70" s="13">
        <f t="shared" si="0"/>
        <v>0</v>
      </c>
      <c r="H70" s="13">
        <f t="shared" si="0"/>
        <v>11179769000000</v>
      </c>
      <c r="I70" s="13">
        <f t="shared" si="0"/>
        <v>0</v>
      </c>
      <c r="J70" s="13">
        <f>SUM(J9:J69)</f>
        <v>104466226630074</v>
      </c>
      <c r="K70" s="13">
        <f t="shared" si="0"/>
        <v>0</v>
      </c>
      <c r="L70" s="13">
        <f t="shared" si="0"/>
        <v>0</v>
      </c>
    </row>
    <row r="71" spans="1:12" ht="13.5" thickTop="1"/>
  </sheetData>
  <autoFilter ref="A8:L70" xr:uid="{00000000-0001-0000-0600-000000000000}">
    <filterColumn colId="0" showButton="0"/>
  </autoFilter>
  <mergeCells count="68">
    <mergeCell ref="A68:B68"/>
    <mergeCell ref="A69:B69"/>
    <mergeCell ref="A70:B70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9:B19"/>
    <mergeCell ref="A20:B20"/>
    <mergeCell ref="A21:B21"/>
    <mergeCell ref="A22:B22"/>
    <mergeCell ref="A17:B17"/>
    <mergeCell ref="A18:B18"/>
    <mergeCell ref="A13:B13"/>
    <mergeCell ref="A14:B14"/>
    <mergeCell ref="A15:B15"/>
    <mergeCell ref="A16:B16"/>
    <mergeCell ref="A11:B11"/>
    <mergeCell ref="A12:B12"/>
    <mergeCell ref="A9:B9"/>
    <mergeCell ref="A10:B10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2595-0556-4D36-B281-40D6F9A61B48}">
  <sheetPr>
    <tabColor rgb="FFFFC000"/>
    <pageSetUpPr fitToPage="1"/>
  </sheetPr>
  <dimension ref="A1:L90"/>
  <sheetViews>
    <sheetView rightToLeft="1" workbookViewId="0">
      <selection sqref="A1:L1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12" ht="21.75" customHeight="1">
      <c r="A2" s="220" t="s">
        <v>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</row>
    <row r="3" spans="1:12" ht="21.75" customHeight="1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</row>
    <row r="4" spans="1:12" ht="14.45" customHeight="1"/>
    <row r="5" spans="1:12" ht="14.45" customHeight="1">
      <c r="A5" s="91" t="s">
        <v>106</v>
      </c>
      <c r="B5" s="222" t="s">
        <v>107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ht="14.45" customHeight="1">
      <c r="D6" s="90" t="s">
        <v>7</v>
      </c>
      <c r="F6" s="223" t="s">
        <v>8</v>
      </c>
      <c r="G6" s="223"/>
      <c r="H6" s="223"/>
      <c r="J6" s="90" t="s">
        <v>9</v>
      </c>
    </row>
    <row r="7" spans="1:12" ht="14.45" customHeight="1">
      <c r="D7" s="4"/>
      <c r="F7" s="4"/>
      <c r="G7" s="4"/>
      <c r="H7" s="4"/>
      <c r="J7" s="4"/>
    </row>
    <row r="8" spans="1:12" ht="14.45" customHeight="1">
      <c r="A8" s="223" t="s">
        <v>108</v>
      </c>
      <c r="B8" s="223"/>
      <c r="D8" s="90" t="s">
        <v>109</v>
      </c>
      <c r="F8" s="90" t="s">
        <v>110</v>
      </c>
      <c r="H8" s="90" t="s">
        <v>111</v>
      </c>
      <c r="J8" s="90" t="s">
        <v>109</v>
      </c>
      <c r="L8" s="90" t="s">
        <v>18</v>
      </c>
    </row>
    <row r="9" spans="1:12" ht="21.75" customHeight="1">
      <c r="A9" s="249" t="s">
        <v>112</v>
      </c>
      <c r="B9" s="249"/>
      <c r="D9" s="6">
        <v>2076822</v>
      </c>
      <c r="F9" s="6">
        <v>17012365353151</v>
      </c>
      <c r="H9" s="6">
        <v>17012366755000</v>
      </c>
      <c r="J9" s="6">
        <v>674973</v>
      </c>
      <c r="L9" s="7" t="s">
        <v>113</v>
      </c>
    </row>
    <row r="10" spans="1:12" ht="21.75" customHeight="1">
      <c r="A10" s="247" t="s">
        <v>114</v>
      </c>
      <c r="B10" s="247"/>
      <c r="D10" s="8">
        <v>69486004</v>
      </c>
      <c r="F10" s="8">
        <v>15557432608</v>
      </c>
      <c r="H10" s="8">
        <v>15600750000</v>
      </c>
      <c r="J10" s="8">
        <v>26168612</v>
      </c>
      <c r="L10" s="9" t="s">
        <v>113</v>
      </c>
    </row>
    <row r="11" spans="1:12" ht="21.75" customHeight="1">
      <c r="A11" s="247" t="s">
        <v>115</v>
      </c>
      <c r="B11" s="247"/>
      <c r="D11" s="8">
        <v>7182962</v>
      </c>
      <c r="F11" s="8">
        <v>30373</v>
      </c>
      <c r="H11" s="8">
        <v>0</v>
      </c>
      <c r="J11" s="8">
        <v>7213335</v>
      </c>
      <c r="L11" s="9" t="s">
        <v>113</v>
      </c>
    </row>
    <row r="12" spans="1:12" ht="21.75" customHeight="1">
      <c r="A12" s="247" t="s">
        <v>116</v>
      </c>
      <c r="B12" s="247"/>
      <c r="D12" s="8">
        <v>14627009</v>
      </c>
      <c r="F12" s="8">
        <v>425879488210</v>
      </c>
      <c r="H12" s="8">
        <v>424466762600</v>
      </c>
      <c r="J12" s="8">
        <v>1427352619</v>
      </c>
      <c r="L12" s="9" t="s">
        <v>113</v>
      </c>
    </row>
    <row r="13" spans="1:12" ht="21.75" customHeight="1">
      <c r="A13" s="247" t="s">
        <v>117</v>
      </c>
      <c r="B13" s="247"/>
      <c r="D13" s="8">
        <v>6022603734</v>
      </c>
      <c r="F13" s="8">
        <v>22600057121207</v>
      </c>
      <c r="H13" s="8">
        <v>22600271728166</v>
      </c>
      <c r="J13" s="8">
        <v>5807996775</v>
      </c>
      <c r="L13" s="9" t="s">
        <v>113</v>
      </c>
    </row>
    <row r="14" spans="1:12" ht="21.75" customHeight="1">
      <c r="A14" s="247" t="s">
        <v>118</v>
      </c>
      <c r="B14" s="247"/>
      <c r="D14" s="8">
        <v>380879</v>
      </c>
      <c r="F14" s="8">
        <v>0</v>
      </c>
      <c r="H14" s="8">
        <v>0</v>
      </c>
      <c r="J14" s="8">
        <v>380879</v>
      </c>
      <c r="L14" s="9" t="s">
        <v>113</v>
      </c>
    </row>
    <row r="15" spans="1:12" ht="21.75" customHeight="1">
      <c r="A15" s="247" t="s">
        <v>119</v>
      </c>
      <c r="B15" s="247"/>
      <c r="D15" s="8">
        <v>18396444</v>
      </c>
      <c r="F15" s="8">
        <v>0</v>
      </c>
      <c r="H15" s="8">
        <v>0</v>
      </c>
      <c r="J15" s="8">
        <v>18396444</v>
      </c>
      <c r="L15" s="9" t="s">
        <v>113</v>
      </c>
    </row>
    <row r="16" spans="1:12" ht="21.75" customHeight="1">
      <c r="A16" s="247" t="s">
        <v>120</v>
      </c>
      <c r="B16" s="247"/>
      <c r="D16" s="8">
        <v>156699</v>
      </c>
      <c r="F16" s="8">
        <v>0</v>
      </c>
      <c r="H16" s="8">
        <v>0</v>
      </c>
      <c r="J16" s="8">
        <v>156699</v>
      </c>
      <c r="L16" s="9" t="s">
        <v>113</v>
      </c>
    </row>
    <row r="17" spans="1:12" ht="21.75" customHeight="1">
      <c r="A17" s="247" t="s">
        <v>121</v>
      </c>
      <c r="B17" s="247"/>
      <c r="D17" s="8">
        <v>233630</v>
      </c>
      <c r="F17" s="8">
        <v>0</v>
      </c>
      <c r="H17" s="8">
        <v>0</v>
      </c>
      <c r="J17" s="8">
        <v>233630</v>
      </c>
      <c r="L17" s="9" t="s">
        <v>113</v>
      </c>
    </row>
    <row r="18" spans="1:12" ht="21.75" customHeight="1">
      <c r="A18" s="247" t="s">
        <v>122</v>
      </c>
      <c r="B18" s="247"/>
      <c r="D18" s="8">
        <v>85470</v>
      </c>
      <c r="F18" s="8">
        <v>0</v>
      </c>
      <c r="H18" s="8">
        <v>0</v>
      </c>
      <c r="J18" s="8">
        <v>85470</v>
      </c>
      <c r="L18" s="9" t="s">
        <v>113</v>
      </c>
    </row>
    <row r="19" spans="1:12" ht="21.75" customHeight="1">
      <c r="A19" s="247" t="s">
        <v>123</v>
      </c>
      <c r="B19" s="247"/>
      <c r="D19" s="8">
        <v>8404880</v>
      </c>
      <c r="F19" s="8">
        <v>35541</v>
      </c>
      <c r="H19" s="8">
        <v>0</v>
      </c>
      <c r="J19" s="8">
        <v>8440421</v>
      </c>
      <c r="L19" s="9" t="s">
        <v>113</v>
      </c>
    </row>
    <row r="20" spans="1:12" ht="21.75" customHeight="1">
      <c r="A20" s="247" t="s">
        <v>124</v>
      </c>
      <c r="B20" s="247"/>
      <c r="D20" s="8">
        <v>29394070</v>
      </c>
      <c r="F20" s="8">
        <v>0</v>
      </c>
      <c r="H20" s="8">
        <v>0</v>
      </c>
      <c r="J20" s="8">
        <v>29394070</v>
      </c>
      <c r="L20" s="9" t="s">
        <v>113</v>
      </c>
    </row>
    <row r="21" spans="1:12" ht="21.75" customHeight="1">
      <c r="A21" s="247" t="s">
        <v>125</v>
      </c>
      <c r="B21" s="247"/>
      <c r="D21" s="8">
        <v>673439</v>
      </c>
      <c r="F21" s="8">
        <v>0</v>
      </c>
      <c r="H21" s="8">
        <v>0</v>
      </c>
      <c r="J21" s="8">
        <v>673439</v>
      </c>
      <c r="L21" s="9" t="s">
        <v>113</v>
      </c>
    </row>
    <row r="22" spans="1:12" ht="21.75" customHeight="1">
      <c r="A22" s="247" t="s">
        <v>126</v>
      </c>
      <c r="B22" s="247"/>
      <c r="D22" s="8">
        <v>48288773</v>
      </c>
      <c r="F22" s="8">
        <v>663259672056</v>
      </c>
      <c r="H22" s="8">
        <v>663250425000</v>
      </c>
      <c r="J22" s="8">
        <v>57535829</v>
      </c>
      <c r="L22" s="9" t="s">
        <v>113</v>
      </c>
    </row>
    <row r="23" spans="1:12" ht="21.75" customHeight="1">
      <c r="A23" s="247" t="s">
        <v>127</v>
      </c>
      <c r="B23" s="247"/>
      <c r="D23" s="8">
        <v>9627073</v>
      </c>
      <c r="F23" s="8">
        <v>0</v>
      </c>
      <c r="H23" s="8">
        <v>9627073</v>
      </c>
      <c r="J23" s="8">
        <v>0</v>
      </c>
      <c r="L23" s="9" t="s">
        <v>113</v>
      </c>
    </row>
    <row r="24" spans="1:12" ht="21.75" customHeight="1">
      <c r="A24" s="247" t="s">
        <v>128</v>
      </c>
      <c r="B24" s="247"/>
      <c r="D24" s="8">
        <v>1664045317</v>
      </c>
      <c r="F24" s="8">
        <v>145663841114</v>
      </c>
      <c r="H24" s="8">
        <v>145877081650</v>
      </c>
      <c r="J24" s="8">
        <v>1450804781</v>
      </c>
      <c r="L24" s="9" t="s">
        <v>113</v>
      </c>
    </row>
    <row r="25" spans="1:12" ht="21.75" customHeight="1">
      <c r="A25" s="247" t="s">
        <v>129</v>
      </c>
      <c r="B25" s="247"/>
      <c r="D25" s="8">
        <v>345000000000</v>
      </c>
      <c r="F25" s="8">
        <v>0</v>
      </c>
      <c r="H25" s="8">
        <v>345000000000</v>
      </c>
      <c r="J25" s="8">
        <v>0</v>
      </c>
      <c r="L25" s="9" t="s">
        <v>113</v>
      </c>
    </row>
    <row r="26" spans="1:12" ht="21.75" customHeight="1">
      <c r="A26" s="247" t="s">
        <v>130</v>
      </c>
      <c r="B26" s="247"/>
      <c r="D26" s="8">
        <v>47992547</v>
      </c>
      <c r="F26" s="8">
        <v>1017626011141</v>
      </c>
      <c r="H26" s="8">
        <v>1016752500000</v>
      </c>
      <c r="J26" s="8">
        <v>921503688</v>
      </c>
      <c r="L26" s="9" t="s">
        <v>113</v>
      </c>
    </row>
    <row r="27" spans="1:12" ht="21.75" customHeight="1">
      <c r="A27" s="247" t="s">
        <v>131</v>
      </c>
      <c r="B27" s="247"/>
      <c r="D27" s="8">
        <v>548430000000</v>
      </c>
      <c r="F27" s="8">
        <v>0</v>
      </c>
      <c r="H27" s="8">
        <v>0</v>
      </c>
      <c r="J27" s="8">
        <v>548430000000</v>
      </c>
      <c r="L27" s="9" t="s">
        <v>132</v>
      </c>
    </row>
    <row r="28" spans="1:12" ht="21.75" customHeight="1">
      <c r="A28" s="247" t="s">
        <v>133</v>
      </c>
      <c r="B28" s="247"/>
      <c r="D28" s="8">
        <v>2250900000000</v>
      </c>
      <c r="F28" s="8">
        <v>0</v>
      </c>
      <c r="H28" s="8">
        <v>0</v>
      </c>
      <c r="J28" s="8">
        <v>2250900000000</v>
      </c>
      <c r="L28" s="9" t="s">
        <v>134</v>
      </c>
    </row>
    <row r="29" spans="1:12" ht="21.75" customHeight="1">
      <c r="A29" s="247" t="s">
        <v>135</v>
      </c>
      <c r="B29" s="247"/>
      <c r="D29" s="8">
        <v>1017600000000</v>
      </c>
      <c r="F29" s="8">
        <v>0</v>
      </c>
      <c r="H29" s="8">
        <v>0</v>
      </c>
      <c r="J29" s="8">
        <v>1017600000000</v>
      </c>
      <c r="L29" s="9" t="s">
        <v>136</v>
      </c>
    </row>
    <row r="30" spans="1:12" ht="21.75" customHeight="1">
      <c r="A30" s="247" t="s">
        <v>135</v>
      </c>
      <c r="B30" s="247"/>
      <c r="D30" s="8">
        <v>218000000000</v>
      </c>
      <c r="F30" s="8">
        <v>0</v>
      </c>
      <c r="H30" s="8">
        <v>0</v>
      </c>
      <c r="J30" s="8">
        <v>218000000000</v>
      </c>
      <c r="L30" s="9" t="s">
        <v>137</v>
      </c>
    </row>
    <row r="31" spans="1:12" ht="21.75" customHeight="1">
      <c r="A31" s="247" t="s">
        <v>138</v>
      </c>
      <c r="B31" s="247"/>
      <c r="D31" s="8">
        <v>862687</v>
      </c>
      <c r="F31" s="8">
        <v>2073000000073</v>
      </c>
      <c r="H31" s="8">
        <v>2070469015751</v>
      </c>
      <c r="J31" s="8">
        <v>2531847009</v>
      </c>
      <c r="L31" s="9" t="s">
        <v>113</v>
      </c>
    </row>
    <row r="32" spans="1:12" ht="21.75" customHeight="1">
      <c r="A32" s="247" t="s">
        <v>139</v>
      </c>
      <c r="B32" s="247"/>
      <c r="D32" s="8">
        <v>2000000000000</v>
      </c>
      <c r="F32" s="8">
        <v>0</v>
      </c>
      <c r="H32" s="8">
        <v>2000000000000</v>
      </c>
      <c r="J32" s="8">
        <v>0</v>
      </c>
      <c r="L32" s="9" t="s">
        <v>113</v>
      </c>
    </row>
    <row r="33" spans="1:12" ht="21.75" customHeight="1">
      <c r="A33" s="247" t="s">
        <v>135</v>
      </c>
      <c r="B33" s="247"/>
      <c r="D33" s="8">
        <v>300800000000</v>
      </c>
      <c r="F33" s="8">
        <v>0</v>
      </c>
      <c r="H33" s="8">
        <v>0</v>
      </c>
      <c r="J33" s="8">
        <v>300800000000</v>
      </c>
      <c r="L33" s="9" t="s">
        <v>140</v>
      </c>
    </row>
    <row r="34" spans="1:12" ht="21.75" customHeight="1">
      <c r="A34" s="247" t="s">
        <v>141</v>
      </c>
      <c r="B34" s="247"/>
      <c r="D34" s="8">
        <v>15220391025</v>
      </c>
      <c r="F34" s="8">
        <v>27874181064470</v>
      </c>
      <c r="H34" s="8">
        <v>27870376150000</v>
      </c>
      <c r="J34" s="8">
        <v>19025305495</v>
      </c>
      <c r="L34" s="9" t="s">
        <v>142</v>
      </c>
    </row>
    <row r="35" spans="1:12" ht="21.75" customHeight="1">
      <c r="A35" s="247" t="s">
        <v>143</v>
      </c>
      <c r="B35" s="247"/>
      <c r="D35" s="8">
        <v>58674488173</v>
      </c>
      <c r="F35" s="8">
        <v>161130410853</v>
      </c>
      <c r="H35" s="8">
        <v>219803169415</v>
      </c>
      <c r="J35" s="8">
        <v>1729611</v>
      </c>
      <c r="L35" s="9" t="s">
        <v>113</v>
      </c>
    </row>
    <row r="36" spans="1:12" ht="21.75" customHeight="1">
      <c r="A36" s="247" t="s">
        <v>144</v>
      </c>
      <c r="B36" s="247"/>
      <c r="D36" s="8">
        <v>556849</v>
      </c>
      <c r="F36" s="8">
        <v>1000000002354</v>
      </c>
      <c r="H36" s="8">
        <v>1000000000000</v>
      </c>
      <c r="J36" s="8">
        <v>559203</v>
      </c>
      <c r="L36" s="9" t="s">
        <v>113</v>
      </c>
    </row>
    <row r="37" spans="1:12" ht="21.75" customHeight="1">
      <c r="A37" s="247" t="s">
        <v>139</v>
      </c>
      <c r="B37" s="247"/>
      <c r="D37" s="8">
        <v>500000000000</v>
      </c>
      <c r="F37" s="8">
        <v>0</v>
      </c>
      <c r="H37" s="8">
        <v>73000000000</v>
      </c>
      <c r="J37" s="8">
        <v>427000000000</v>
      </c>
      <c r="L37" s="9" t="s">
        <v>145</v>
      </c>
    </row>
    <row r="38" spans="1:12" ht="21.75" customHeight="1">
      <c r="A38" s="247" t="s">
        <v>139</v>
      </c>
      <c r="B38" s="247"/>
      <c r="D38" s="8">
        <v>9376700000000</v>
      </c>
      <c r="F38" s="8">
        <v>0</v>
      </c>
      <c r="H38" s="8">
        <v>0</v>
      </c>
      <c r="J38" s="8">
        <v>9376700000000</v>
      </c>
      <c r="L38" s="9" t="s">
        <v>146</v>
      </c>
    </row>
    <row r="39" spans="1:12" ht="21.75" customHeight="1">
      <c r="A39" s="247" t="s">
        <v>129</v>
      </c>
      <c r="B39" s="247"/>
      <c r="D39" s="8">
        <v>70000000000</v>
      </c>
      <c r="F39" s="8">
        <v>0</v>
      </c>
      <c r="H39" s="8">
        <v>70000000000</v>
      </c>
      <c r="J39" s="8">
        <v>0</v>
      </c>
      <c r="L39" s="9" t="s">
        <v>113</v>
      </c>
    </row>
    <row r="40" spans="1:12" ht="21.75" customHeight="1">
      <c r="A40" s="247" t="s">
        <v>147</v>
      </c>
      <c r="B40" s="247"/>
      <c r="D40" s="8">
        <v>1000000000000</v>
      </c>
      <c r="F40" s="8">
        <v>0</v>
      </c>
      <c r="H40" s="8">
        <v>0</v>
      </c>
      <c r="J40" s="8">
        <v>1000000000000</v>
      </c>
      <c r="L40" s="9" t="s">
        <v>148</v>
      </c>
    </row>
    <row r="41" spans="1:12" ht="21.75" customHeight="1">
      <c r="A41" s="247" t="s">
        <v>149</v>
      </c>
      <c r="B41" s="247"/>
      <c r="D41" s="8">
        <v>851991</v>
      </c>
      <c r="F41" s="8">
        <v>8824446527927</v>
      </c>
      <c r="H41" s="8">
        <v>8824446912437</v>
      </c>
      <c r="J41" s="8">
        <v>467481</v>
      </c>
      <c r="L41" s="9" t="s">
        <v>113</v>
      </c>
    </row>
    <row r="42" spans="1:12" ht="21.75" customHeight="1">
      <c r="A42" s="247" t="s">
        <v>147</v>
      </c>
      <c r="B42" s="247"/>
      <c r="D42" s="8">
        <v>1000000000000</v>
      </c>
      <c r="F42" s="8">
        <v>0</v>
      </c>
      <c r="H42" s="8">
        <v>0</v>
      </c>
      <c r="J42" s="8">
        <v>1000000000000</v>
      </c>
      <c r="L42" s="9" t="s">
        <v>148</v>
      </c>
    </row>
    <row r="43" spans="1:12" ht="21.75" customHeight="1">
      <c r="A43" s="247" t="s">
        <v>150</v>
      </c>
      <c r="B43" s="247"/>
      <c r="D43" s="8">
        <v>1116708000000</v>
      </c>
      <c r="F43" s="8">
        <v>0</v>
      </c>
      <c r="H43" s="8">
        <v>0</v>
      </c>
      <c r="J43" s="8">
        <v>1116708000000</v>
      </c>
      <c r="L43" s="9" t="s">
        <v>151</v>
      </c>
    </row>
    <row r="44" spans="1:12" ht="21.75" customHeight="1">
      <c r="A44" s="247" t="s">
        <v>150</v>
      </c>
      <c r="B44" s="247"/>
      <c r="D44" s="8">
        <v>168000000000</v>
      </c>
      <c r="F44" s="8">
        <v>0</v>
      </c>
      <c r="H44" s="8">
        <v>0</v>
      </c>
      <c r="J44" s="8">
        <v>168000000000</v>
      </c>
      <c r="L44" s="9" t="s">
        <v>152</v>
      </c>
    </row>
    <row r="45" spans="1:12" ht="21.75" customHeight="1">
      <c r="A45" s="247" t="s">
        <v>153</v>
      </c>
      <c r="B45" s="247"/>
      <c r="D45" s="8">
        <v>170800000000</v>
      </c>
      <c r="F45" s="8">
        <v>0</v>
      </c>
      <c r="H45" s="8">
        <v>0</v>
      </c>
      <c r="J45" s="8">
        <v>170800000000</v>
      </c>
      <c r="L45" s="9" t="s">
        <v>152</v>
      </c>
    </row>
    <row r="46" spans="1:12" ht="21.75" customHeight="1">
      <c r="A46" s="247" t="s">
        <v>154</v>
      </c>
      <c r="B46" s="247"/>
      <c r="D46" s="8">
        <v>2500000000000</v>
      </c>
      <c r="F46" s="8">
        <v>0</v>
      </c>
      <c r="H46" s="8">
        <v>0</v>
      </c>
      <c r="J46" s="8">
        <v>2500000000000</v>
      </c>
      <c r="L46" s="9" t="s">
        <v>155</v>
      </c>
    </row>
    <row r="47" spans="1:12" ht="21.75" customHeight="1">
      <c r="A47" s="247" t="s">
        <v>156</v>
      </c>
      <c r="B47" s="247"/>
      <c r="D47" s="8">
        <v>2615912000000</v>
      </c>
      <c r="F47" s="8">
        <v>0</v>
      </c>
      <c r="H47" s="8">
        <v>0</v>
      </c>
      <c r="J47" s="8">
        <v>2615912000000</v>
      </c>
      <c r="L47" s="9" t="s">
        <v>157</v>
      </c>
    </row>
    <row r="48" spans="1:12" ht="21.75" customHeight="1">
      <c r="A48" s="247" t="s">
        <v>158</v>
      </c>
      <c r="B48" s="247"/>
      <c r="D48" s="8">
        <v>5000000000000</v>
      </c>
      <c r="F48" s="8">
        <v>0</v>
      </c>
      <c r="H48" s="8">
        <v>0</v>
      </c>
      <c r="J48" s="8">
        <v>5000000000000</v>
      </c>
      <c r="L48" s="9" t="s">
        <v>159</v>
      </c>
    </row>
    <row r="49" spans="1:12" ht="21.75" customHeight="1">
      <c r="A49" s="247" t="s">
        <v>139</v>
      </c>
      <c r="B49" s="247"/>
      <c r="D49" s="8">
        <v>1643600000000</v>
      </c>
      <c r="F49" s="8">
        <v>0</v>
      </c>
      <c r="H49" s="8">
        <v>0</v>
      </c>
      <c r="J49" s="8">
        <v>1643600000000</v>
      </c>
      <c r="L49" s="9" t="s">
        <v>160</v>
      </c>
    </row>
    <row r="50" spans="1:12" ht="21.75" customHeight="1">
      <c r="A50" s="247" t="s">
        <v>139</v>
      </c>
      <c r="B50" s="247"/>
      <c r="D50" s="8">
        <v>10173000000000</v>
      </c>
      <c r="F50" s="8">
        <v>0</v>
      </c>
      <c r="H50" s="8">
        <v>0</v>
      </c>
      <c r="J50" s="8">
        <v>10173000000000</v>
      </c>
      <c r="L50" s="9" t="s">
        <v>161</v>
      </c>
    </row>
    <row r="51" spans="1:12" ht="21.75" customHeight="1">
      <c r="A51" s="247" t="s">
        <v>139</v>
      </c>
      <c r="B51" s="247"/>
      <c r="D51" s="8">
        <v>5485200000000</v>
      </c>
      <c r="F51" s="8">
        <v>0</v>
      </c>
      <c r="H51" s="8">
        <v>0</v>
      </c>
      <c r="J51" s="8">
        <v>5485200000000</v>
      </c>
      <c r="L51" s="9" t="s">
        <v>162</v>
      </c>
    </row>
    <row r="52" spans="1:12" ht="21.75" customHeight="1">
      <c r="A52" s="247" t="s">
        <v>139</v>
      </c>
      <c r="B52" s="247"/>
      <c r="D52" s="8">
        <v>886127000000</v>
      </c>
      <c r="F52" s="8">
        <v>0</v>
      </c>
      <c r="H52" s="8">
        <v>0</v>
      </c>
      <c r="J52" s="8">
        <v>886127000000</v>
      </c>
      <c r="L52" s="9" t="s">
        <v>163</v>
      </c>
    </row>
    <row r="53" spans="1:12" ht="21.75" customHeight="1">
      <c r="A53" s="247" t="s">
        <v>139</v>
      </c>
      <c r="B53" s="247"/>
      <c r="D53" s="8">
        <v>1445857000000</v>
      </c>
      <c r="F53" s="8">
        <v>0</v>
      </c>
      <c r="H53" s="8">
        <v>0</v>
      </c>
      <c r="J53" s="8">
        <v>1445857000000</v>
      </c>
      <c r="L53" s="9" t="s">
        <v>164</v>
      </c>
    </row>
    <row r="54" spans="1:12" ht="21.75" customHeight="1">
      <c r="A54" s="247" t="s">
        <v>139</v>
      </c>
      <c r="B54" s="247"/>
      <c r="D54" s="8">
        <v>233564000000</v>
      </c>
      <c r="F54" s="8">
        <v>0</v>
      </c>
      <c r="H54" s="8">
        <v>0</v>
      </c>
      <c r="J54" s="8">
        <v>233564000000</v>
      </c>
      <c r="L54" s="9" t="s">
        <v>165</v>
      </c>
    </row>
    <row r="55" spans="1:12" ht="21.75" customHeight="1">
      <c r="A55" s="247" t="s">
        <v>139</v>
      </c>
      <c r="B55" s="247"/>
      <c r="D55" s="8">
        <v>2787730000000</v>
      </c>
      <c r="F55" s="8">
        <v>0</v>
      </c>
      <c r="H55" s="8">
        <v>0</v>
      </c>
      <c r="J55" s="8">
        <v>2787730000000</v>
      </c>
      <c r="L55" s="9" t="s">
        <v>166</v>
      </c>
    </row>
    <row r="56" spans="1:12" ht="21.75" customHeight="1">
      <c r="A56" s="247" t="s">
        <v>139</v>
      </c>
      <c r="B56" s="247"/>
      <c r="D56" s="8">
        <v>450329000000</v>
      </c>
      <c r="F56" s="8">
        <v>0</v>
      </c>
      <c r="H56" s="8">
        <v>0</v>
      </c>
      <c r="J56" s="8">
        <v>450329000000</v>
      </c>
      <c r="L56" s="9" t="s">
        <v>167</v>
      </c>
    </row>
    <row r="57" spans="1:12" ht="21.75" customHeight="1">
      <c r="A57" s="247" t="s">
        <v>147</v>
      </c>
      <c r="B57" s="247"/>
      <c r="D57" s="8">
        <v>1100000000000</v>
      </c>
      <c r="F57" s="8">
        <v>0</v>
      </c>
      <c r="H57" s="8">
        <v>0</v>
      </c>
      <c r="J57" s="8">
        <v>1100000000000</v>
      </c>
      <c r="L57" s="9" t="s">
        <v>168</v>
      </c>
    </row>
    <row r="58" spans="1:12" ht="21.75" customHeight="1">
      <c r="A58" s="247" t="s">
        <v>147</v>
      </c>
      <c r="B58" s="247"/>
      <c r="D58" s="8">
        <v>2019095000000</v>
      </c>
      <c r="F58" s="8">
        <v>0</v>
      </c>
      <c r="H58" s="8">
        <v>2019095000000</v>
      </c>
      <c r="J58" s="8">
        <v>0</v>
      </c>
      <c r="L58" s="9" t="s">
        <v>113</v>
      </c>
    </row>
    <row r="59" spans="1:12" ht="21.75" customHeight="1">
      <c r="A59" s="247" t="s">
        <v>147</v>
      </c>
      <c r="B59" s="247"/>
      <c r="D59" s="8">
        <v>190460000000</v>
      </c>
      <c r="F59" s="8">
        <v>0</v>
      </c>
      <c r="H59" s="8">
        <v>190460000000</v>
      </c>
      <c r="J59" s="8">
        <v>0</v>
      </c>
      <c r="L59" s="9" t="s">
        <v>113</v>
      </c>
    </row>
    <row r="60" spans="1:12" ht="21.75" customHeight="1">
      <c r="A60" s="247" t="s">
        <v>147</v>
      </c>
      <c r="B60" s="247"/>
      <c r="D60" s="8">
        <v>799000000000</v>
      </c>
      <c r="F60" s="8">
        <v>0</v>
      </c>
      <c r="H60" s="8">
        <v>799000000000</v>
      </c>
      <c r="J60" s="8">
        <v>0</v>
      </c>
      <c r="L60" s="9" t="s">
        <v>113</v>
      </c>
    </row>
    <row r="61" spans="1:12" ht="21.75" customHeight="1">
      <c r="A61" s="247" t="s">
        <v>147</v>
      </c>
      <c r="B61" s="247"/>
      <c r="D61" s="8">
        <v>1230000000000</v>
      </c>
      <c r="F61" s="8">
        <v>0</v>
      </c>
      <c r="H61" s="8">
        <v>1160000000000</v>
      </c>
      <c r="J61" s="8">
        <v>70000000000</v>
      </c>
      <c r="L61" s="9" t="s">
        <v>169</v>
      </c>
    </row>
    <row r="62" spans="1:12" ht="21.75" customHeight="1">
      <c r="A62" s="247" t="s">
        <v>147</v>
      </c>
      <c r="B62" s="247"/>
      <c r="D62" s="8">
        <v>3339500000000</v>
      </c>
      <c r="F62" s="8">
        <v>0</v>
      </c>
      <c r="H62" s="8">
        <v>0</v>
      </c>
      <c r="J62" s="8">
        <v>3339500000000</v>
      </c>
      <c r="L62" s="9" t="s">
        <v>170</v>
      </c>
    </row>
    <row r="63" spans="1:12" ht="21.75" customHeight="1">
      <c r="A63" s="247" t="s">
        <v>147</v>
      </c>
      <c r="B63" s="247"/>
      <c r="D63" s="8">
        <v>439780000000</v>
      </c>
      <c r="F63" s="8">
        <v>0</v>
      </c>
      <c r="H63" s="8">
        <v>168174000000</v>
      </c>
      <c r="J63" s="8">
        <v>271606000000</v>
      </c>
      <c r="L63" s="9" t="s">
        <v>171</v>
      </c>
    </row>
    <row r="64" spans="1:12" ht="21.75" customHeight="1">
      <c r="A64" s="247" t="s">
        <v>147</v>
      </c>
      <c r="B64" s="247"/>
      <c r="D64" s="8">
        <v>1296640000000</v>
      </c>
      <c r="F64" s="8">
        <v>0</v>
      </c>
      <c r="H64" s="8">
        <v>1296640000000</v>
      </c>
      <c r="J64" s="8">
        <v>0</v>
      </c>
      <c r="L64" s="9" t="s">
        <v>113</v>
      </c>
    </row>
    <row r="65" spans="1:12" ht="21.75" customHeight="1">
      <c r="A65" s="247" t="s">
        <v>135</v>
      </c>
      <c r="B65" s="247"/>
      <c r="D65" s="8">
        <v>1198900000000</v>
      </c>
      <c r="F65" s="8">
        <v>0</v>
      </c>
      <c r="H65" s="8">
        <v>0</v>
      </c>
      <c r="J65" s="8">
        <v>1198900000000</v>
      </c>
      <c r="L65" s="9" t="s">
        <v>172</v>
      </c>
    </row>
    <row r="66" spans="1:12" ht="21.75" customHeight="1">
      <c r="A66" s="247" t="s">
        <v>147</v>
      </c>
      <c r="B66" s="247"/>
      <c r="D66" s="8">
        <v>1201880000000</v>
      </c>
      <c r="F66" s="8">
        <v>0</v>
      </c>
      <c r="H66" s="8">
        <v>0</v>
      </c>
      <c r="J66" s="8">
        <v>1201880000000</v>
      </c>
      <c r="L66" s="9" t="s">
        <v>173</v>
      </c>
    </row>
    <row r="67" spans="1:12" ht="21.75" customHeight="1">
      <c r="A67" s="247" t="s">
        <v>147</v>
      </c>
      <c r="B67" s="247"/>
      <c r="D67" s="8">
        <v>0</v>
      </c>
      <c r="F67" s="8">
        <v>952300000000</v>
      </c>
      <c r="H67" s="8">
        <v>0</v>
      </c>
      <c r="J67" s="8">
        <v>952300000000</v>
      </c>
      <c r="L67" s="9" t="s">
        <v>174</v>
      </c>
    </row>
    <row r="68" spans="1:12" ht="21.75" customHeight="1">
      <c r="A68" s="247" t="s">
        <v>175</v>
      </c>
      <c r="B68" s="247"/>
      <c r="D68" s="8">
        <v>0</v>
      </c>
      <c r="F68" s="8">
        <v>2000000000000</v>
      </c>
      <c r="H68" s="8">
        <v>0</v>
      </c>
      <c r="J68" s="8">
        <v>2000000000000</v>
      </c>
      <c r="L68" s="9" t="s">
        <v>176</v>
      </c>
    </row>
    <row r="69" spans="1:12" ht="21.75" customHeight="1">
      <c r="A69" s="247" t="s">
        <v>154</v>
      </c>
      <c r="B69" s="247"/>
      <c r="D69" s="8">
        <v>0</v>
      </c>
      <c r="F69" s="8">
        <v>4000000000000</v>
      </c>
      <c r="H69" s="8">
        <v>0</v>
      </c>
      <c r="J69" s="8">
        <v>4000000000000</v>
      </c>
      <c r="L69" s="9" t="s">
        <v>177</v>
      </c>
    </row>
    <row r="70" spans="1:12" ht="21.75" customHeight="1">
      <c r="A70" s="247" t="s">
        <v>158</v>
      </c>
      <c r="B70" s="247"/>
      <c r="D70" s="8">
        <v>0</v>
      </c>
      <c r="F70" s="8">
        <v>3000000000000</v>
      </c>
      <c r="H70" s="8">
        <v>0</v>
      </c>
      <c r="J70" s="8">
        <v>3000000000000</v>
      </c>
      <c r="L70" s="9" t="s">
        <v>178</v>
      </c>
    </row>
    <row r="71" spans="1:12" ht="21.75" customHeight="1">
      <c r="A71" s="247" t="s">
        <v>147</v>
      </c>
      <c r="B71" s="247"/>
      <c r="D71" s="8">
        <v>0</v>
      </c>
      <c r="F71" s="8">
        <v>1243096000000</v>
      </c>
      <c r="H71" s="8">
        <v>0</v>
      </c>
      <c r="J71" s="8">
        <v>1243096000000</v>
      </c>
      <c r="L71" s="9" t="s">
        <v>179</v>
      </c>
    </row>
    <row r="72" spans="1:12" ht="21.75" customHeight="1">
      <c r="A72" s="247" t="s">
        <v>180</v>
      </c>
      <c r="B72" s="247"/>
      <c r="D72" s="8">
        <v>0</v>
      </c>
      <c r="F72" s="8">
        <v>1000000000000</v>
      </c>
      <c r="H72" s="8">
        <v>0</v>
      </c>
      <c r="J72" s="8">
        <v>1000000000000</v>
      </c>
      <c r="L72" s="9" t="s">
        <v>148</v>
      </c>
    </row>
    <row r="73" spans="1:12" ht="21.75" customHeight="1">
      <c r="A73" s="247" t="s">
        <v>147</v>
      </c>
      <c r="B73" s="247"/>
      <c r="D73" s="8">
        <v>0</v>
      </c>
      <c r="F73" s="8">
        <v>6456580000000</v>
      </c>
      <c r="H73" s="8">
        <v>0</v>
      </c>
      <c r="J73" s="8">
        <v>6456580000000</v>
      </c>
      <c r="L73" s="9" t="s">
        <v>181</v>
      </c>
    </row>
    <row r="74" spans="1:12" ht="21.75" customHeight="1">
      <c r="A74" s="247" t="s">
        <v>147</v>
      </c>
      <c r="B74" s="247"/>
      <c r="D74" s="8">
        <v>0</v>
      </c>
      <c r="F74" s="8">
        <v>3618000000000</v>
      </c>
      <c r="H74" s="8">
        <v>0</v>
      </c>
      <c r="J74" s="8">
        <v>3618000000000</v>
      </c>
      <c r="L74" s="9" t="s">
        <v>182</v>
      </c>
    </row>
    <row r="75" spans="1:12" ht="21.75" customHeight="1">
      <c r="A75" s="247" t="s">
        <v>147</v>
      </c>
      <c r="B75" s="247"/>
      <c r="D75" s="8">
        <v>0</v>
      </c>
      <c r="F75" s="8">
        <v>3435280000000</v>
      </c>
      <c r="H75" s="8">
        <v>0</v>
      </c>
      <c r="J75" s="8">
        <v>3435280000000</v>
      </c>
      <c r="L75" s="9" t="s">
        <v>183</v>
      </c>
    </row>
    <row r="76" spans="1:12" ht="21.75" customHeight="1">
      <c r="A76" s="247" t="s">
        <v>184</v>
      </c>
      <c r="B76" s="247"/>
      <c r="D76" s="8">
        <v>0</v>
      </c>
      <c r="F76" s="8">
        <v>2270335000000</v>
      </c>
      <c r="H76" s="8">
        <v>0</v>
      </c>
      <c r="J76" s="8">
        <v>2270335000000</v>
      </c>
      <c r="L76" s="9" t="s">
        <v>185</v>
      </c>
    </row>
    <row r="77" spans="1:12" ht="21.75" customHeight="1">
      <c r="A77" s="247" t="s">
        <v>184</v>
      </c>
      <c r="B77" s="247"/>
      <c r="D77" s="8">
        <v>0</v>
      </c>
      <c r="F77" s="8">
        <v>2000000000000</v>
      </c>
      <c r="H77" s="8">
        <v>0</v>
      </c>
      <c r="J77" s="8">
        <v>2000000000000</v>
      </c>
      <c r="L77" s="9" t="s">
        <v>176</v>
      </c>
    </row>
    <row r="78" spans="1:12" ht="21.75" customHeight="1">
      <c r="A78" s="247" t="s">
        <v>147</v>
      </c>
      <c r="B78" s="247"/>
      <c r="D78" s="8">
        <v>0</v>
      </c>
      <c r="F78" s="8">
        <v>5368580000000</v>
      </c>
      <c r="H78" s="8">
        <v>3058400000000</v>
      </c>
      <c r="J78" s="8">
        <v>2310180000000</v>
      </c>
      <c r="L78" s="9" t="s">
        <v>186</v>
      </c>
    </row>
    <row r="79" spans="1:12" ht="21.75" customHeight="1">
      <c r="A79" s="247" t="s">
        <v>184</v>
      </c>
      <c r="B79" s="247"/>
      <c r="D79" s="8">
        <v>0</v>
      </c>
      <c r="F79" s="8">
        <v>2030157000000</v>
      </c>
      <c r="H79" s="8">
        <v>0</v>
      </c>
      <c r="J79" s="8">
        <v>2030157000000</v>
      </c>
      <c r="L79" s="9" t="s">
        <v>187</v>
      </c>
    </row>
    <row r="80" spans="1:12" ht="21.75" customHeight="1">
      <c r="A80" s="247" t="s">
        <v>147</v>
      </c>
      <c r="B80" s="247"/>
      <c r="D80" s="8">
        <v>0</v>
      </c>
      <c r="F80" s="8">
        <v>3058400000000</v>
      </c>
      <c r="H80" s="8">
        <v>0</v>
      </c>
      <c r="J80" s="8">
        <v>3058400000000</v>
      </c>
      <c r="L80" s="9" t="s">
        <v>188</v>
      </c>
    </row>
    <row r="81" spans="1:12" ht="21.75" customHeight="1">
      <c r="A81" s="247" t="s">
        <v>189</v>
      </c>
      <c r="B81" s="247"/>
      <c r="D81" s="8">
        <v>0</v>
      </c>
      <c r="F81" s="8">
        <v>2000000000000</v>
      </c>
      <c r="H81" s="8">
        <v>0</v>
      </c>
      <c r="J81" s="8">
        <v>2000000000000</v>
      </c>
      <c r="L81" s="9" t="s">
        <v>176</v>
      </c>
    </row>
    <row r="82" spans="1:12" ht="21.75" customHeight="1">
      <c r="A82" s="247" t="s">
        <v>190</v>
      </c>
      <c r="B82" s="247"/>
      <c r="D82" s="8">
        <v>0</v>
      </c>
      <c r="F82" s="8">
        <v>500000000000</v>
      </c>
      <c r="H82" s="8">
        <v>0</v>
      </c>
      <c r="J82" s="8">
        <v>500000000000</v>
      </c>
      <c r="L82" s="9" t="s">
        <v>191</v>
      </c>
    </row>
    <row r="83" spans="1:12" ht="21.75" customHeight="1">
      <c r="A83" s="247" t="s">
        <v>156</v>
      </c>
      <c r="B83" s="247"/>
      <c r="D83" s="8">
        <v>0</v>
      </c>
      <c r="F83" s="8">
        <v>500000000000</v>
      </c>
      <c r="H83" s="8">
        <v>0</v>
      </c>
      <c r="J83" s="8">
        <v>500000000000</v>
      </c>
      <c r="L83" s="9" t="s">
        <v>191</v>
      </c>
    </row>
    <row r="84" spans="1:12" ht="21.75" customHeight="1">
      <c r="A84" s="247" t="s">
        <v>192</v>
      </c>
      <c r="B84" s="247"/>
      <c r="D84" s="8">
        <v>0</v>
      </c>
      <c r="F84" s="8">
        <v>880300000000</v>
      </c>
      <c r="H84" s="8">
        <v>0</v>
      </c>
      <c r="J84" s="8">
        <v>880300000000</v>
      </c>
      <c r="L84" s="9" t="s">
        <v>193</v>
      </c>
    </row>
    <row r="85" spans="1:12" ht="21.75" customHeight="1">
      <c r="A85" s="247" t="s">
        <v>147</v>
      </c>
      <c r="B85" s="247"/>
      <c r="D85" s="8">
        <v>0</v>
      </c>
      <c r="F85" s="8">
        <v>222000000000</v>
      </c>
      <c r="H85" s="8">
        <v>0</v>
      </c>
      <c r="J85" s="8">
        <v>222000000000</v>
      </c>
      <c r="L85" s="9" t="s">
        <v>137</v>
      </c>
    </row>
    <row r="86" spans="1:12" ht="21.75" customHeight="1">
      <c r="A86" s="247" t="s">
        <v>147</v>
      </c>
      <c r="B86" s="247"/>
      <c r="D86" s="8">
        <v>0</v>
      </c>
      <c r="F86" s="8">
        <v>706350000000</v>
      </c>
      <c r="H86" s="8">
        <v>0</v>
      </c>
      <c r="J86" s="8">
        <v>706350000000</v>
      </c>
      <c r="L86" s="9" t="s">
        <v>194</v>
      </c>
    </row>
    <row r="87" spans="1:12" ht="21.75" customHeight="1">
      <c r="A87" s="247" t="s">
        <v>190</v>
      </c>
      <c r="B87" s="247"/>
      <c r="D87" s="8">
        <v>0</v>
      </c>
      <c r="F87" s="8">
        <v>2559782000000</v>
      </c>
      <c r="H87" s="8">
        <v>0</v>
      </c>
      <c r="J87" s="8">
        <v>2559782000000</v>
      </c>
      <c r="L87" s="9" t="s">
        <v>195</v>
      </c>
    </row>
    <row r="88" spans="1:12" ht="21.75" customHeight="1">
      <c r="A88" s="247" t="s">
        <v>156</v>
      </c>
      <c r="B88" s="247"/>
      <c r="D88" s="8">
        <v>0</v>
      </c>
      <c r="F88" s="8">
        <v>500000000000</v>
      </c>
      <c r="H88" s="8">
        <v>0</v>
      </c>
      <c r="J88" s="8">
        <v>500000000000</v>
      </c>
      <c r="L88" s="9" t="s">
        <v>191</v>
      </c>
    </row>
    <row r="89" spans="1:12" ht="21.75" customHeight="1">
      <c r="A89" s="248" t="s">
        <v>175</v>
      </c>
      <c r="B89" s="248"/>
      <c r="D89" s="10">
        <v>0</v>
      </c>
      <c r="F89" s="10">
        <v>1225305000000</v>
      </c>
      <c r="H89" s="10">
        <v>0</v>
      </c>
      <c r="J89" s="10">
        <v>1225305000000</v>
      </c>
      <c r="L89" s="11" t="s">
        <v>196</v>
      </c>
    </row>
    <row r="90" spans="1:12" ht="21.75" customHeight="1" thickBot="1">
      <c r="A90" s="231" t="s">
        <v>25</v>
      </c>
      <c r="B90" s="231"/>
      <c r="D90" s="13">
        <v>66201352806477</v>
      </c>
      <c r="F90" s="13">
        <v>131339631991078</v>
      </c>
      <c r="H90" s="13">
        <v>93043459877092</v>
      </c>
      <c r="J90" s="13">
        <v>104497524920463</v>
      </c>
      <c r="L90" s="14">
        <v>0</v>
      </c>
    </row>
  </sheetData>
  <mergeCells count="88"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86:B86"/>
    <mergeCell ref="A80:B80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68:B68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56:B56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44:B44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27</vt:i4>
      </vt:variant>
    </vt:vector>
  </HeadingPairs>
  <TitlesOfParts>
    <vt:vector size="54" baseType="lpstr">
      <vt:lpstr>0 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سپرده (2)</vt:lpstr>
      <vt:lpstr>سپرده </vt:lpstr>
      <vt:lpstr>درآمد</vt:lpstr>
      <vt:lpstr>درآمد سرمایه گذاری در سهام</vt:lpstr>
      <vt:lpstr>درآمد سرمایه گذاری در صندوق</vt:lpstr>
      <vt:lpstr>مبالغ تخصیصی اوراق</vt:lpstr>
      <vt:lpstr>درآمد سرمایه گذاری در اوراق به</vt:lpstr>
      <vt:lpstr>.مبالغ تخصیصی اوراق</vt:lpstr>
      <vt:lpstr>درآمد سپرده بانکی</vt:lpstr>
      <vt:lpstr>درآمد سپرده بانکی 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سود سپرده بانکی </vt:lpstr>
      <vt:lpstr>درآمد ناشی از فروش</vt:lpstr>
      <vt:lpstr>درآمد ناشی از تغییر قیمت اوراق</vt:lpstr>
      <vt:lpstr>درآمد اعمال اختیار</vt:lpstr>
      <vt:lpstr>'.مبالغ تخصیصی اوراق'!Print_Area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'!Print_Area</vt:lpstr>
      <vt:lpstr>'سپرده (2)'!Print_Area</vt:lpstr>
      <vt:lpstr>سهام!Print_Area</vt:lpstr>
      <vt:lpstr>'سود اوراق بهادار'!Print_Area</vt:lpstr>
      <vt:lpstr>'سود سپرده بانکی'!Print_Area</vt:lpstr>
      <vt:lpstr>'سود سپرده بانکی 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2026-06-22T06:13:56Z</dcterms:created>
  <dcterms:modified xsi:type="dcterms:W3CDTF">2026-06-29T11:40:55Z</dcterms:modified>
</cp:coreProperties>
</file>