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helali\Desktop\"/>
    </mc:Choice>
  </mc:AlternateContent>
  <xr:revisionPtr revIDLastSave="0" documentId="13_ncr:1_{D40818B4-BC3D-4638-A088-3D55A0D165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 " sheetId="22" r:id="rId1"/>
    <sheet name="صورت وضعیت" sheetId="1" state="hidden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state="hidden" r:id="rId7"/>
    <sheet name=".سپرده" sheetId="7" state="hidden" r:id="rId8"/>
    <sheet name="سپرده " sheetId="25" r:id="rId9"/>
    <sheet name="درآمد" sheetId="8" r:id="rId10"/>
    <sheet name="درآمد سرمایه گذاری در سهام" sheetId="9" r:id="rId11"/>
    <sheet name="درآمد سرمایه گذاری در صندوق" sheetId="10" r:id="rId12"/>
    <sheet name="مبالغ تخصیصی اوراق" sheetId="12" state="hidden" r:id="rId13"/>
    <sheet name="درآمد سرمایه گذاری در اوراق به" sheetId="11" r:id="rId14"/>
    <sheet name=".مبالغ تخصیصی اوراق" sheetId="23" r:id="rId15"/>
    <sheet name="درآمد سپرده بانکی " sheetId="24" r:id="rId16"/>
    <sheet name="درآمد سپرده بانکی" sheetId="13" state="hidden" r:id="rId17"/>
    <sheet name="سایر درآمدها" sheetId="14" r:id="rId18"/>
    <sheet name="درآمد سود سهام" sheetId="15" state="hidden" r:id="rId19"/>
    <sheet name="درآمد سود صندوق" sheetId="16" state="hidden" r:id="rId20"/>
    <sheet name="سود اوراق بهادار" sheetId="17" r:id="rId21"/>
    <sheet name="سود سپرده بانکی " sheetId="26" r:id="rId22"/>
    <sheet name="سود سپرده بانکی" sheetId="18" state="hidden" r:id="rId23"/>
    <sheet name="درآمد ناشی از فروش" sheetId="19" r:id="rId24"/>
    <sheet name="درآمد ناشی از تغییر قیمت اوراق" sheetId="21" r:id="rId25"/>
    <sheet name="درآمد اعمال اختیار" sheetId="20" state="hidden" r:id="rId26"/>
  </sheets>
  <externalReferences>
    <externalReference r:id="rId27"/>
  </externalReferences>
  <definedNames>
    <definedName name="_xlnm._FilterDatabase" localSheetId="7" hidden="1">'.سپرده'!$A$8:$I$71</definedName>
    <definedName name="_xlnm._FilterDatabase" localSheetId="16" hidden="1">'درآمد سپرده بانکی'!$A$7:$J$75</definedName>
    <definedName name="_xlnm.Print_Area" localSheetId="7">'.سپرده'!$A$1:$I$71</definedName>
    <definedName name="_xlnm.Print_Area" localSheetId="14">'.مبالغ تخصیصی اوراق'!$A$1:$O$13</definedName>
    <definedName name="_xlnm.Print_Area" localSheetId="0">'0 '!$A$1:$E$22</definedName>
    <definedName name="_xlnm.Print_Area" localSheetId="5">اوراق!$A$1:$AE$21</definedName>
    <definedName name="_xlnm.Print_Area" localSheetId="3">'اوراق مشتقه'!$A$1:$AV$16</definedName>
    <definedName name="_xlnm.Print_Area" localSheetId="6">'تعدیل قیمت'!$A$1:$N$8</definedName>
    <definedName name="_xlnm.Print_Area" localSheetId="9">درآمد!$A$1:$K$13</definedName>
    <definedName name="_xlnm.Print_Area" localSheetId="25">'درآمد اعمال اختیار'!$A$1:$Z$8</definedName>
    <definedName name="_xlnm.Print_Area" localSheetId="16">'درآمد سپرده بانکی'!$A$1:$G$75</definedName>
    <definedName name="_xlnm.Print_Area" localSheetId="15">'درآمد سپرده بانکی '!$A$1:$K$10</definedName>
    <definedName name="_xlnm.Print_Area" localSheetId="13">'درآمد سرمایه گذاری در اوراق به'!$A$1:$S$22</definedName>
    <definedName name="_xlnm.Print_Area" localSheetId="10">'درآمد سرمایه گذاری در سهام'!$A$1:$V$15</definedName>
    <definedName name="_xlnm.Print_Area" localSheetId="11">'درآمد سرمایه گذاری در صندوق'!$A$1:$X$18</definedName>
    <definedName name="_xlnm.Print_Area" localSheetId="18">'درآمد سود سهام'!$A$1:$T$7</definedName>
    <definedName name="_xlnm.Print_Area" localSheetId="19">'درآمد سود صندوق'!$A$1:$L$7</definedName>
    <definedName name="_xlnm.Print_Area" localSheetId="24">'درآمد ناشی از تغییر قیمت اوراق'!$A$1:$Q$33</definedName>
    <definedName name="_xlnm.Print_Area" localSheetId="23">'درآمد ناشی از فروش'!$A$1:$S$11</definedName>
    <definedName name="_xlnm.Print_Area" localSheetId="17">'سایر درآمدها'!$A$1:$G$11</definedName>
    <definedName name="_xlnm.Print_Area" localSheetId="8">'سپرده '!$A$1:$L$10</definedName>
    <definedName name="_xlnm.Print_Area" localSheetId="2">سهام!$A$1:$AC$14</definedName>
    <definedName name="_xlnm.Print_Area" localSheetId="20">'سود اوراق بهادار'!$A$1:$P$20</definedName>
    <definedName name="_xlnm.Print_Area" localSheetId="22">'سود سپرده بانکی'!$A$1:$N$90</definedName>
    <definedName name="_xlnm.Print_Area" localSheetId="21">'سود سپرده بانکی '!$A$1:$N$9</definedName>
    <definedName name="_xlnm.Print_Area" localSheetId="1">'صورت وضعیت'!$A$1:$C$6</definedName>
    <definedName name="_xlnm.Print_Area" localSheetId="12">'مبالغ تخصیصی اوراق'!$A$1:$R$22</definedName>
    <definedName name="_xlnm.Print_Area" localSheetId="4">'واحدهای صندوق'!$A$1:$AB$20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21" l="1"/>
  <c r="I32" i="21"/>
  <c r="I31" i="21"/>
  <c r="I3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9" i="21"/>
  <c r="I33" i="21" s="1"/>
  <c r="Q33" i="21"/>
  <c r="O33" i="21"/>
  <c r="M33" i="21"/>
  <c r="G33" i="21"/>
  <c r="E33" i="21"/>
  <c r="Q11" i="19"/>
  <c r="O11" i="19"/>
  <c r="M11" i="19"/>
  <c r="K11" i="19"/>
  <c r="I11" i="19"/>
  <c r="E11" i="19"/>
  <c r="G11" i="19"/>
  <c r="I8" i="19"/>
  <c r="O20" i="17"/>
  <c r="M20" i="17"/>
  <c r="K20" i="17"/>
  <c r="I20" i="17"/>
  <c r="G20" i="17"/>
  <c r="E20" i="17"/>
  <c r="R22" i="11"/>
  <c r="P22" i="11"/>
  <c r="N22" i="11"/>
  <c r="L22" i="11"/>
  <c r="J22" i="11"/>
  <c r="H22" i="11"/>
  <c r="F22" i="11"/>
  <c r="D22" i="11"/>
  <c r="U17" i="10"/>
  <c r="U11" i="10"/>
  <c r="L11" i="10"/>
  <c r="J11" i="10"/>
  <c r="W9" i="10"/>
  <c r="W18" i="10"/>
  <c r="U18" i="10"/>
  <c r="S18" i="10"/>
  <c r="Q18" i="10"/>
  <c r="N18" i="10"/>
  <c r="L18" i="10"/>
  <c r="J18" i="10"/>
  <c r="H18" i="10"/>
  <c r="F18" i="10"/>
  <c r="D18" i="10"/>
  <c r="J12" i="9"/>
  <c r="U12" i="9"/>
  <c r="S12" i="9"/>
  <c r="U15" i="9"/>
  <c r="S15" i="9"/>
  <c r="Q15" i="9"/>
  <c r="O15" i="9"/>
  <c r="N15" i="9"/>
  <c r="J15" i="9"/>
  <c r="H15" i="9"/>
  <c r="F15" i="9"/>
  <c r="L10" i="25"/>
  <c r="J10" i="25"/>
  <c r="H10" i="25"/>
  <c r="F10" i="25"/>
  <c r="D10" i="25"/>
  <c r="AD21" i="5"/>
  <c r="AB21" i="5"/>
  <c r="Z21" i="5"/>
  <c r="T21" i="5"/>
  <c r="N21" i="5"/>
  <c r="P21" i="5"/>
  <c r="L21" i="5"/>
  <c r="J21" i="5"/>
  <c r="AA20" i="4"/>
  <c r="Y20" i="4"/>
  <c r="W20" i="4"/>
  <c r="Q20" i="4"/>
  <c r="O20" i="4"/>
  <c r="M20" i="4"/>
  <c r="K20" i="4"/>
  <c r="I20" i="4"/>
  <c r="G20" i="4"/>
  <c r="AB14" i="2"/>
  <c r="Z14" i="2"/>
  <c r="X14" i="2"/>
  <c r="R14" i="2"/>
  <c r="P14" i="2"/>
  <c r="N14" i="2"/>
  <c r="L14" i="2"/>
  <c r="J14" i="2"/>
  <c r="H14" i="2"/>
  <c r="J10" i="24"/>
  <c r="F10" i="24"/>
  <c r="K19" i="17"/>
  <c r="K18" i="17"/>
  <c r="K17" i="17"/>
  <c r="K16" i="17"/>
  <c r="O15" i="17"/>
  <c r="R11" i="11"/>
  <c r="R12" i="11"/>
  <c r="R13" i="11"/>
  <c r="R14" i="11"/>
  <c r="R15" i="11"/>
  <c r="R16" i="11"/>
  <c r="R17" i="11"/>
  <c r="R18" i="11"/>
  <c r="R19" i="11"/>
  <c r="R20" i="11"/>
  <c r="R21" i="11"/>
  <c r="R10" i="11"/>
  <c r="R9" i="11"/>
  <c r="O17" i="17" l="1"/>
  <c r="O18" i="17"/>
  <c r="I19" i="17"/>
  <c r="O19" i="17"/>
  <c r="O8" i="17"/>
  <c r="I8" i="17"/>
  <c r="E19" i="17"/>
  <c r="E18" i="17"/>
  <c r="I18" i="17" s="1"/>
  <c r="E17" i="17"/>
  <c r="I17" i="17" s="1"/>
  <c r="A18" i="17" l="1" a="1"/>
  <c r="A18" i="17" s="1"/>
  <c r="A17" i="17" a="1"/>
  <c r="A17" i="17" s="1"/>
  <c r="A19" i="17" a="1"/>
  <c r="A19" i="17" s="1"/>
  <c r="O16" i="17"/>
  <c r="I16" i="17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C11" i="19" l="1"/>
  <c r="C9" i="26"/>
  <c r="M9" i="26"/>
  <c r="K9" i="26"/>
  <c r="I9" i="26"/>
  <c r="G9" i="26"/>
  <c r="E9" i="26"/>
  <c r="F11" i="14"/>
  <c r="D11" i="14"/>
  <c r="H10" i="24"/>
  <c r="D10" i="24"/>
  <c r="F11" i="8" s="1"/>
  <c r="AA9" i="10"/>
  <c r="U14" i="9"/>
  <c r="U11" i="9"/>
  <c r="AD12" i="5"/>
  <c r="AA13" i="4"/>
  <c r="AB11" i="2"/>
  <c r="AA11" i="4"/>
  <c r="M8" i="26"/>
  <c r="G8" i="26"/>
  <c r="M90" i="18"/>
  <c r="D90" i="18"/>
  <c r="E90" i="18"/>
  <c r="F90" i="18"/>
  <c r="G90" i="18"/>
  <c r="H90" i="18"/>
  <c r="I90" i="18"/>
  <c r="J90" i="18"/>
  <c r="K90" i="18"/>
  <c r="L90" i="18"/>
  <c r="C90" i="18"/>
  <c r="L9" i="26"/>
  <c r="J9" i="26"/>
  <c r="H9" i="26"/>
  <c r="F9" i="26"/>
  <c r="D9" i="26"/>
  <c r="F76" i="13"/>
  <c r="D76" i="13"/>
  <c r="E76" i="13"/>
  <c r="N22" i="24"/>
  <c r="Q22" i="24" s="1"/>
  <c r="Q23" i="24" s="1"/>
  <c r="J9" i="24" s="1"/>
  <c r="N20" i="24"/>
  <c r="N16" i="24"/>
  <c r="N14" i="24"/>
  <c r="N17" i="24" s="1"/>
  <c r="Q16" i="24"/>
  <c r="Q17" i="24" s="1"/>
  <c r="J8" i="24" s="1"/>
  <c r="D72" i="7"/>
  <c r="I72" i="7"/>
  <c r="H72" i="7"/>
  <c r="G72" i="7"/>
  <c r="F72" i="7"/>
  <c r="E72" i="7"/>
  <c r="G10" i="25"/>
  <c r="O7" i="25"/>
  <c r="L9" i="25" s="1"/>
  <c r="O6" i="25"/>
  <c r="O10" i="17"/>
  <c r="O11" i="17"/>
  <c r="O12" i="17"/>
  <c r="O13" i="17"/>
  <c r="O14" i="17"/>
  <c r="O9" i="17"/>
  <c r="I14" i="17"/>
  <c r="I15" i="17"/>
  <c r="I13" i="17"/>
  <c r="I12" i="17"/>
  <c r="I11" i="17"/>
  <c r="I10" i="17"/>
  <c r="I9" i="17"/>
  <c r="S20" i="24"/>
  <c r="N23" i="24"/>
  <c r="F9" i="24" s="1"/>
  <c r="H16" i="24"/>
  <c r="Q25" i="21"/>
  <c r="AC12" i="10"/>
  <c r="AC13" i="10"/>
  <c r="AC16" i="10"/>
  <c r="AC10" i="10"/>
  <c r="AA10" i="10"/>
  <c r="AA12" i="10"/>
  <c r="AA14" i="10"/>
  <c r="AA16" i="10"/>
  <c r="AC17" i="10"/>
  <c r="AC11" i="10"/>
  <c r="U12" i="10"/>
  <c r="U13" i="10"/>
  <c r="U14" i="10"/>
  <c r="AC14" i="10" s="1"/>
  <c r="U15" i="10"/>
  <c r="AC15" i="10" s="1"/>
  <c r="U16" i="10"/>
  <c r="U10" i="10"/>
  <c r="U9" i="10"/>
  <c r="AC9" i="10" s="1"/>
  <c r="AA11" i="10"/>
  <c r="J12" i="10"/>
  <c r="J13" i="10"/>
  <c r="AA13" i="10" s="1"/>
  <c r="J14" i="10"/>
  <c r="J15" i="10"/>
  <c r="AA15" i="10" s="1"/>
  <c r="J16" i="10"/>
  <c r="J17" i="10"/>
  <c r="AA17" i="10" s="1"/>
  <c r="J10" i="10"/>
  <c r="J9" i="10"/>
  <c r="S13" i="9"/>
  <c r="X13" i="9" s="1"/>
  <c r="S14" i="9"/>
  <c r="X14" i="9" s="1"/>
  <c r="X12" i="9"/>
  <c r="S11" i="9"/>
  <c r="X11" i="9" s="1"/>
  <c r="J11" i="9"/>
  <c r="J14" i="9"/>
  <c r="J13" i="9"/>
  <c r="L8" i="25" l="1"/>
  <c r="X15" i="9"/>
  <c r="AC18" i="10"/>
  <c r="W14" i="10"/>
  <c r="AA18" i="10"/>
  <c r="L15" i="10"/>
  <c r="W15" i="10"/>
  <c r="W11" i="10"/>
  <c r="L12" i="10"/>
  <c r="W13" i="10"/>
  <c r="F8" i="24"/>
  <c r="L16" i="10" l="1"/>
  <c r="L9" i="10"/>
  <c r="L14" i="10"/>
  <c r="W16" i="10"/>
  <c r="W12" i="10"/>
  <c r="L17" i="10"/>
  <c r="L13" i="10"/>
  <c r="L10" i="10"/>
  <c r="W10" i="10"/>
  <c r="W17" i="10"/>
  <c r="Y15" i="9"/>
  <c r="U13" i="9"/>
  <c r="F8" i="8" l="1"/>
  <c r="M6" i="8"/>
  <c r="J11" i="8" s="1"/>
  <c r="F12" i="8"/>
  <c r="J12" i="8" s="1"/>
  <c r="F10" i="8"/>
  <c r="J10" i="8" s="1"/>
  <c r="F9" i="8"/>
  <c r="J9" i="8" s="1"/>
  <c r="AD16" i="5"/>
  <c r="AD20" i="5"/>
  <c r="AG7" i="5"/>
  <c r="AD13" i="5" s="1"/>
  <c r="AA15" i="4"/>
  <c r="AA16" i="4"/>
  <c r="AA19" i="4"/>
  <c r="AA12" i="4"/>
  <c r="AD9" i="4"/>
  <c r="F13" i="8" l="1"/>
  <c r="H10" i="8" s="1"/>
  <c r="J8" i="8"/>
  <c r="J13" i="8" s="1"/>
  <c r="AD15" i="5"/>
  <c r="AD11" i="5"/>
  <c r="L13" i="9"/>
  <c r="AA18" i="4"/>
  <c r="AA14" i="4"/>
  <c r="AD9" i="5"/>
  <c r="AD18" i="5"/>
  <c r="AD14" i="5"/>
  <c r="AD19" i="5"/>
  <c r="AA17" i="4"/>
  <c r="AD10" i="5"/>
  <c r="AD17" i="5"/>
  <c r="AD20" i="4"/>
  <c r="H8" i="8" l="1"/>
  <c r="H12" i="8"/>
  <c r="H9" i="8"/>
  <c r="L12" i="9"/>
  <c r="L11" i="9"/>
  <c r="L14" i="9"/>
  <c r="H11" i="8"/>
  <c r="AG21" i="5"/>
  <c r="AB12" i="2"/>
  <c r="AB10" i="2"/>
  <c r="AB9" i="2"/>
  <c r="Q21" i="21"/>
  <c r="Q22" i="21"/>
  <c r="Q23" i="21"/>
  <c r="Q24" i="21"/>
  <c r="Q26" i="21"/>
  <c r="Q27" i="21"/>
  <c r="Q28" i="21"/>
  <c r="Q29" i="21"/>
  <c r="Q30" i="21"/>
  <c r="Q31" i="21"/>
  <c r="Q32" i="21"/>
  <c r="Q8" i="21"/>
  <c r="Q20" i="21"/>
  <c r="Q19" i="21"/>
  <c r="Q18" i="21"/>
  <c r="Q17" i="21"/>
  <c r="Q16" i="21"/>
  <c r="Q15" i="21"/>
  <c r="Q14" i="21"/>
  <c r="Q13" i="21"/>
  <c r="Q12" i="21"/>
  <c r="Q11" i="21"/>
  <c r="Q10" i="21"/>
  <c r="Q9" i="21"/>
  <c r="J13" i="2"/>
  <c r="E13" i="2"/>
  <c r="T13" i="2" s="1"/>
  <c r="A13" i="2"/>
  <c r="I10" i="19"/>
  <c r="I9" i="19"/>
  <c r="O13" i="23"/>
  <c r="L15" i="9" l="1"/>
  <c r="H13" i="8"/>
  <c r="Z13" i="2"/>
  <c r="H13" i="2"/>
  <c r="X13" i="2" s="1"/>
  <c r="AB13" i="2" l="1"/>
  <c r="AE14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<sst xmlns="http://schemas.openxmlformats.org/spreadsheetml/2006/main" count="826" uniqueCount="269">
  <si>
    <t>صندوق قابل معامله با درآمد ثابت ماهور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</si>
  <si>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</si>
  <si>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</si>
  <si>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</si>
  <si>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</si>
  <si>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</si>
  <si>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</si>
  <si>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</si>
  <si>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</si>
  <si>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</si>
  <si>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</si>
  <si>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</si>
  <si>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</si>
  <si>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</si>
  <si>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</si>
  <si>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</si>
  <si>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</si>
  <si>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</si>
  <si>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</si>
  <si>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شرکت کیسون</t>
  </si>
  <si>
    <t>فولاد هرمزگان جنوب</t>
  </si>
  <si>
    <t>گروه توسعه مالی مهرآیندگان</t>
  </si>
  <si>
    <t>کربن‌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</si>
  <si>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</si>
  <si>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</si>
  <si>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</si>
  <si>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</si>
  <si>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</si>
  <si>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</si>
  <si>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اختیارف.ت.هرمز-2193-050818</t>
  </si>
  <si>
    <t>1405/08/18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</si>
  <si>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</si>
  <si>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</si>
  <si>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</si>
  <si>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</si>
  <si>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</si>
  <si>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اختیارخ.ت.هرمز-2243-050918</t>
  </si>
  <si>
    <t>اختیار خرید</t>
  </si>
  <si>
    <t>موقعیت فروش</t>
  </si>
  <si>
    <t>-</t>
  </si>
  <si>
    <t>1405/09/18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</si>
  <si>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</si>
  <si>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</si>
  <si>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</si>
  <si>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</si>
  <si>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</si>
  <si>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</si>
  <si>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</si>
  <si>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</si>
  <si>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اهرمی نارنج - واحدهای عادی صندوق</t>
  </si>
  <si>
    <t>صندوق س شاخصی شفق رابین</t>
  </si>
  <si>
    <t>صندوق س.بخشی صنایع معیار-ب</t>
  </si>
  <si>
    <t>صندوق س.پشتوانه طلا دنای زاگرس</t>
  </si>
  <si>
    <t>صندوق س.پشتوانه طلای رز</t>
  </si>
  <si>
    <t>صندوق س.كالاي آبان</t>
  </si>
  <si>
    <t>صندوق س.كالاي ديباي ليان</t>
  </si>
  <si>
    <t>صندوق طلای عیار مفید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</si>
  <si>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</si>
  <si>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</si>
  <si>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</si>
  <si>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</si>
  <si>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تاریخ انتشار اوراق</t>
  </si>
  <si>
    <t>تاریخ سررسید</t>
  </si>
  <si>
    <t>سلف گندله سنگ آهن صبانور</t>
  </si>
  <si>
    <t>1404/01/20</t>
  </si>
  <si>
    <t>1406/01/20</t>
  </si>
  <si>
    <t>سلف موازی هیدروکربن آفتاب062</t>
  </si>
  <si>
    <t>1404/03/12</t>
  </si>
  <si>
    <t>1406/03/12</t>
  </si>
  <si>
    <t>اسنادخزانه-م3بودجه02-050818</t>
  </si>
  <si>
    <t>1402/08/15</t>
  </si>
  <si>
    <t>صکوک مرابحه سپید507-بدون ضامن</t>
  </si>
  <si>
    <t>1403/07/08</t>
  </si>
  <si>
    <t>1405/07/08</t>
  </si>
  <si>
    <t>مرابحه آرگون نورد ایران080714</t>
  </si>
  <si>
    <t>1404/07/14</t>
  </si>
  <si>
    <t>1408/07/14</t>
  </si>
  <si>
    <t>مرابحه تولید اصفهان مقدم050201</t>
  </si>
  <si>
    <t>1403/02/01</t>
  </si>
  <si>
    <t>1405/02/01</t>
  </si>
  <si>
    <t>مرابحه عام دولت244-ش.خ070913</t>
  </si>
  <si>
    <t>1404/08/13</t>
  </si>
  <si>
    <t>1407/09/13</t>
  </si>
  <si>
    <t>مرابحه عام دولت245-ش.خ070813</t>
  </si>
  <si>
    <t>1407/08/13</t>
  </si>
  <si>
    <t>مرابحه عام دولت254-ش.خ070911</t>
  </si>
  <si>
    <t>1404/09/11</t>
  </si>
  <si>
    <t>1407/09/11</t>
  </si>
  <si>
    <t>مرابحه عام دولت259-ش.خ070502</t>
  </si>
  <si>
    <t>1404/10/02</t>
  </si>
  <si>
    <t>1407/05/02</t>
  </si>
  <si>
    <t>مرابحه عام دولت265-ش.خ070430</t>
  </si>
  <si>
    <t>1404/10/30</t>
  </si>
  <si>
    <t>1407/04/30</t>
  </si>
  <si>
    <t>مشارکت ش تبریز062-3ماهه20.5%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</si>
  <si>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</si>
  <si>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</si>
  <si>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</si>
  <si>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</si>
  <si>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</si>
  <si>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</si>
  <si>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</si>
  <si>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</si>
  <si>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</si>
  <si>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</si>
  <si>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</si>
  <si>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</si>
  <si>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</si>
  <si>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</si>
  <si>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</si>
  <si>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</si>
  <si>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قیطریه(کوتاه مدت)</t>
  </si>
  <si>
    <t>سپرده کوتاه مدت بانک گردشگری مرکزی( کوتاه مدت)</t>
  </si>
  <si>
    <t>سپرده کوتاه مدت بانک صادرات شریعتی( کوتاه مدت)</t>
  </si>
  <si>
    <t>سپرده کوتاه مدت بانک خاورمیانه مهستان (کوتاه مدت)</t>
  </si>
  <si>
    <t>سپرده کوتاه مدت بانک گردشگری قلهک (کوتاه مدت)</t>
  </si>
  <si>
    <t>سپرده کوتاه مدت بانک ملی 22 بهمن (کوتاه مدت)</t>
  </si>
  <si>
    <t>سپرده کوتاه مدت بانک تجارت سه راه آذری(کوتاه مدت)</t>
  </si>
  <si>
    <t>سپرده کوتاه مدت بانک تجارت مرکزی(کوتاه مدت)</t>
  </si>
  <si>
    <t>سپرده کوتاه مدت بانک صادرات بیست متری افسریه( کوتاه مدت)</t>
  </si>
  <si>
    <t>سپرده بلند مدت موسسه اعتباری ملل شهید دادمان</t>
  </si>
  <si>
    <t>سپرده بلند مدت بانک صادرات زعفرانیه</t>
  </si>
  <si>
    <t>سپرده بلند مدت بانک صادرات ﺷﻬﺮﺯﺍﺩ</t>
  </si>
  <si>
    <t>سپرده بلند مدت بانک صادرات میدان خراسان</t>
  </si>
  <si>
    <t>سپرده بلند مدت موسسه اعتباری ملل جنت آباد</t>
  </si>
  <si>
    <t>سپرده کوتاه مدت موسسه اعتباری ملل جنت آباد( کوتاه مدت)</t>
  </si>
  <si>
    <t>سپرده بلند مدت بانک صادرات بیست متری افسریه</t>
  </si>
  <si>
    <t>سپرده بلند مدت بانک گردشگری قیطریه</t>
  </si>
  <si>
    <t>سپرده بلند مدت بانک صادرات 15 متری اول افسریه</t>
  </si>
  <si>
    <t>سپرده کوتاه مدت بانک شهر بازار مبل یافت آباد(کوتاه مدت)</t>
  </si>
  <si>
    <t>سپرده بلند مدت بانک شهر بازار مبل یافت آباد</t>
  </si>
  <si>
    <t>سپرده کوتاه مدت بانک گردشگری آرژانتین(کوتاه مدت)</t>
  </si>
  <si>
    <t>سپرده بلند مدت بانک گردشگری آرژانتین</t>
  </si>
  <si>
    <t>سپرده کوتاه مدت بانک پاسارگاد دیباجی شمال ( کوتاه مدت)</t>
  </si>
  <si>
    <t>سپرده بلند مدت بانک ملت موزه ملی قرآن کریم</t>
  </si>
  <si>
    <t>سپرده کوتاه مدت بانک صادرات گرگان( کوتاه مدت)</t>
  </si>
  <si>
    <t>سپرده بلند مدت بانک صادرات شهید مخبر</t>
  </si>
  <si>
    <t>سپرده بلند مدت بانک صادرات خيابان پيروزي</t>
  </si>
  <si>
    <t>سپرده بلند مدت موسسه اعتباری ملل شریعتی</t>
  </si>
  <si>
    <t>سپرده بلند مدت موسسه اعتباری ملل پارک وی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</si>
  <si>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</si>
  <si>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</si>
  <si>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</si>
  <si>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</si>
  <si>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</si>
  <si>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</si>
  <si>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</si>
  <si>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</si>
  <si>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</si>
  <si>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</si>
  <si>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</si>
  <si>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</si>
  <si>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</si>
  <si>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</si>
  <si>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</si>
  <si>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</si>
  <si>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</si>
  <si>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</si>
  <si>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</si>
  <si>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</si>
  <si>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</si>
  <si>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</si>
  <si>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</si>
  <si>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</si>
  <si>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</si>
  <si>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</si>
  <si>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</si>
  <si>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</si>
  <si>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</si>
  <si>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</si>
  <si>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</si>
  <si>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</si>
  <si>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</si>
  <si>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</si>
  <si>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</si>
  <si>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</si>
  <si>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</si>
  <si>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</si>
  <si>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</si>
  <si>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</si>
  <si>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</si>
  <si>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</si>
  <si>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</si>
  <si>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</si>
  <si>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</si>
  <si>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</si>
  <si>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</si>
  <si>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</si>
  <si>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</si>
  <si>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</si>
  <si>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</si>
  <si>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</si>
  <si>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</si>
  <si>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</si>
  <si>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</si>
  <si>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</si>
  <si>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</si>
  <si>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</si>
  <si>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</si>
  <si>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</si>
  <si>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</si>
  <si>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</si>
  <si>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</si>
  <si>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</si>
  <si>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</si>
  <si>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</si>
  <si>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</si>
  <si>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</si>
  <si>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</si>
  <si>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</si>
  <si>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</si>
  <si>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</si>
  <si>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</si>
  <si>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</si>
  <si>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</si>
  <si>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</si>
  <si>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</si>
  <si>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</si>
  <si>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</si>
  <si>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</si>
  <si>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</si>
  <si>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</si>
  <si>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</si>
  <si>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</si>
  <si>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</si>
  <si>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</si>
  <si>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</si>
  <si>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</si>
  <si>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</si>
  <si>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</si>
  <si>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</si>
  <si>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</si>
  <si>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</si>
  <si>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</si>
  <si>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</si>
  <si>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</si>
  <si>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ظهرمز05091</t>
  </si>
  <si>
    <t>صندوق سرمایه‌گذاری در اوراق بهادار بادرآمد ثابت ماهور</t>
  </si>
  <si>
    <t>‫صورت وضعیت پورتفوی</t>
  </si>
  <si>
    <t>برای ماه منتهی به 31 اردیبهشت ماه  1405</t>
  </si>
  <si>
    <t xml:space="preserve"> 1-3-2مبالغ تخصیص یافته بابت خرید و نگهداری اوراق بهادار با درآمد ثابت (نرخ سود ترجیحی)</t>
  </si>
  <si>
    <t>صندوق سرمایه گذاری اختصاصی بازارگردانی معیار</t>
  </si>
  <si>
    <t>بازارگردان صندوق</t>
  </si>
  <si>
    <t>بازارگردانی آسمان زاگرس</t>
  </si>
  <si>
    <t>صکوک مرابحه سپید</t>
  </si>
  <si>
    <t>تبریز</t>
  </si>
  <si>
    <t>عصبانور11</t>
  </si>
  <si>
    <t xml:space="preserve">سلف موازی استاندارد هیروکربن سبک شرکت پالایش نفت آفتاب </t>
  </si>
  <si>
    <t>سهیدرو</t>
  </si>
  <si>
    <t>آرگون081</t>
  </si>
  <si>
    <t>اوراق اختیار فروش تبعی فولاد هرمزگان جنوب</t>
  </si>
  <si>
    <t>هرمز1</t>
  </si>
  <si>
    <t xml:space="preserve"> اوراق فولاد هرمزگان جنوب</t>
  </si>
  <si>
    <t>سپرده بانکی</t>
  </si>
  <si>
    <t xml:space="preserve">گواهی ‫سپرده بانکی </t>
  </si>
  <si>
    <t>طی ماه/ماه قبل</t>
  </si>
  <si>
    <t>کوتاه مدت</t>
  </si>
  <si>
    <t>اول دوره</t>
  </si>
  <si>
    <t>1404/01/01 تا 1404/01/01</t>
  </si>
  <si>
    <t>1405.01.01</t>
  </si>
  <si>
    <t>11-30</t>
  </si>
  <si>
    <t>انتها دوره</t>
  </si>
  <si>
    <t>میانگین</t>
  </si>
  <si>
    <t>گواهی سپردها</t>
  </si>
  <si>
    <t>گواهی سپرده</t>
  </si>
  <si>
    <t>1405.02.01</t>
  </si>
  <si>
    <t>سود سپرده بانک</t>
  </si>
  <si>
    <t>اراد 245</t>
  </si>
  <si>
    <t>اراد2651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</si>
</sst>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34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  <font>
      <sz val="10"/>
      <color rgb="FF000000"/>
      <name val="Arial"/>
      <family val="2"/>
    </font>
    <font>
      <b/>
      <sz val="16"/>
      <color rgb="FF000000"/>
      <name val="B Nazanin"/>
      <charset val="178"/>
    </font>
    <font>
      <b/>
      <sz val="16"/>
      <color theme="1"/>
      <name val="B Nazanin"/>
      <charset val="178"/>
    </font>
    <font>
      <b/>
      <sz val="16"/>
      <color rgb="FF1E90FF"/>
      <name val="B Nazanin"/>
      <charset val="178"/>
    </font>
    <font>
      <b/>
      <sz val="10"/>
      <color rgb="FF000000"/>
      <name val="Arial"/>
      <family val="2"/>
    </font>
    <font>
      <sz val="10"/>
      <color rgb="FF000000"/>
      <name val="Arial"/>
      <charset val="1"/>
    </font>
    <font>
      <sz val="10"/>
      <color rgb="FF333333"/>
      <name val="IRANSans"/>
    </font>
    <font>
      <sz val="10"/>
      <color rgb="FF000000"/>
      <name val="B Nazanin"/>
      <charset val="178"/>
    </font>
    <font>
      <b/>
      <sz val="12"/>
      <name val="B Nazanin"/>
      <charset val="178"/>
    </font>
    <font>
      <b/>
      <sz val="14"/>
      <color rgb="FF000000"/>
      <name val="B Nazanin"/>
      <charset val="178"/>
    </font>
    <font>
      <sz val="11"/>
      <color rgb="FF000000"/>
      <name val="B Nazanin"/>
      <charset val="178"/>
    </font>
    <font>
      <sz val="12"/>
      <color rgb="FF000000"/>
      <name val="Arial"/>
      <family val="2"/>
    </font>
    <font>
      <b/>
      <sz val="12"/>
      <color rgb="FF1E90FF"/>
      <name val="B Nazanin"/>
      <charset val="178"/>
    </font>
    <font>
      <sz val="12"/>
      <color theme="0" tint="-0.34998626667073579"/>
      <name val="Arial"/>
      <family val="2"/>
    </font>
    <font>
      <b/>
      <sz val="12"/>
      <color theme="0" tint="-0.34998626667073579"/>
      <name val="B Nazanin"/>
      <charset val="178"/>
    </font>
    <font>
      <b/>
      <sz val="10"/>
      <color theme="0" tint="-0.34998626667073579"/>
      <name val="Arial"/>
      <family val="2"/>
    </font>
    <font>
      <sz val="12"/>
      <color theme="0" tint="-0.499984740745262"/>
      <name val="Arial"/>
      <family val="2"/>
    </font>
    <font>
      <b/>
      <sz val="12"/>
      <color theme="0" tint="-0.499984740745262"/>
      <name val="B Nazanin"/>
      <charset val="178"/>
    </font>
    <font>
      <sz val="12"/>
      <color theme="0" tint="-0.499984740745262"/>
      <name val="B Nazanin"/>
      <charset val="178"/>
    </font>
    <font>
      <sz val="10"/>
      <color theme="0" tint="-0.34998626667073579"/>
      <name val="B Nazanin"/>
      <charset val="178"/>
    </font>
    <font>
      <b/>
      <sz val="10"/>
      <color theme="0" tint="-0.34998626667073579"/>
      <name val="B Nazanin"/>
      <charset val="178"/>
    </font>
    <font>
      <b/>
      <sz val="11"/>
      <color theme="0" tint="-0.34998626667073579"/>
      <name val="B Nazanin"/>
      <charset val="178"/>
    </font>
    <font>
      <sz val="10"/>
      <color rgb="FF8E8E93"/>
      <name val="IRANSans"/>
    </font>
    <font>
      <b/>
      <sz val="16"/>
      <color theme="0" tint="-0.499984740745262"/>
      <name val="B Nazanin"/>
      <charset val="178"/>
    </font>
    <font>
      <b/>
      <sz val="16"/>
      <color theme="0" tint="-0.34998626667073579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6" fillId="0" borderId="0"/>
    <xf numFmtId="43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" fillId="0" borderId="0"/>
  </cellStyleXfs>
  <cellXfs count="32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6" fillId="0" borderId="0" xfId="1"/>
    <xf numFmtId="0" fontId="8" fillId="0" borderId="0" xfId="1" applyFont="1" applyAlignment="1">
      <alignment vertical="center"/>
    </xf>
    <xf numFmtId="0" fontId="8" fillId="0" borderId="0" xfId="1" applyFont="1"/>
    <xf numFmtId="164" fontId="10" fillId="0" borderId="0" xfId="2" applyNumberFormat="1" applyFont="1" applyAlignment="1">
      <alignment horizontal="left"/>
    </xf>
    <xf numFmtId="164" fontId="11" fillId="0" borderId="0" xfId="2" applyNumberFormat="1" applyFont="1" applyFill="1" applyAlignment="1">
      <alignment vertical="center"/>
    </xf>
    <xf numFmtId="164" fontId="10" fillId="0" borderId="0" xfId="2" applyNumberFormat="1" applyFont="1" applyAlignment="1">
      <alignment horizontal="center" vertical="center"/>
    </xf>
    <xf numFmtId="164" fontId="10" fillId="0" borderId="4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0" fillId="0" borderId="0" xfId="2" applyNumberFormat="1" applyFont="1" applyBorder="1" applyAlignment="1">
      <alignment horizontal="left"/>
    </xf>
    <xf numFmtId="3" fontId="10" fillId="0" borderId="0" xfId="3" applyNumberFormat="1" applyFont="1" applyAlignment="1">
      <alignment horizontal="center" vertical="center"/>
    </xf>
    <xf numFmtId="165" fontId="10" fillId="0" borderId="0" xfId="4" applyNumberFormat="1" applyFont="1" applyFill="1" applyAlignment="1">
      <alignment horizontal="center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9" fontId="10" fillId="0" borderId="0" xfId="4" applyFont="1" applyAlignment="1">
      <alignment horizontal="center" vertical="center"/>
    </xf>
    <xf numFmtId="10" fontId="10" fillId="0" borderId="0" xfId="4" applyNumberFormat="1" applyFont="1" applyFill="1" applyAlignment="1">
      <alignment horizontal="center" vertical="center" wrapText="1"/>
    </xf>
    <xf numFmtId="164" fontId="10" fillId="0" borderId="0" xfId="2" applyNumberFormat="1" applyFont="1" applyFill="1" applyBorder="1" applyAlignment="1">
      <alignment horizontal="right" vertical="center" wrapText="1"/>
    </xf>
    <xf numFmtId="164" fontId="10" fillId="0" borderId="0" xfId="2" applyNumberFormat="1" applyFont="1" applyFill="1" applyBorder="1" applyAlignment="1">
      <alignment vertical="center" wrapText="1"/>
    </xf>
    <xf numFmtId="164" fontId="10" fillId="0" borderId="0" xfId="2" applyNumberFormat="1" applyFont="1" applyAlignment="1">
      <alignment horizontal="right" vertical="center"/>
    </xf>
    <xf numFmtId="164" fontId="10" fillId="0" borderId="0" xfId="2" applyNumberFormat="1" applyFont="1" applyFill="1" applyAlignment="1">
      <alignment horizontal="right" vertical="center"/>
    </xf>
    <xf numFmtId="164" fontId="10" fillId="0" borderId="0" xfId="2" applyNumberFormat="1" applyFont="1" applyAlignment="1">
      <alignment horizontal="center"/>
    </xf>
    <xf numFmtId="9" fontId="10" fillId="0" borderId="0" xfId="4" applyFont="1" applyBorder="1" applyAlignment="1">
      <alignment horizontal="center" vertical="center"/>
    </xf>
    <xf numFmtId="164" fontId="10" fillId="0" borderId="0" xfId="2" applyNumberFormat="1" applyFont="1" applyBorder="1" applyAlignment="1">
      <alignment horizontal="right" vertical="center"/>
    </xf>
    <xf numFmtId="165" fontId="10" fillId="0" borderId="0" xfId="4" applyNumberFormat="1" applyFont="1" applyBorder="1" applyAlignment="1">
      <alignment horizontal="center" vertical="center"/>
    </xf>
    <xf numFmtId="165" fontId="10" fillId="0" borderId="0" xfId="4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37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0" xfId="0" applyFont="1" applyAlignment="1">
      <alignment horizontal="left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13" fillId="0" borderId="0" xfId="0" applyNumberFormat="1" applyFont="1" applyAlignment="1">
      <alignment horizontal="center"/>
    </xf>
    <xf numFmtId="3" fontId="4" fillId="0" borderId="5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10" fontId="4" fillId="0" borderId="0" xfId="5" applyNumberFormat="1" applyFont="1" applyAlignment="1">
      <alignment horizontal="center" vertical="top"/>
    </xf>
    <xf numFmtId="9" fontId="4" fillId="0" borderId="5" xfId="5" applyFont="1" applyBorder="1" applyAlignment="1">
      <alignment horizontal="center" vertical="top"/>
    </xf>
    <xf numFmtId="10" fontId="4" fillId="0" borderId="5" xfId="5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3" fontId="4" fillId="0" borderId="0" xfId="0" applyNumberFormat="1" applyFont="1" applyBorder="1" applyAlignment="1">
      <alignment horizontal="center" vertical="top"/>
    </xf>
    <xf numFmtId="3" fontId="4" fillId="0" borderId="0" xfId="0" applyNumberFormat="1" applyFont="1" applyBorder="1" applyAlignment="1">
      <alignment horizontal="center" vertical="center"/>
    </xf>
    <xf numFmtId="165" fontId="4" fillId="0" borderId="0" xfId="5" applyNumberFormat="1" applyFont="1" applyAlignment="1">
      <alignment horizontal="center" vertical="center"/>
    </xf>
    <xf numFmtId="10" fontId="4" fillId="0" borderId="0" xfId="5" applyNumberFormat="1" applyFont="1" applyAlignment="1">
      <alignment horizontal="center" vertical="center"/>
    </xf>
    <xf numFmtId="10" fontId="4" fillId="0" borderId="5" xfId="5" applyNumberFormat="1" applyFont="1" applyBorder="1" applyAlignment="1">
      <alignment horizontal="center" vertical="center"/>
    </xf>
    <xf numFmtId="165" fontId="13" fillId="0" borderId="0" xfId="5" applyNumberFormat="1" applyFont="1" applyAlignment="1">
      <alignment horizontal="left"/>
    </xf>
    <xf numFmtId="10" fontId="4" fillId="0" borderId="2" xfId="5" applyNumberFormat="1" applyFont="1" applyBorder="1" applyAlignment="1">
      <alignment horizontal="center" vertical="center"/>
    </xf>
    <xf numFmtId="10" fontId="13" fillId="0" borderId="0" xfId="5" applyNumberFormat="1" applyFont="1" applyAlignment="1">
      <alignment horizontal="left"/>
    </xf>
    <xf numFmtId="3" fontId="4" fillId="0" borderId="4" xfId="0" applyNumberFormat="1" applyFont="1" applyBorder="1" applyAlignment="1">
      <alignment horizontal="center" vertical="top"/>
    </xf>
    <xf numFmtId="165" fontId="4" fillId="0" borderId="2" xfId="5" applyNumberFormat="1" applyFont="1" applyFill="1" applyBorder="1" applyAlignment="1">
      <alignment horizontal="center" vertical="center"/>
    </xf>
    <xf numFmtId="165" fontId="4" fillId="0" borderId="0" xfId="5" applyNumberFormat="1" applyFont="1" applyFill="1" applyAlignment="1">
      <alignment horizontal="center" vertical="center"/>
    </xf>
    <xf numFmtId="3" fontId="13" fillId="0" borderId="0" xfId="0" applyNumberFormat="1" applyFont="1" applyAlignment="1">
      <alignment horizontal="left"/>
    </xf>
    <xf numFmtId="37" fontId="4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left" vertical="center"/>
    </xf>
    <xf numFmtId="164" fontId="16" fillId="0" borderId="0" xfId="2" applyNumberFormat="1" applyFont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4" fillId="0" borderId="3" xfId="2" applyNumberFormat="1" applyFont="1" applyFill="1" applyBorder="1" applyAlignment="1">
      <alignment horizontal="center" vertical="center" wrapText="1"/>
    </xf>
    <xf numFmtId="164" fontId="16" fillId="0" borderId="2" xfId="2" applyNumberFormat="1" applyFont="1" applyBorder="1" applyAlignment="1">
      <alignment horizontal="center" vertical="center"/>
    </xf>
    <xf numFmtId="3" fontId="4" fillId="0" borderId="0" xfId="3" applyNumberFormat="1" applyFont="1" applyAlignment="1">
      <alignment horizontal="center" vertical="center"/>
    </xf>
    <xf numFmtId="164" fontId="4" fillId="0" borderId="0" xfId="2" applyNumberFormat="1" applyFont="1" applyBorder="1" applyAlignment="1">
      <alignment horizontal="center" vertical="center"/>
    </xf>
    <xf numFmtId="10" fontId="4" fillId="0" borderId="0" xfId="2" applyNumberFormat="1" applyFont="1" applyFill="1" applyBorder="1" applyAlignment="1">
      <alignment horizontal="center" vertical="center" wrapText="1"/>
    </xf>
    <xf numFmtId="164" fontId="5" fillId="0" borderId="0" xfId="2" applyNumberFormat="1" applyFont="1" applyAlignment="1">
      <alignment horizontal="center" vertical="center"/>
    </xf>
    <xf numFmtId="3" fontId="4" fillId="0" borderId="5" xfId="3" applyNumberFormat="1" applyFont="1" applyBorder="1" applyAlignment="1">
      <alignment horizontal="center" vertical="center"/>
    </xf>
    <xf numFmtId="164" fontId="5" fillId="0" borderId="0" xfId="2" applyNumberFormat="1" applyFont="1" applyBorder="1" applyAlignment="1">
      <alignment horizontal="center" vertical="center"/>
    </xf>
    <xf numFmtId="10" fontId="4" fillId="0" borderId="5" xfId="3" applyNumberFormat="1" applyFont="1" applyBorder="1" applyAlignment="1">
      <alignment horizontal="center" vertical="center"/>
    </xf>
    <xf numFmtId="3" fontId="5" fillId="0" borderId="0" xfId="3" applyNumberFormat="1" applyFont="1" applyAlignment="1">
      <alignment horizontal="center" vertical="center"/>
    </xf>
    <xf numFmtId="164" fontId="16" fillId="0" borderId="0" xfId="2" applyNumberFormat="1" applyFont="1" applyBorder="1" applyAlignment="1">
      <alignment horizontal="center" vertical="center"/>
    </xf>
    <xf numFmtId="3" fontId="19" fillId="0" borderId="0" xfId="3" applyNumberFormat="1" applyFont="1" applyAlignment="1">
      <alignment horizontal="center" vertical="center"/>
    </xf>
    <xf numFmtId="0" fontId="9" fillId="0" borderId="0" xfId="3" applyAlignment="1">
      <alignment horizontal="center" vertical="center"/>
    </xf>
    <xf numFmtId="3" fontId="5" fillId="0" borderId="0" xfId="3" applyNumberFormat="1" applyFont="1" applyAlignment="1">
      <alignment horizontal="right" vertical="top"/>
    </xf>
    <xf numFmtId="0" fontId="20" fillId="0" borderId="0" xfId="3" applyFont="1" applyAlignment="1">
      <alignment horizontal="left"/>
    </xf>
    <xf numFmtId="0" fontId="21" fillId="0" borderId="0" xfId="3" applyFont="1" applyAlignment="1">
      <alignment horizontal="right" vertical="center"/>
    </xf>
    <xf numFmtId="0" fontId="4" fillId="0" borderId="4" xfId="3" applyFont="1" applyBorder="1" applyAlignment="1">
      <alignment horizontal="center" vertical="center"/>
    </xf>
    <xf numFmtId="0" fontId="20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10" fontId="4" fillId="0" borderId="0" xfId="4" applyNumberFormat="1" applyFont="1" applyAlignment="1">
      <alignment horizontal="center" vertical="center"/>
    </xf>
    <xf numFmtId="165" fontId="4" fillId="0" borderId="0" xfId="4" applyNumberFormat="1" applyFont="1" applyFill="1" applyAlignment="1">
      <alignment horizontal="center" vertical="center"/>
    </xf>
    <xf numFmtId="0" fontId="4" fillId="0" borderId="0" xfId="3" applyFont="1" applyAlignment="1">
      <alignment horizontal="center" vertical="center"/>
    </xf>
    <xf numFmtId="3" fontId="20" fillId="0" borderId="0" xfId="3" applyNumberFormat="1" applyFont="1" applyAlignment="1">
      <alignment horizontal="left"/>
    </xf>
    <xf numFmtId="3" fontId="4" fillId="0" borderId="0" xfId="0" applyNumberFormat="1" applyFont="1" applyFill="1" applyAlignment="1">
      <alignment horizontal="center" vertical="center"/>
    </xf>
    <xf numFmtId="2" fontId="16" fillId="0" borderId="0" xfId="2" applyNumberFormat="1" applyFont="1" applyAlignment="1">
      <alignment horizontal="left"/>
    </xf>
    <xf numFmtId="2" fontId="16" fillId="0" borderId="0" xfId="2" applyNumberFormat="1" applyFont="1" applyAlignment="1">
      <alignment horizontal="center" vertical="center"/>
    </xf>
    <xf numFmtId="2" fontId="4" fillId="0" borderId="3" xfId="2" applyNumberFormat="1" applyFont="1" applyFill="1" applyBorder="1" applyAlignment="1">
      <alignment horizontal="center" vertical="center" wrapText="1"/>
    </xf>
    <xf numFmtId="2" fontId="16" fillId="0" borderId="2" xfId="2" applyNumberFormat="1" applyFont="1" applyBorder="1" applyAlignment="1">
      <alignment horizontal="center" vertical="center"/>
    </xf>
    <xf numFmtId="2" fontId="18" fillId="0" borderId="0" xfId="2" applyNumberFormat="1" applyFont="1" applyAlignment="1">
      <alignment horizontal="right" vertical="center"/>
    </xf>
    <xf numFmtId="37" fontId="4" fillId="0" borderId="0" xfId="3" applyNumberFormat="1" applyFont="1" applyAlignment="1">
      <alignment horizontal="center" vertical="center"/>
    </xf>
    <xf numFmtId="0" fontId="4" fillId="0" borderId="5" xfId="3" applyFont="1" applyBorder="1" applyAlignment="1">
      <alignment horizontal="right" vertical="center"/>
    </xf>
    <xf numFmtId="2" fontId="16" fillId="0" borderId="0" xfId="2" applyNumberFormat="1" applyFont="1" applyBorder="1" applyAlignment="1">
      <alignment horizontal="left"/>
    </xf>
    <xf numFmtId="2" fontId="4" fillId="0" borderId="0" xfId="2" applyNumberFormat="1" applyFont="1" applyFill="1" applyBorder="1" applyAlignment="1">
      <alignment horizontal="center" vertical="center" wrapText="1"/>
    </xf>
    <xf numFmtId="2" fontId="16" fillId="0" borderId="0" xfId="2" applyNumberFormat="1" applyFont="1" applyBorder="1" applyAlignment="1">
      <alignment horizontal="center" vertical="center"/>
    </xf>
    <xf numFmtId="2" fontId="16" fillId="0" borderId="0" xfId="2" applyNumberFormat="1" applyFont="1" applyFill="1" applyAlignment="1">
      <alignment horizontal="center" vertical="center"/>
    </xf>
    <xf numFmtId="2" fontId="16" fillId="0" borderId="0" xfId="2" applyNumberFormat="1" applyFont="1" applyFill="1" applyBorder="1" applyAlignment="1">
      <alignment horizontal="center" vertical="center"/>
    </xf>
    <xf numFmtId="10" fontId="4" fillId="0" borderId="5" xfId="5" applyNumberFormat="1" applyFont="1" applyFill="1" applyBorder="1" applyAlignment="1">
      <alignment horizontal="center" vertical="center"/>
    </xf>
    <xf numFmtId="3" fontId="23" fillId="0" borderId="0" xfId="0" applyNumberFormat="1" applyFont="1" applyAlignment="1">
      <alignment horizontal="center" vertical="top"/>
    </xf>
    <xf numFmtId="0" fontId="24" fillId="0" borderId="0" xfId="0" applyFont="1" applyAlignment="1">
      <alignment horizontal="left"/>
    </xf>
    <xf numFmtId="10" fontId="23" fillId="0" borderId="0" xfId="5" applyNumberFormat="1" applyFont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3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0" fontId="23" fillId="0" borderId="0" xfId="5" applyNumberFormat="1" applyFont="1" applyAlignment="1">
      <alignment horizontal="center" vertical="center"/>
    </xf>
    <xf numFmtId="10" fontId="24" fillId="0" borderId="0" xfId="5" applyNumberFormat="1" applyFont="1" applyAlignment="1">
      <alignment horizontal="center" vertical="center"/>
    </xf>
    <xf numFmtId="3" fontId="4" fillId="0" borderId="2" xfId="3" applyNumberFormat="1" applyFont="1" applyBorder="1" applyAlignment="1">
      <alignment horizontal="center" vertical="center"/>
    </xf>
    <xf numFmtId="165" fontId="4" fillId="0" borderId="6" xfId="4" applyNumberFormat="1" applyFont="1" applyFill="1" applyBorder="1" applyAlignment="1">
      <alignment horizontal="center" vertical="center"/>
    </xf>
    <xf numFmtId="0" fontId="22" fillId="0" borderId="0" xfId="3" applyFont="1" applyBorder="1" applyAlignment="1">
      <alignment horizontal="left"/>
    </xf>
    <xf numFmtId="3" fontId="23" fillId="0" borderId="0" xfId="3" applyNumberFormat="1" applyFont="1" applyBorder="1" applyAlignment="1">
      <alignment horizontal="center" vertical="center"/>
    </xf>
    <xf numFmtId="0" fontId="25" fillId="0" borderId="0" xfId="3" applyFont="1" applyBorder="1" applyAlignment="1">
      <alignment horizontal="left"/>
    </xf>
    <xf numFmtId="3" fontId="26" fillId="0" borderId="0" xfId="3" applyNumberFormat="1" applyFont="1" applyBorder="1" applyAlignment="1">
      <alignment horizontal="center" vertical="center"/>
    </xf>
    <xf numFmtId="0" fontId="26" fillId="0" borderId="0" xfId="3" applyFont="1" applyBorder="1" applyAlignment="1">
      <alignment horizontal="center" vertical="center"/>
    </xf>
    <xf numFmtId="3" fontId="25" fillId="0" borderId="0" xfId="3" applyNumberFormat="1" applyFont="1" applyBorder="1" applyAlignment="1">
      <alignment horizontal="left"/>
    </xf>
    <xf numFmtId="3" fontId="25" fillId="0" borderId="0" xfId="3" applyNumberFormat="1" applyFont="1" applyBorder="1" applyAlignment="1">
      <alignment horizontal="center" vertical="center"/>
    </xf>
    <xf numFmtId="0" fontId="25" fillId="0" borderId="0" xfId="3" applyFont="1" applyBorder="1" applyAlignment="1">
      <alignment horizontal="center" vertical="center"/>
    </xf>
    <xf numFmtId="3" fontId="27" fillId="0" borderId="0" xfId="0" applyNumberFormat="1" applyFont="1" applyBorder="1" applyAlignment="1">
      <alignment horizontal="right" vertical="top"/>
    </xf>
    <xf numFmtId="0" fontId="26" fillId="0" borderId="0" xfId="3" applyFont="1" applyBorder="1" applyAlignment="1">
      <alignment vertical="center" wrapText="1"/>
    </xf>
    <xf numFmtId="3" fontId="27" fillId="0" borderId="0" xfId="3" applyNumberFormat="1" applyFont="1" applyBorder="1" applyAlignment="1">
      <alignment horizontal="right" vertical="top"/>
    </xf>
    <xf numFmtId="4" fontId="23" fillId="0" borderId="0" xfId="0" applyNumberFormat="1" applyFont="1" applyAlignment="1">
      <alignment horizontal="center" vertical="center"/>
    </xf>
    <xf numFmtId="9" fontId="4" fillId="0" borderId="5" xfId="5" applyFont="1" applyBorder="1" applyAlignment="1">
      <alignment horizontal="center" vertical="center"/>
    </xf>
    <xf numFmtId="37" fontId="23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left"/>
    </xf>
    <xf numFmtId="3" fontId="23" fillId="0" borderId="0" xfId="0" applyNumberFormat="1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top"/>
    </xf>
    <xf numFmtId="37" fontId="4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top"/>
    </xf>
    <xf numFmtId="9" fontId="4" fillId="0" borderId="5" xfId="5" applyFont="1" applyFill="1" applyBorder="1" applyAlignment="1">
      <alignment horizontal="center" vertical="center"/>
    </xf>
    <xf numFmtId="3" fontId="13" fillId="0" borderId="0" xfId="0" applyNumberFormat="1" applyFont="1" applyFill="1" applyAlignment="1">
      <alignment horizontal="center"/>
    </xf>
    <xf numFmtId="0" fontId="13" fillId="0" borderId="0" xfId="0" applyFont="1" applyFill="1" applyAlignment="1">
      <alignment horizontal="left"/>
    </xf>
    <xf numFmtId="3" fontId="13" fillId="0" borderId="0" xfId="0" applyNumberFormat="1" applyFont="1" applyFill="1" applyAlignment="1">
      <alignment horizontal="left"/>
    </xf>
    <xf numFmtId="3" fontId="15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vertical="center"/>
    </xf>
    <xf numFmtId="37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37" fontId="4" fillId="0" borderId="0" xfId="0" applyNumberFormat="1" applyFont="1" applyFill="1" applyAlignment="1">
      <alignment horizontal="center" vertical="top"/>
    </xf>
    <xf numFmtId="9" fontId="4" fillId="0" borderId="5" xfId="5" applyFont="1" applyFill="1" applyBorder="1" applyAlignment="1">
      <alignment horizontal="center" vertical="top"/>
    </xf>
    <xf numFmtId="165" fontId="23" fillId="0" borderId="0" xfId="5" applyNumberFormat="1" applyFont="1" applyBorder="1" applyAlignment="1">
      <alignment horizontal="center" vertical="center"/>
    </xf>
    <xf numFmtId="3" fontId="23" fillId="0" borderId="0" xfId="0" applyNumberFormat="1" applyFont="1" applyBorder="1" applyAlignment="1">
      <alignment horizontal="center" vertical="top"/>
    </xf>
    <xf numFmtId="164" fontId="28" fillId="0" borderId="0" xfId="2" applyNumberFormat="1" applyFont="1" applyBorder="1" applyAlignment="1">
      <alignment horizontal="center" vertical="center"/>
    </xf>
    <xf numFmtId="164" fontId="29" fillId="0" borderId="0" xfId="2" applyNumberFormat="1" applyFont="1" applyBorder="1" applyAlignment="1">
      <alignment horizontal="center" vertical="center"/>
    </xf>
    <xf numFmtId="0" fontId="24" fillId="0" borderId="0" xfId="3" applyFont="1" applyBorder="1" applyAlignment="1">
      <alignment horizontal="left"/>
    </xf>
    <xf numFmtId="0" fontId="30" fillId="0" borderId="0" xfId="3" applyFont="1" applyBorder="1" applyAlignment="1">
      <alignment horizontal="center" vertical="center"/>
    </xf>
    <xf numFmtId="3" fontId="30" fillId="0" borderId="0" xfId="3" applyNumberFormat="1" applyFont="1" applyBorder="1" applyAlignment="1">
      <alignment horizontal="center" vertical="center"/>
    </xf>
    <xf numFmtId="49" fontId="30" fillId="0" borderId="0" xfId="3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164" fontId="10" fillId="0" borderId="0" xfId="2" applyNumberFormat="1" applyFont="1" applyFill="1" applyAlignment="1">
      <alignment horizontal="center" vertical="center"/>
    </xf>
    <xf numFmtId="3" fontId="1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center" vertical="top"/>
    </xf>
    <xf numFmtId="0" fontId="4" fillId="0" borderId="5" xfId="0" applyFont="1" applyFill="1" applyBorder="1" applyAlignment="1">
      <alignment horizontal="center" vertical="center"/>
    </xf>
    <xf numFmtId="164" fontId="10" fillId="0" borderId="0" xfId="2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13" fillId="0" borderId="0" xfId="0" applyNumberFormat="1" applyFont="1" applyAlignment="1">
      <alignment horizontal="left" vertical="center"/>
    </xf>
    <xf numFmtId="0" fontId="13" fillId="0" borderId="0" xfId="0" applyFont="1" applyBorder="1" applyAlignment="1">
      <alignment horizontal="left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0" fontId="13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left"/>
    </xf>
    <xf numFmtId="3" fontId="31" fillId="0" borderId="0" xfId="0" applyNumberFormat="1" applyFont="1" applyFill="1" applyAlignment="1">
      <alignment horizontal="left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37" fontId="4" fillId="0" borderId="0" xfId="0" applyNumberFormat="1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10" fillId="0" borderId="0" xfId="3" applyNumberFormat="1" applyFont="1" applyFill="1" applyAlignment="1">
      <alignment horizontal="center" vertical="center"/>
    </xf>
    <xf numFmtId="164" fontId="32" fillId="0" borderId="0" xfId="2" applyNumberFormat="1" applyFont="1" applyAlignment="1">
      <alignment horizontal="left"/>
    </xf>
    <xf numFmtId="164" fontId="32" fillId="0" borderId="0" xfId="2" applyNumberFormat="1" applyFont="1" applyAlignment="1">
      <alignment horizontal="center" vertical="center"/>
    </xf>
    <xf numFmtId="3" fontId="32" fillId="0" borderId="0" xfId="3" applyNumberFormat="1" applyFont="1" applyAlignment="1">
      <alignment horizontal="center" vertical="center"/>
    </xf>
    <xf numFmtId="164" fontId="33" fillId="0" borderId="0" xfId="2" applyNumberFormat="1" applyFont="1" applyBorder="1" applyAlignment="1">
      <alignment horizontal="right" vertical="center"/>
    </xf>
    <xf numFmtId="164" fontId="33" fillId="0" borderId="0" xfId="2" applyNumberFormat="1" applyFont="1" applyAlignment="1">
      <alignment horizontal="left"/>
    </xf>
    <xf numFmtId="164" fontId="33" fillId="0" borderId="0" xfId="2" applyNumberFormat="1" applyFont="1" applyFill="1" applyAlignment="1">
      <alignment horizontal="center" vertical="center"/>
    </xf>
    <xf numFmtId="164" fontId="33" fillId="0" borderId="0" xfId="2" applyNumberFormat="1" applyFont="1" applyAlignment="1">
      <alignment horizontal="center"/>
    </xf>
    <xf numFmtId="164" fontId="33" fillId="0" borderId="0" xfId="2" applyNumberFormat="1" applyFont="1" applyAlignment="1">
      <alignment horizontal="center" vertical="center"/>
    </xf>
    <xf numFmtId="9" fontId="33" fillId="0" borderId="0" xfId="4" applyNumberFormat="1" applyFont="1" applyBorder="1" applyAlignment="1">
      <alignment horizontal="center" vertical="center"/>
    </xf>
    <xf numFmtId="9" fontId="33" fillId="0" borderId="0" xfId="4" applyFont="1" applyBorder="1" applyAlignment="1">
      <alignment horizontal="center" vertical="center"/>
    </xf>
    <xf numFmtId="165" fontId="33" fillId="0" borderId="0" xfId="4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4" xfId="3" applyFont="1" applyBorder="1" applyAlignment="1">
      <alignment horizontal="center" vertical="center"/>
    </xf>
    <xf numFmtId="0" fontId="4" fillId="0" borderId="2" xfId="3" applyFont="1" applyBorder="1" applyAlignment="1">
      <alignment horizontal="right" vertical="center"/>
    </xf>
    <xf numFmtId="0" fontId="4" fillId="0" borderId="0" xfId="3" applyFont="1" applyAlignment="1">
      <alignment horizontal="right" vertical="center"/>
    </xf>
    <xf numFmtId="0" fontId="26" fillId="0" borderId="0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/>
    </xf>
    <xf numFmtId="0" fontId="21" fillId="0" borderId="0" xfId="3" applyFont="1" applyAlignment="1">
      <alignment horizontal="right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/>
    </xf>
    <xf numFmtId="37" fontId="4" fillId="0" borderId="0" xfId="0" applyNumberFormat="1" applyFont="1" applyAlignment="1">
      <alignment horizontal="center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center" vertical="top"/>
    </xf>
    <xf numFmtId="37" fontId="4" fillId="0" borderId="0" xfId="0" applyNumberFormat="1" applyFont="1" applyFill="1" applyAlignment="1">
      <alignment horizontal="center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164" fontId="10" fillId="0" borderId="0" xfId="2" applyNumberFormat="1" applyFont="1" applyFill="1" applyAlignment="1">
      <alignment horizontal="center" vertical="center"/>
    </xf>
    <xf numFmtId="164" fontId="12" fillId="0" borderId="0" xfId="2" applyNumberFormat="1" applyFont="1" applyFill="1" applyAlignment="1">
      <alignment horizontal="right" vertical="center" readingOrder="1"/>
    </xf>
    <xf numFmtId="164" fontId="10" fillId="0" borderId="0" xfId="2" applyNumberFormat="1" applyFont="1" applyFill="1" applyBorder="1" applyAlignment="1">
      <alignment horizontal="center" vertical="center" wrapText="1"/>
    </xf>
    <xf numFmtId="164" fontId="10" fillId="0" borderId="4" xfId="2" applyNumberFormat="1" applyFont="1" applyFill="1" applyBorder="1" applyAlignment="1">
      <alignment horizontal="center" vertical="center" wrapText="1"/>
    </xf>
    <xf numFmtId="0" fontId="30" fillId="0" borderId="0" xfId="3" applyFont="1" applyBorder="1" applyAlignment="1">
      <alignment horizontal="center" vertical="center"/>
    </xf>
    <xf numFmtId="164" fontId="4" fillId="0" borderId="4" xfId="2" applyNumberFormat="1" applyFont="1" applyFill="1" applyBorder="1" applyAlignment="1">
      <alignment horizontal="center" vertical="center"/>
    </xf>
    <xf numFmtId="164" fontId="17" fillId="0" borderId="0" xfId="2" applyNumberFormat="1" applyFont="1" applyAlignment="1">
      <alignment horizontal="center" vertical="center"/>
    </xf>
    <xf numFmtId="164" fontId="18" fillId="0" borderId="5" xfId="2" applyNumberFormat="1" applyFont="1" applyBorder="1" applyAlignment="1">
      <alignment horizontal="center" vertical="center"/>
    </xf>
    <xf numFmtId="164" fontId="1" fillId="0" borderId="0" xfId="2" applyNumberFormat="1" applyFont="1" applyFill="1" applyAlignment="1">
      <alignment horizontal="center" vertical="center"/>
    </xf>
    <xf numFmtId="164" fontId="3" fillId="0" borderId="0" xfId="2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1" fillId="0" borderId="0" xfId="2" applyNumberFormat="1" applyFont="1" applyFill="1" applyAlignment="1">
      <alignment horizontal="center" vertical="center"/>
    </xf>
    <xf numFmtId="2" fontId="3" fillId="0" borderId="0" xfId="2" applyNumberFormat="1" applyFont="1" applyFill="1" applyAlignment="1">
      <alignment horizontal="right" vertical="center"/>
    </xf>
    <xf numFmtId="2" fontId="4" fillId="0" borderId="4" xfId="2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10" fontId="4" fillId="0" borderId="0" xfId="5" applyNumberFormat="1" applyFont="1" applyFill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center"/>
    </xf>
    <xf numFmtId="4" fontId="4" fillId="0" borderId="5" xfId="0" applyNumberFormat="1" applyFont="1" applyFill="1" applyBorder="1" applyAlignment="1">
      <alignment horizontal="center" vertical="top"/>
    </xf>
    <xf numFmtId="10" fontId="24" fillId="0" borderId="0" xfId="5" applyNumberFormat="1" applyFont="1" applyAlignment="1">
      <alignment horizontal="left"/>
    </xf>
  </cellXfs>
  <cellStyles count="7">
    <cellStyle name="Comma 2" xfId="2" xr:uid="{6F17D502-659B-4232-9C2D-43A56501DBE1}"/>
    <cellStyle name="Normal" xfId="0" builtinId="0"/>
    <cellStyle name="Normal 2" xfId="1" xr:uid="{BC9B15EE-5ACC-48A4-A103-E0B5B7584746}"/>
    <cellStyle name="Normal 2 2" xfId="6" xr:uid="{A9971048-7052-48AB-B796-41F1B7A78477}"/>
    <cellStyle name="Normal 3" xfId="3" xr:uid="{709A07FA-31E6-4BA2-9CFB-F5877667A6E5}"/>
    <cellStyle name="Percent" xfId="5" builtinId="5"/>
    <cellStyle name="Percent 2" xfId="4" xr:uid="{ACC6FF38-AE3F-4660-BE93-0322B509439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9F6B6ED6-256F-4604-B9B4-56874A157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29633" y="0"/>
          <a:ext cx="3316537" cy="339686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.CLICK_SOFT/Desktop/&#1711;&#1586;&#1575;&#1585;&#1588;%20&#1662;&#1585;&#1578;&#1601;&#1608;&#1740;%20&#1575;&#1608;&#1604;&#1740;1405.01.31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 "/>
      <sheetName val="صورت وضعیت"/>
      <sheetName val="سهام"/>
      <sheetName val="اوراق مشتقه"/>
      <sheetName val="واحدهای صندوق"/>
      <sheetName val="اوراق"/>
      <sheetName val="تعدیل قیمت"/>
      <sheetName val="سپرده. (2)"/>
      <sheetName val="سپرده"/>
      <sheetName val="سپرده.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.مبالغ تخصیصی اوراق"/>
      <sheetName val="مبالغ تخصیصی اوراق"/>
      <sheetName val="درآمد سپرده بانکی "/>
      <sheetName val="درآمد سپرده بانکی (3)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 "/>
      <sheetName val="درآمد ناشی از تغییر قیمت اوراق"/>
      <sheetName val="سود سپرده بانکی (2)"/>
      <sheetName val="سود سپرده بانکی1"/>
      <sheetName val="درآمد ناشی از فروش"/>
      <sheetName val="درآمد اعمال اختیار"/>
    </sheetNames>
    <sheetDataSet>
      <sheetData sheetId="0"/>
      <sheetData sheetId="1"/>
      <sheetData sheetId="2"/>
      <sheetData sheetId="3"/>
      <sheetData sheetId="4"/>
      <sheetData sheetId="5">
        <row r="7">
          <cell r="AF7" t="str">
            <v>جمع سرمایه‌گذاری‌ها و دارایی‌ها در تاریخ 01/31</v>
          </cell>
        </row>
        <row r="8">
          <cell r="AF8">
            <v>147650090673051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11DAE-44A6-464D-B439-8ADA58575D55}">
  <dimension ref="A20:L25"/>
  <sheetViews>
    <sheetView showGridLines="0" rightToLeft="1" tabSelected="1" view="pageBreakPreview" zoomScale="115" zoomScaleNormal="115" zoomScaleSheetLayoutView="115" workbookViewId="0">
      <selection activeCell="F22" sqref="F22"/>
    </sheetView>
  </sheetViews>
  <sheetFormatPr defaultRowHeight="15"/>
  <cols>
    <col min="1" max="4" width="9.140625" style="18"/>
    <col min="5" max="5" width="15.5703125" style="18" customWidth="1"/>
    <col min="6" max="16384" width="9.140625" style="18"/>
  </cols>
  <sheetData>
    <row r="20" spans="1:12" ht="26.25" customHeight="1">
      <c r="A20" s="251" t="s">
        <v>237</v>
      </c>
      <c r="B20" s="251"/>
      <c r="C20" s="251"/>
      <c r="D20" s="251"/>
      <c r="E20" s="251"/>
      <c r="F20" s="16"/>
      <c r="G20" s="16"/>
      <c r="H20" s="16"/>
      <c r="I20" s="17"/>
      <c r="J20" s="17"/>
      <c r="K20" s="250"/>
      <c r="L20" s="250"/>
    </row>
    <row r="21" spans="1:12" ht="24">
      <c r="A21" s="251" t="s">
        <v>238</v>
      </c>
      <c r="B21" s="251"/>
      <c r="C21" s="251"/>
      <c r="D21" s="251"/>
      <c r="E21" s="251"/>
      <c r="F21" s="16"/>
      <c r="G21" s="16"/>
      <c r="H21" s="16"/>
      <c r="I21" s="17"/>
      <c r="J21" s="17"/>
      <c r="K21" s="250"/>
      <c r="L21" s="250"/>
    </row>
    <row r="22" spans="1:12" ht="24">
      <c r="A22" s="251" t="s">
        <v>239</v>
      </c>
      <c r="B22" s="251"/>
      <c r="C22" s="251"/>
      <c r="D22" s="251"/>
      <c r="E22" s="251"/>
      <c r="F22" s="16"/>
      <c r="G22" s="16"/>
      <c r="H22" s="16"/>
      <c r="I22" s="17"/>
      <c r="J22" s="17"/>
      <c r="K22" s="250"/>
      <c r="L22" s="250"/>
    </row>
    <row r="23" spans="1:12" ht="22.5">
      <c r="B23" s="19"/>
      <c r="C23" s="19"/>
      <c r="D23" s="19"/>
      <c r="E23" s="19"/>
      <c r="F23" s="19"/>
      <c r="G23" s="19"/>
      <c r="H23" s="19"/>
      <c r="I23" s="20"/>
      <c r="J23" s="20"/>
      <c r="K23" s="20"/>
      <c r="L23" s="20"/>
    </row>
    <row r="24" spans="1:12" ht="22.5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12" ht="24">
      <c r="B25" s="17"/>
      <c r="C25" s="17"/>
      <c r="D25" s="17"/>
      <c r="E25" s="17"/>
      <c r="F25" s="17"/>
      <c r="G25" s="17"/>
      <c r="H25" s="17"/>
      <c r="I25" s="17"/>
      <c r="J25" s="17"/>
      <c r="K25" s="250"/>
      <c r="L25" s="250"/>
    </row>
  </sheetData>
  <mergeCells count="7">
    <mergeCell ref="K25:L25"/>
    <mergeCell ref="A20:E20"/>
    <mergeCell ref="K20:L20"/>
    <mergeCell ref="A21:E21"/>
    <mergeCell ref="K21:L21"/>
    <mergeCell ref="A22:E22"/>
    <mergeCell ref="K22:L22"/>
  </mergeCells>
  <pageMargins left="0.7" right="0.7" top="0.75" bottom="0.75" header="0.3" footer="0.3"/>
  <pageSetup orientation="portrait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4"/>
  <sheetViews>
    <sheetView rightToLeft="1" view="pageBreakPreview" zoomScale="85" zoomScaleNormal="100" zoomScaleSheetLayoutView="85" workbookViewId="0">
      <selection activeCell="A6" sqref="A6"/>
    </sheetView>
  </sheetViews>
  <sheetFormatPr defaultRowHeight="12.75"/>
  <cols>
    <col min="1" max="1" width="3.85546875" style="66" bestFit="1" customWidth="1"/>
    <col min="2" max="2" width="54" style="66" customWidth="1"/>
    <col min="3" max="3" width="1.28515625" style="66" customWidth="1"/>
    <col min="4" max="4" width="8.28515625" style="66" bestFit="1" customWidth="1"/>
    <col min="5" max="5" width="1.28515625" style="66" customWidth="1"/>
    <col min="6" max="6" width="20.140625" style="66" bestFit="1" customWidth="1"/>
    <col min="7" max="7" width="1.28515625" style="66" customWidth="1"/>
    <col min="8" max="8" width="17.28515625" style="66" bestFit="1" customWidth="1"/>
    <col min="9" max="9" width="1.28515625" style="66" customWidth="1"/>
    <col min="10" max="10" width="18" style="66" bestFit="1" customWidth="1"/>
    <col min="11" max="11" width="0.28515625" style="66" customWidth="1"/>
    <col min="12" max="12" width="9.140625" style="66"/>
    <col min="13" max="13" width="20" style="66" bestFit="1" customWidth="1"/>
    <col min="14" max="16384" width="9.140625" style="66"/>
  </cols>
  <sheetData>
    <row r="1" spans="1:13" ht="29.1" customHeight="1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</row>
    <row r="2" spans="1:13" ht="21.75" customHeight="1">
      <c r="A2" s="252" t="s">
        <v>140</v>
      </c>
      <c r="B2" s="252"/>
      <c r="C2" s="252"/>
      <c r="D2" s="252"/>
      <c r="E2" s="252"/>
      <c r="F2" s="252"/>
      <c r="G2" s="252"/>
      <c r="H2" s="252"/>
      <c r="I2" s="252"/>
      <c r="J2" s="252"/>
    </row>
    <row r="3" spans="1:13" ht="21.75" customHeight="1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</row>
    <row r="4" spans="1:13" ht="14.45" customHeight="1">
      <c r="M4" s="135"/>
    </row>
    <row r="5" spans="1:13" ht="29.1" customHeight="1">
      <c r="A5" s="1" t="s">
        <v>141</v>
      </c>
      <c r="B5" s="254" t="s">
        <v>142</v>
      </c>
      <c r="C5" s="254"/>
      <c r="D5" s="254"/>
      <c r="E5" s="254"/>
      <c r="F5" s="254"/>
      <c r="G5" s="254"/>
      <c r="H5" s="254"/>
      <c r="I5" s="254"/>
      <c r="J5" s="254"/>
      <c r="M5" s="135"/>
    </row>
    <row r="6" spans="1:13" ht="29.25" customHeight="1">
      <c r="M6" s="139">
        <f>سهام!AE8</f>
        <v>133111861780730</v>
      </c>
    </row>
    <row r="7" spans="1:13" ht="27.75" customHeight="1">
      <c r="A7" s="256" t="s">
        <v>143</v>
      </c>
      <c r="B7" s="256"/>
      <c r="D7" s="2" t="s">
        <v>144</v>
      </c>
      <c r="F7" s="2" t="s">
        <v>108</v>
      </c>
      <c r="H7" s="2" t="s">
        <v>145</v>
      </c>
      <c r="J7" s="2" t="s">
        <v>146</v>
      </c>
      <c r="M7" s="156"/>
    </row>
    <row r="8" spans="1:13" ht="21.75" customHeight="1">
      <c r="A8" s="283" t="s">
        <v>147</v>
      </c>
      <c r="B8" s="283"/>
      <c r="D8" s="15" t="s">
        <v>148</v>
      </c>
      <c r="E8" s="57"/>
      <c r="F8" s="61">
        <f>'درآمد سرمایه گذاری در سهام'!J15</f>
        <v>54653856093</v>
      </c>
      <c r="G8" s="57"/>
      <c r="H8" s="87">
        <f>F8/F13</f>
        <v>9.4314919215056879E-3</v>
      </c>
      <c r="I8" s="57"/>
      <c r="J8" s="83">
        <f>F8/M6</f>
        <v>4.1058591895460955E-4</v>
      </c>
      <c r="M8" s="135"/>
    </row>
    <row r="9" spans="1:13" ht="21.75" customHeight="1">
      <c r="A9" s="284" t="s">
        <v>149</v>
      </c>
      <c r="B9" s="284"/>
      <c r="D9" s="71" t="s">
        <v>150</v>
      </c>
      <c r="E9" s="57"/>
      <c r="F9" s="54">
        <f>'درآمد سرمایه گذاری در صندوق'!J18</f>
        <v>439536326676</v>
      </c>
      <c r="G9" s="57"/>
      <c r="H9" s="84">
        <f>F9/$F$13</f>
        <v>7.5849786467014305E-2</v>
      </c>
      <c r="I9" s="57"/>
      <c r="J9" s="83">
        <f>F9/M6</f>
        <v>3.3020072050380538E-3</v>
      </c>
      <c r="M9" s="135"/>
    </row>
    <row r="10" spans="1:13" ht="21.75" customHeight="1">
      <c r="A10" s="284" t="s">
        <v>151</v>
      </c>
      <c r="B10" s="284"/>
      <c r="D10" s="71" t="s">
        <v>152</v>
      </c>
      <c r="E10" s="57"/>
      <c r="F10" s="54">
        <f>'درآمد سرمایه گذاری در اوراق به'!J22</f>
        <v>3219071738352</v>
      </c>
      <c r="G10" s="57"/>
      <c r="H10" s="84">
        <f>F10/$F$13</f>
        <v>0.55550790493816071</v>
      </c>
      <c r="I10" s="57"/>
      <c r="J10" s="83">
        <f>F10/$M$6</f>
        <v>2.4183207231032889E-2</v>
      </c>
      <c r="M10" s="135"/>
    </row>
    <row r="11" spans="1:13" ht="21.75" customHeight="1">
      <c r="A11" s="284" t="s">
        <v>153</v>
      </c>
      <c r="B11" s="284"/>
      <c r="D11" s="71" t="s">
        <v>154</v>
      </c>
      <c r="E11" s="57"/>
      <c r="F11" s="120">
        <f>'درآمد سپرده بانکی '!D10</f>
        <v>2081341875042</v>
      </c>
      <c r="G11" s="57"/>
      <c r="H11" s="84">
        <f t="shared" ref="H10:H11" si="0">F11/$F$13</f>
        <v>0.3591724442452347</v>
      </c>
      <c r="I11" s="57"/>
      <c r="J11" s="83">
        <f>F11/$M$6</f>
        <v>1.5636036091738494E-2</v>
      </c>
      <c r="M11" s="135"/>
    </row>
    <row r="12" spans="1:13" ht="21.75" customHeight="1">
      <c r="A12" s="285" t="s">
        <v>155</v>
      </c>
      <c r="B12" s="285"/>
      <c r="D12" s="51" t="s">
        <v>156</v>
      </c>
      <c r="E12" s="57"/>
      <c r="F12" s="62">
        <f>'سایر درآمدها'!D11</f>
        <v>222361550</v>
      </c>
      <c r="G12" s="57"/>
      <c r="H12" s="84">
        <f>F12/$F$13</f>
        <v>3.8372428084668846E-5</v>
      </c>
      <c r="I12" s="57"/>
      <c r="J12" s="83">
        <f>F12/$M$6</f>
        <v>1.6704863640648912E-6</v>
      </c>
      <c r="M12" s="135"/>
    </row>
    <row r="13" spans="1:13" ht="21.75" customHeight="1">
      <c r="A13" s="262" t="s">
        <v>23</v>
      </c>
      <c r="B13" s="262"/>
      <c r="D13" s="63"/>
      <c r="E13" s="57"/>
      <c r="F13" s="63">
        <f>SUM(F8:F12)</f>
        <v>5794826157713</v>
      </c>
      <c r="G13" s="57"/>
      <c r="H13" s="157">
        <f>SUM(H8:H12)</f>
        <v>1</v>
      </c>
      <c r="I13" s="57"/>
      <c r="J13" s="85">
        <f>SUM(J8:J12)</f>
        <v>4.3533506933128109E-2</v>
      </c>
      <c r="M13" s="83"/>
    </row>
    <row r="14" spans="1:13" ht="21">
      <c r="H14" s="88"/>
      <c r="M14" s="72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23"/>
  <sheetViews>
    <sheetView rightToLeft="1" view="pageBreakPreview" zoomScale="85" zoomScaleNormal="85" zoomScaleSheetLayoutView="85" workbookViewId="0">
      <selection activeCell="B8" sqref="B8"/>
    </sheetView>
  </sheetViews>
  <sheetFormatPr defaultRowHeight="12.75"/>
  <cols>
    <col min="1" max="1" width="5.140625" style="66" customWidth="1"/>
    <col min="2" max="2" width="19.28515625" style="66" customWidth="1"/>
    <col min="3" max="3" width="1.28515625" style="66" customWidth="1"/>
    <col min="4" max="4" width="13.7109375" style="66" customWidth="1"/>
    <col min="5" max="5" width="1.28515625" style="66" customWidth="1"/>
    <col min="6" max="6" width="16.140625" style="66" bestFit="1" customWidth="1"/>
    <col min="7" max="7" width="1.28515625" style="66" customWidth="1"/>
    <col min="8" max="8" width="14.140625" style="66" bestFit="1" customWidth="1"/>
    <col min="9" max="9" width="1.28515625" style="66" customWidth="1"/>
    <col min="10" max="10" width="16.7109375" style="66" bestFit="1" customWidth="1"/>
    <col min="11" max="11" width="1.28515625" style="66" customWidth="1"/>
    <col min="12" max="12" width="17.28515625" style="66" bestFit="1" customWidth="1"/>
    <col min="13" max="13" width="1.28515625" style="66" customWidth="1"/>
    <col min="14" max="14" width="14.7109375" style="66" customWidth="1"/>
    <col min="15" max="15" width="16.5703125" style="66" bestFit="1" customWidth="1"/>
    <col min="16" max="16" width="1.28515625" style="66" customWidth="1"/>
    <col min="17" max="17" width="14.140625" style="66" bestFit="1" customWidth="1"/>
    <col min="18" max="18" width="1.28515625" style="66" customWidth="1"/>
    <col min="19" max="19" width="16.5703125" style="66" bestFit="1" customWidth="1"/>
    <col min="20" max="20" width="1.28515625" style="66" customWidth="1"/>
    <col min="21" max="21" width="17.28515625" style="66" customWidth="1"/>
    <col min="22" max="22" width="0.28515625" style="66" customWidth="1"/>
    <col min="23" max="23" width="9.140625" style="66"/>
    <col min="24" max="24" width="17" style="66" bestFit="1" customWidth="1"/>
    <col min="25" max="16384" width="9.140625" style="66"/>
  </cols>
  <sheetData>
    <row r="1" spans="1:26" ht="29.1" customHeight="1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</row>
    <row r="2" spans="1:26" ht="21.75" customHeight="1">
      <c r="A2" s="252" t="s">
        <v>140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</row>
    <row r="3" spans="1:26" ht="21.75" customHeight="1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</row>
    <row r="4" spans="1:26" ht="14.45" customHeight="1"/>
    <row r="5" spans="1:26" ht="24">
      <c r="A5" s="1" t="s">
        <v>157</v>
      </c>
      <c r="B5" s="254" t="s">
        <v>158</v>
      </c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</row>
    <row r="6" spans="1:26" ht="14.4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6" ht="14.45" customHeight="1">
      <c r="A7" s="1"/>
      <c r="B7" s="1"/>
      <c r="C7" s="1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</row>
    <row r="8" spans="1:26" ht="20.25" customHeight="1">
      <c r="D8" s="256" t="s">
        <v>159</v>
      </c>
      <c r="E8" s="256"/>
      <c r="F8" s="256"/>
      <c r="G8" s="256"/>
      <c r="H8" s="256"/>
      <c r="I8" s="256"/>
      <c r="J8" s="256"/>
      <c r="K8" s="256"/>
      <c r="L8" s="256"/>
      <c r="M8" s="64"/>
      <c r="N8" s="274" t="s">
        <v>160</v>
      </c>
      <c r="O8" s="274"/>
      <c r="P8" s="274"/>
      <c r="Q8" s="274"/>
      <c r="R8" s="274"/>
      <c r="S8" s="274"/>
      <c r="T8" s="274"/>
      <c r="U8" s="274"/>
    </row>
    <row r="9" spans="1:26" ht="20.25" customHeight="1">
      <c r="D9" s="161"/>
      <c r="E9" s="161"/>
      <c r="F9" s="161"/>
      <c r="G9" s="161"/>
      <c r="H9" s="161"/>
      <c r="I9" s="161"/>
      <c r="J9" s="286" t="s">
        <v>23</v>
      </c>
      <c r="K9" s="286"/>
      <c r="L9" s="286"/>
      <c r="M9" s="162"/>
      <c r="N9" s="161"/>
      <c r="O9" s="161"/>
      <c r="P9" s="161"/>
      <c r="Q9" s="161"/>
      <c r="R9" s="161"/>
      <c r="S9" s="286" t="s">
        <v>23</v>
      </c>
      <c r="T9" s="286"/>
      <c r="U9" s="286"/>
      <c r="X9" s="53"/>
      <c r="Y9" s="53"/>
      <c r="Z9" s="53"/>
    </row>
    <row r="10" spans="1:26" ht="20.25" customHeight="1">
      <c r="A10" s="256" t="s">
        <v>161</v>
      </c>
      <c r="B10" s="256"/>
      <c r="D10" s="163" t="s">
        <v>162</v>
      </c>
      <c r="E10" s="162"/>
      <c r="F10" s="163" t="s">
        <v>163</v>
      </c>
      <c r="G10" s="162"/>
      <c r="H10" s="163" t="s">
        <v>164</v>
      </c>
      <c r="I10" s="162"/>
      <c r="J10" s="164" t="s">
        <v>108</v>
      </c>
      <c r="K10" s="161"/>
      <c r="L10" s="164" t="s">
        <v>145</v>
      </c>
      <c r="M10" s="162"/>
      <c r="N10" s="163" t="s">
        <v>162</v>
      </c>
      <c r="O10" s="178" t="s">
        <v>163</v>
      </c>
      <c r="P10" s="162"/>
      <c r="Q10" s="163" t="s">
        <v>164</v>
      </c>
      <c r="R10" s="162"/>
      <c r="S10" s="164" t="s">
        <v>108</v>
      </c>
      <c r="T10" s="161"/>
      <c r="U10" s="164" t="s">
        <v>145</v>
      </c>
      <c r="X10" s="158"/>
      <c r="Y10" s="158"/>
      <c r="Z10" s="53"/>
    </row>
    <row r="11" spans="1:26" ht="20.25" customHeight="1">
      <c r="A11" s="283" t="s">
        <v>19</v>
      </c>
      <c r="B11" s="283"/>
      <c r="D11" s="165">
        <v>0</v>
      </c>
      <c r="E11" s="162"/>
      <c r="F11" s="165">
        <v>24187573606</v>
      </c>
      <c r="G11" s="162"/>
      <c r="H11" s="165">
        <v>2530289160</v>
      </c>
      <c r="I11" s="162"/>
      <c r="J11" s="166">
        <f>D11+F11+H11</f>
        <v>26717862766</v>
      </c>
      <c r="K11" s="167"/>
      <c r="L11" s="90">
        <f>J11/درآمد!F13</f>
        <v>4.6106409474317234E-3</v>
      </c>
      <c r="M11" s="167"/>
      <c r="N11" s="168">
        <v>0</v>
      </c>
      <c r="O11" s="179">
        <v>5755166085</v>
      </c>
      <c r="P11" s="167"/>
      <c r="Q11" s="168">
        <v>2530289160</v>
      </c>
      <c r="R11" s="167"/>
      <c r="S11" s="168">
        <f>N11+O11+Q11</f>
        <v>8285455245</v>
      </c>
      <c r="T11" s="167"/>
      <c r="U11" s="91">
        <f>X11/X15</f>
        <v>0.15054840664706778</v>
      </c>
      <c r="X11" s="158">
        <f>ABS(S11)</f>
        <v>8285455245</v>
      </c>
      <c r="Y11" s="159"/>
      <c r="Z11" s="53"/>
    </row>
    <row r="12" spans="1:26" ht="20.25" customHeight="1">
      <c r="A12" s="284" t="s">
        <v>22</v>
      </c>
      <c r="B12" s="284"/>
      <c r="D12" s="169">
        <v>0</v>
      </c>
      <c r="E12" s="162"/>
      <c r="F12" s="169">
        <v>1512219479</v>
      </c>
      <c r="G12" s="162"/>
      <c r="H12" s="169">
        <v>0</v>
      </c>
      <c r="I12" s="162"/>
      <c r="J12" s="166">
        <f>D12+F12+H12</f>
        <v>1512219479</v>
      </c>
      <c r="K12" s="167"/>
      <c r="L12" s="91">
        <f>J12/درآمد!$F$13</f>
        <v>2.6096028385376381E-4</v>
      </c>
      <c r="M12" s="167"/>
      <c r="N12" s="120">
        <v>0</v>
      </c>
      <c r="O12" s="180">
        <v>-952579200</v>
      </c>
      <c r="P12" s="167"/>
      <c r="Q12" s="120">
        <v>0</v>
      </c>
      <c r="R12" s="167"/>
      <c r="S12" s="166">
        <f>N12+O12+Q12</f>
        <v>-952579200</v>
      </c>
      <c r="T12" s="167"/>
      <c r="U12" s="91">
        <f>X12/$X$15</f>
        <v>1.7308557770761155E-2</v>
      </c>
      <c r="X12" s="158">
        <f t="shared" ref="X12:X14" si="0">ABS(S12)</f>
        <v>952579200</v>
      </c>
      <c r="Y12" s="159"/>
      <c r="Z12" s="53"/>
    </row>
    <row r="13" spans="1:26" ht="20.25" customHeight="1">
      <c r="A13" s="284" t="s">
        <v>20</v>
      </c>
      <c r="B13" s="284"/>
      <c r="D13" s="169">
        <v>0</v>
      </c>
      <c r="E13" s="162"/>
      <c r="F13" s="169">
        <v>21647647701</v>
      </c>
      <c r="G13" s="162"/>
      <c r="H13" s="169">
        <v>0</v>
      </c>
      <c r="I13" s="162"/>
      <c r="J13" s="166">
        <f t="shared" ref="J12:J14" si="1">D13+F13+H13</f>
        <v>21647647701</v>
      </c>
      <c r="K13" s="167"/>
      <c r="L13" s="91">
        <f>J13/درآمد!$F$13</f>
        <v>3.7356854393615687E-3</v>
      </c>
      <c r="M13" s="167"/>
      <c r="N13" s="120">
        <v>0</v>
      </c>
      <c r="O13" s="181">
        <v>42092648308</v>
      </c>
      <c r="P13" s="167"/>
      <c r="Q13" s="120">
        <v>0</v>
      </c>
      <c r="R13" s="167"/>
      <c r="S13" s="166">
        <f>N13+O13+Q13</f>
        <v>42092648308</v>
      </c>
      <c r="T13" s="167"/>
      <c r="U13" s="91">
        <f>X13/$X$15</f>
        <v>0.76483197928670899</v>
      </c>
      <c r="X13" s="158">
        <f t="shared" si="0"/>
        <v>42092648308</v>
      </c>
      <c r="Y13" s="159"/>
      <c r="Z13" s="53"/>
    </row>
    <row r="14" spans="1:26" ht="20.25" customHeight="1">
      <c r="A14" s="285" t="s">
        <v>21</v>
      </c>
      <c r="B14" s="285"/>
      <c r="D14" s="170">
        <v>0</v>
      </c>
      <c r="E14" s="162"/>
      <c r="F14" s="170">
        <v>4776126147</v>
      </c>
      <c r="G14" s="162"/>
      <c r="H14" s="170">
        <v>0</v>
      </c>
      <c r="I14" s="162"/>
      <c r="J14" s="166">
        <f t="shared" si="1"/>
        <v>4776126147</v>
      </c>
      <c r="K14" s="167"/>
      <c r="L14" s="91">
        <f>J14/درآمد!$F$13</f>
        <v>8.2420525085863101E-4</v>
      </c>
      <c r="M14" s="167"/>
      <c r="N14" s="171">
        <v>0</v>
      </c>
      <c r="O14" s="180">
        <v>-3704474573</v>
      </c>
      <c r="P14" s="167"/>
      <c r="Q14" s="171">
        <v>0</v>
      </c>
      <c r="R14" s="167"/>
      <c r="S14" s="166">
        <f>N14+O14+Q14</f>
        <v>-3704474573</v>
      </c>
      <c r="T14" s="167"/>
      <c r="U14" s="91">
        <f>X14/$X$15</f>
        <v>6.7311056295462107E-2</v>
      </c>
      <c r="X14" s="158">
        <f t="shared" si="0"/>
        <v>3704474573</v>
      </c>
      <c r="Y14" s="159"/>
      <c r="Z14" s="53"/>
    </row>
    <row r="15" spans="1:26" ht="20.25" customHeight="1" thickBot="1">
      <c r="A15" s="262" t="s">
        <v>23</v>
      </c>
      <c r="B15" s="262"/>
      <c r="D15" s="172">
        <v>0</v>
      </c>
      <c r="E15" s="162"/>
      <c r="F15" s="172">
        <f>SUM(F11:F14)</f>
        <v>52123566933</v>
      </c>
      <c r="G15" s="162"/>
      <c r="H15" s="172">
        <f>SUM(H11:H14)</f>
        <v>2530289160</v>
      </c>
      <c r="I15" s="162"/>
      <c r="J15" s="137">
        <f>SUM(J11:J14)</f>
        <v>54653856093</v>
      </c>
      <c r="K15" s="167"/>
      <c r="L15" s="133">
        <f>SUM(L11:L14)</f>
        <v>9.4314919215056862E-3</v>
      </c>
      <c r="M15" s="167"/>
      <c r="N15" s="137">
        <f>SUM(N11:N14)</f>
        <v>0</v>
      </c>
      <c r="O15" s="137">
        <f>SUM(O11:O14)</f>
        <v>43190760620</v>
      </c>
      <c r="P15" s="167"/>
      <c r="Q15" s="137">
        <f>SUM(Q11:Q14)</f>
        <v>2530289160</v>
      </c>
      <c r="R15" s="167"/>
      <c r="S15" s="137">
        <f>SUM(S11:S14)</f>
        <v>45721049780</v>
      </c>
      <c r="T15" s="167"/>
      <c r="U15" s="173">
        <f>SUM(U11:U14)</f>
        <v>1</v>
      </c>
      <c r="X15" s="160">
        <f>SUM(X11:X14)</f>
        <v>55035157326</v>
      </c>
      <c r="Y15" s="158">
        <f>SUM(U11:U14)</f>
        <v>1</v>
      </c>
      <c r="Z15" s="53"/>
    </row>
    <row r="16" spans="1:26" ht="20.25" customHeight="1" thickTop="1"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X16" s="159"/>
      <c r="Y16" s="159"/>
    </row>
    <row r="17" spans="4:25">
      <c r="D17" s="162"/>
      <c r="E17" s="162"/>
      <c r="F17" s="162"/>
      <c r="G17" s="162"/>
      <c r="H17" s="174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74"/>
      <c r="T17" s="162"/>
      <c r="U17" s="162"/>
      <c r="X17" s="159"/>
      <c r="Y17" s="159"/>
    </row>
    <row r="18" spans="4:25"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X18" s="159"/>
      <c r="Y18" s="159"/>
    </row>
    <row r="19" spans="4:25">
      <c r="D19" s="175"/>
      <c r="E19" s="175"/>
      <c r="F19" s="175"/>
      <c r="G19" s="175"/>
      <c r="H19" s="176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</row>
    <row r="20" spans="4:25">
      <c r="D20" s="175"/>
      <c r="E20" s="175"/>
      <c r="F20" s="175"/>
      <c r="G20" s="175"/>
      <c r="H20" s="177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</row>
    <row r="21" spans="4:25">
      <c r="D21" s="175"/>
      <c r="E21" s="175"/>
      <c r="F21" s="175"/>
      <c r="G21" s="175"/>
      <c r="H21" s="177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</row>
    <row r="22" spans="4:25">
      <c r="H22" s="92"/>
    </row>
    <row r="23" spans="4:25">
      <c r="H23" s="92"/>
    </row>
  </sheetData>
  <mergeCells count="14">
    <mergeCell ref="J9:L9"/>
    <mergeCell ref="S9:U9"/>
    <mergeCell ref="A10:B10"/>
    <mergeCell ref="A11:B11"/>
    <mergeCell ref="A15:B15"/>
    <mergeCell ref="A12:B12"/>
    <mergeCell ref="A13:B13"/>
    <mergeCell ref="A14:B14"/>
    <mergeCell ref="A1:U1"/>
    <mergeCell ref="A2:U2"/>
    <mergeCell ref="A3:U3"/>
    <mergeCell ref="B5:U5"/>
    <mergeCell ref="D8:L8"/>
    <mergeCell ref="N8:U8"/>
  </mergeCells>
  <pageMargins left="0.39" right="0.39" top="0.39" bottom="0.39" header="0" footer="0"/>
  <pageSetup paperSize="9" scale="7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F21"/>
  <sheetViews>
    <sheetView rightToLeft="1" view="pageBreakPreview" zoomScale="70" zoomScaleNormal="70" zoomScaleSheetLayoutView="70" workbookViewId="0">
      <selection activeCell="B6" sqref="B6"/>
    </sheetView>
  </sheetViews>
  <sheetFormatPr defaultRowHeight="12.75"/>
  <cols>
    <col min="1" max="1" width="5.140625" style="66" customWidth="1"/>
    <col min="2" max="2" width="39.5703125" style="66" customWidth="1"/>
    <col min="3" max="3" width="1.28515625" style="66" customWidth="1"/>
    <col min="4" max="4" width="16.42578125" style="66" bestFit="1" customWidth="1"/>
    <col min="5" max="5" width="1.28515625" style="66" customWidth="1"/>
    <col min="6" max="6" width="18.7109375" style="66" bestFit="1" customWidth="1"/>
    <col min="7" max="7" width="1.28515625" style="66" customWidth="1"/>
    <col min="8" max="8" width="13" style="66" customWidth="1"/>
    <col min="9" max="9" width="1.28515625" style="66" customWidth="1"/>
    <col min="10" max="10" width="18.7109375" style="66" bestFit="1" customWidth="1"/>
    <col min="11" max="11" width="1.28515625" style="66" customWidth="1"/>
    <col min="12" max="12" width="17.42578125" style="66" bestFit="1" customWidth="1"/>
    <col min="13" max="13" width="1.28515625" style="66" customWidth="1"/>
    <col min="14" max="14" width="13" style="66" customWidth="1"/>
    <col min="15" max="16" width="1.28515625" style="66" customWidth="1"/>
    <col min="17" max="17" width="16.5703125" style="66" bestFit="1" customWidth="1"/>
    <col min="18" max="18" width="1.28515625" style="66" customWidth="1"/>
    <col min="19" max="19" width="13" style="66" customWidth="1"/>
    <col min="20" max="20" width="1.28515625" style="66" customWidth="1"/>
    <col min="21" max="21" width="18.7109375" style="66" bestFit="1" customWidth="1"/>
    <col min="22" max="22" width="1.28515625" style="66" customWidth="1"/>
    <col min="23" max="23" width="19.28515625" style="66" customWidth="1"/>
    <col min="24" max="24" width="0.28515625" style="66" customWidth="1"/>
    <col min="25" max="26" width="9.140625" style="66"/>
    <col min="27" max="27" width="18.42578125" style="66" bestFit="1" customWidth="1"/>
    <col min="28" max="28" width="9.140625" style="86"/>
    <col min="29" max="29" width="18.7109375" style="66" bestFit="1" customWidth="1"/>
    <col min="30" max="30" width="9.140625" style="86"/>
    <col min="31" max="16384" width="9.140625" style="66"/>
  </cols>
  <sheetData>
    <row r="1" spans="1:32" ht="29.1" customHeight="1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</row>
    <row r="2" spans="1:32" ht="21.75" customHeight="1">
      <c r="A2" s="252" t="s">
        <v>140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</row>
    <row r="3" spans="1:32" ht="21.75" customHeight="1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</row>
    <row r="4" spans="1:32" ht="14.45" customHeight="1"/>
    <row r="5" spans="1:32" ht="30" customHeight="1">
      <c r="A5" s="1" t="s">
        <v>165</v>
      </c>
      <c r="B5" s="254" t="s">
        <v>166</v>
      </c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</row>
    <row r="6" spans="1:32" ht="24.75" customHeight="1">
      <c r="D6" s="256" t="s">
        <v>159</v>
      </c>
      <c r="E6" s="256"/>
      <c r="F6" s="256"/>
      <c r="G6" s="256"/>
      <c r="H6" s="256"/>
      <c r="I6" s="256"/>
      <c r="J6" s="256"/>
      <c r="K6" s="256"/>
      <c r="L6" s="256"/>
      <c r="M6" s="64"/>
      <c r="N6" s="256" t="s">
        <v>160</v>
      </c>
      <c r="O6" s="256"/>
      <c r="P6" s="256"/>
      <c r="Q6" s="256"/>
      <c r="R6" s="256"/>
      <c r="S6" s="256"/>
      <c r="T6" s="256"/>
      <c r="U6" s="256"/>
      <c r="V6" s="256"/>
      <c r="W6" s="256"/>
    </row>
    <row r="7" spans="1:32" ht="29.25" customHeight="1">
      <c r="D7" s="65"/>
      <c r="E7" s="65"/>
      <c r="F7" s="65"/>
      <c r="G7" s="65"/>
      <c r="H7" s="65"/>
      <c r="I7" s="65"/>
      <c r="J7" s="257" t="s">
        <v>23</v>
      </c>
      <c r="K7" s="257"/>
      <c r="L7" s="257"/>
      <c r="M7" s="64"/>
      <c r="N7" s="65"/>
      <c r="O7" s="65"/>
      <c r="P7" s="65"/>
      <c r="Q7" s="65"/>
      <c r="R7" s="65"/>
      <c r="S7" s="65"/>
      <c r="T7" s="65"/>
      <c r="U7" s="257" t="s">
        <v>23</v>
      </c>
      <c r="V7" s="257"/>
      <c r="W7" s="257"/>
      <c r="Z7" s="53"/>
      <c r="AA7" s="53"/>
      <c r="AB7" s="83"/>
      <c r="AC7" s="53"/>
      <c r="AD7" s="83"/>
      <c r="AE7" s="53"/>
      <c r="AF7" s="53"/>
    </row>
    <row r="8" spans="1:32" ht="29.25" customHeight="1">
      <c r="A8" s="256" t="s">
        <v>45</v>
      </c>
      <c r="B8" s="256"/>
      <c r="D8" s="2" t="s">
        <v>167</v>
      </c>
      <c r="E8" s="64"/>
      <c r="F8" s="2" t="s">
        <v>163</v>
      </c>
      <c r="G8" s="64"/>
      <c r="H8" s="2" t="s">
        <v>164</v>
      </c>
      <c r="I8" s="64"/>
      <c r="J8" s="4" t="s">
        <v>108</v>
      </c>
      <c r="K8" s="65"/>
      <c r="L8" s="4" t="s">
        <v>145</v>
      </c>
      <c r="M8" s="64"/>
      <c r="N8" s="2" t="s">
        <v>167</v>
      </c>
      <c r="O8" s="64"/>
      <c r="P8" s="256" t="s">
        <v>163</v>
      </c>
      <c r="Q8" s="256"/>
      <c r="R8" s="64"/>
      <c r="S8" s="2" t="s">
        <v>164</v>
      </c>
      <c r="T8" s="64"/>
      <c r="U8" s="4" t="s">
        <v>108</v>
      </c>
      <c r="V8" s="65"/>
      <c r="W8" s="4" t="s">
        <v>145</v>
      </c>
      <c r="Z8" s="53"/>
      <c r="AA8" s="158"/>
      <c r="AB8" s="184"/>
      <c r="AC8" s="158"/>
      <c r="AD8" s="83"/>
      <c r="AE8" s="53"/>
      <c r="AF8" s="53"/>
    </row>
    <row r="9" spans="1:32" ht="21.75" customHeight="1">
      <c r="A9" s="283" t="s">
        <v>56</v>
      </c>
      <c r="B9" s="283"/>
      <c r="D9" s="67">
        <v>0</v>
      </c>
      <c r="E9" s="64"/>
      <c r="F9" s="67">
        <v>13267060400</v>
      </c>
      <c r="G9" s="64"/>
      <c r="H9" s="67">
        <v>0</v>
      </c>
      <c r="I9" s="64"/>
      <c r="J9" s="53">
        <f>D9+F9+H9</f>
        <v>13267060400</v>
      </c>
      <c r="K9" s="64"/>
      <c r="L9" s="83">
        <f>AA9/AA18</f>
        <v>2.8567369098871601E-2</v>
      </c>
      <c r="M9" s="64"/>
      <c r="N9" s="67">
        <v>0</v>
      </c>
      <c r="O9" s="64"/>
      <c r="P9" s="259">
        <v>9205939600</v>
      </c>
      <c r="Q9" s="259"/>
      <c r="R9" s="64"/>
      <c r="S9" s="67">
        <v>0</v>
      </c>
      <c r="T9" s="64"/>
      <c r="U9" s="67">
        <f>N9+P9+S9</f>
        <v>9205939600</v>
      </c>
      <c r="V9" s="64"/>
      <c r="W9" s="83">
        <f>AC9/AC18</f>
        <v>2.1393330099415762E-2</v>
      </c>
      <c r="Z9" s="53"/>
      <c r="AA9" s="158">
        <f>ABS(J9)</f>
        <v>13267060400</v>
      </c>
      <c r="AB9" s="159"/>
      <c r="AC9" s="158">
        <f>ABS(U9)</f>
        <v>9205939600</v>
      </c>
      <c r="AD9" s="66"/>
      <c r="AE9" s="53"/>
      <c r="AF9" s="53"/>
    </row>
    <row r="10" spans="1:32" ht="21.75" customHeight="1">
      <c r="A10" s="284" t="s">
        <v>51</v>
      </c>
      <c r="B10" s="284"/>
      <c r="D10" s="68">
        <v>0</v>
      </c>
      <c r="E10" s="64"/>
      <c r="F10" s="93">
        <v>-7185831101</v>
      </c>
      <c r="G10" s="64"/>
      <c r="H10" s="68">
        <v>0</v>
      </c>
      <c r="I10" s="64"/>
      <c r="J10" s="53">
        <f>D10+F10+H10</f>
        <v>-7185831101</v>
      </c>
      <c r="K10" s="64"/>
      <c r="L10" s="83">
        <f t="shared" ref="L10:L17" si="0">AA10/$AA$18</f>
        <v>1.547292943238714E-2</v>
      </c>
      <c r="M10" s="64"/>
      <c r="N10" s="68">
        <v>0</v>
      </c>
      <c r="O10" s="64"/>
      <c r="P10" s="287">
        <v>-7185831101</v>
      </c>
      <c r="Q10" s="287"/>
      <c r="R10" s="64"/>
      <c r="S10" s="68">
        <v>0</v>
      </c>
      <c r="T10" s="64"/>
      <c r="U10" s="93">
        <f>N10+P10+S10</f>
        <v>-7185831101</v>
      </c>
      <c r="V10" s="64"/>
      <c r="W10" s="83">
        <f t="shared" ref="W10:W17" si="1">AC10/$AC$18</f>
        <v>1.6698877405446066E-2</v>
      </c>
      <c r="Z10" s="53"/>
      <c r="AA10" s="158">
        <f t="shared" ref="AA10:AA16" si="2">ABS(J10)</f>
        <v>7185831101</v>
      </c>
      <c r="AB10" s="159"/>
      <c r="AC10" s="158">
        <f>ABS(U10)</f>
        <v>7185831101</v>
      </c>
      <c r="AD10" s="66"/>
      <c r="AE10" s="53"/>
      <c r="AF10" s="53"/>
    </row>
    <row r="11" spans="1:32" ht="21.75" customHeight="1">
      <c r="A11" s="284" t="s">
        <v>52</v>
      </c>
      <c r="B11" s="284"/>
      <c r="D11" s="68">
        <v>0</v>
      </c>
      <c r="E11" s="64"/>
      <c r="F11" s="68">
        <v>95956727056</v>
      </c>
      <c r="G11" s="64"/>
      <c r="H11" s="68">
        <v>0</v>
      </c>
      <c r="I11" s="64"/>
      <c r="J11" s="53">
        <f>D11+F11+H11</f>
        <v>95956727056</v>
      </c>
      <c r="K11" s="64"/>
      <c r="L11" s="83">
        <f>AA11/$AA$18</f>
        <v>0.2066193381714333</v>
      </c>
      <c r="M11" s="64"/>
      <c r="N11" s="68">
        <v>0</v>
      </c>
      <c r="O11" s="64"/>
      <c r="P11" s="261">
        <v>66949069035</v>
      </c>
      <c r="Q11" s="261"/>
      <c r="R11" s="64"/>
      <c r="S11" s="68">
        <v>0</v>
      </c>
      <c r="T11" s="64"/>
      <c r="U11" s="93">
        <f>N11+P11+S11</f>
        <v>66949069035</v>
      </c>
      <c r="V11" s="64"/>
      <c r="W11" s="83">
        <f t="shared" si="1"/>
        <v>0.15558037483912335</v>
      </c>
      <c r="Z11" s="53"/>
      <c r="AA11" s="158">
        <f t="shared" si="2"/>
        <v>95956727056</v>
      </c>
      <c r="AB11" s="159"/>
      <c r="AC11" s="158">
        <f t="shared" ref="AC11:AC16" si="3">ABS(U11)</f>
        <v>66949069035</v>
      </c>
      <c r="AD11" s="66"/>
      <c r="AE11" s="53"/>
      <c r="AF11" s="53"/>
    </row>
    <row r="12" spans="1:32" ht="21.75" customHeight="1">
      <c r="A12" s="284" t="s">
        <v>48</v>
      </c>
      <c r="B12" s="284"/>
      <c r="D12" s="68">
        <v>0</v>
      </c>
      <c r="E12" s="64"/>
      <c r="F12" s="93">
        <v>-4245373131</v>
      </c>
      <c r="G12" s="64"/>
      <c r="H12" s="68">
        <v>0</v>
      </c>
      <c r="I12" s="64"/>
      <c r="J12" s="53">
        <f t="shared" ref="J11:J17" si="4">D12+F12+H12</f>
        <v>-4245373131</v>
      </c>
      <c r="K12" s="64"/>
      <c r="L12" s="83">
        <f t="shared" si="0"/>
        <v>9.1413725074854704E-3</v>
      </c>
      <c r="M12" s="64"/>
      <c r="N12" s="68">
        <v>0</v>
      </c>
      <c r="O12" s="64"/>
      <c r="P12" s="287">
        <v>-4245373131</v>
      </c>
      <c r="Q12" s="287"/>
      <c r="R12" s="64"/>
      <c r="S12" s="68">
        <v>0</v>
      </c>
      <c r="T12" s="64"/>
      <c r="U12" s="93">
        <f t="shared" ref="U11:U16" si="5">N12+P12+S12</f>
        <v>-4245373131</v>
      </c>
      <c r="V12" s="64"/>
      <c r="W12" s="83">
        <f t="shared" si="1"/>
        <v>9.8656598601486838E-3</v>
      </c>
      <c r="Z12" s="53"/>
      <c r="AA12" s="158">
        <f t="shared" si="2"/>
        <v>4245373131</v>
      </c>
      <c r="AB12" s="159"/>
      <c r="AC12" s="158">
        <f t="shared" si="3"/>
        <v>4245373131</v>
      </c>
      <c r="AD12" s="66"/>
      <c r="AE12" s="53"/>
      <c r="AF12" s="53"/>
    </row>
    <row r="13" spans="1:32" ht="21.75" customHeight="1">
      <c r="A13" s="284" t="s">
        <v>49</v>
      </c>
      <c r="B13" s="284"/>
      <c r="D13" s="68">
        <v>0</v>
      </c>
      <c r="E13" s="64"/>
      <c r="F13" s="68">
        <v>83301603845</v>
      </c>
      <c r="G13" s="64"/>
      <c r="H13" s="68">
        <v>0</v>
      </c>
      <c r="I13" s="64"/>
      <c r="J13" s="53">
        <f t="shared" si="4"/>
        <v>83301603845</v>
      </c>
      <c r="K13" s="64"/>
      <c r="L13" s="83">
        <f t="shared" si="0"/>
        <v>0.17936962611311372</v>
      </c>
      <c r="M13" s="64"/>
      <c r="N13" s="68">
        <v>0</v>
      </c>
      <c r="O13" s="64"/>
      <c r="P13" s="261">
        <v>172671987752</v>
      </c>
      <c r="Q13" s="261"/>
      <c r="R13" s="64"/>
      <c r="S13" s="68">
        <v>0</v>
      </c>
      <c r="T13" s="64"/>
      <c r="U13" s="93">
        <f t="shared" si="5"/>
        <v>172671987752</v>
      </c>
      <c r="V13" s="64"/>
      <c r="W13" s="83">
        <f t="shared" si="1"/>
        <v>0.40126581244361104</v>
      </c>
      <c r="Z13" s="53"/>
      <c r="AA13" s="158">
        <f t="shared" si="2"/>
        <v>83301603845</v>
      </c>
      <c r="AB13" s="159"/>
      <c r="AC13" s="158">
        <f t="shared" si="3"/>
        <v>172671987752</v>
      </c>
      <c r="AD13" s="66"/>
      <c r="AE13" s="53"/>
      <c r="AF13" s="53"/>
    </row>
    <row r="14" spans="1:32" ht="21.75" customHeight="1">
      <c r="A14" s="288" t="s">
        <v>55</v>
      </c>
      <c r="B14" s="288"/>
      <c r="C14" s="175"/>
      <c r="D14" s="169">
        <v>0</v>
      </c>
      <c r="E14" s="162"/>
      <c r="F14" s="169">
        <v>176045680148</v>
      </c>
      <c r="G14" s="162"/>
      <c r="H14" s="169">
        <v>0</v>
      </c>
      <c r="I14" s="162"/>
      <c r="J14" s="166">
        <f t="shared" si="4"/>
        <v>176045680148</v>
      </c>
      <c r="K14" s="162"/>
      <c r="L14" s="91">
        <f t="shared" si="0"/>
        <v>0.37907130678698114</v>
      </c>
      <c r="M14" s="162"/>
      <c r="N14" s="169">
        <v>0</v>
      </c>
      <c r="O14" s="162"/>
      <c r="P14" s="289">
        <v>133780170858</v>
      </c>
      <c r="Q14" s="289"/>
      <c r="R14" s="64"/>
      <c r="S14" s="68">
        <v>0</v>
      </c>
      <c r="T14" s="64"/>
      <c r="U14" s="93">
        <f t="shared" si="5"/>
        <v>133780170858</v>
      </c>
      <c r="V14" s="64"/>
      <c r="W14" s="83">
        <f t="shared" si="1"/>
        <v>0.31088661019690317</v>
      </c>
      <c r="Z14" s="53"/>
      <c r="AA14" s="158">
        <f t="shared" si="2"/>
        <v>176045680148</v>
      </c>
      <c r="AB14" s="159"/>
      <c r="AC14" s="158">
        <f t="shared" si="3"/>
        <v>133780170858</v>
      </c>
      <c r="AD14" s="66"/>
      <c r="AE14" s="53"/>
      <c r="AF14" s="53"/>
    </row>
    <row r="15" spans="1:32" ht="21.75" customHeight="1">
      <c r="A15" s="288" t="s">
        <v>54</v>
      </c>
      <c r="B15" s="288"/>
      <c r="C15" s="175"/>
      <c r="D15" s="169">
        <v>0</v>
      </c>
      <c r="E15" s="162"/>
      <c r="F15" s="169">
        <v>46318665516</v>
      </c>
      <c r="G15" s="162"/>
      <c r="H15" s="169">
        <v>0</v>
      </c>
      <c r="I15" s="162"/>
      <c r="J15" s="166">
        <f t="shared" si="4"/>
        <v>46318665516</v>
      </c>
      <c r="K15" s="162"/>
      <c r="L15" s="91">
        <f t="shared" si="0"/>
        <v>9.9735915422737353E-2</v>
      </c>
      <c r="M15" s="162"/>
      <c r="N15" s="169">
        <v>0</v>
      </c>
      <c r="O15" s="162"/>
      <c r="P15" s="289">
        <v>22118950940</v>
      </c>
      <c r="Q15" s="289"/>
      <c r="R15" s="64"/>
      <c r="S15" s="68">
        <v>0</v>
      </c>
      <c r="T15" s="64"/>
      <c r="U15" s="93">
        <f t="shared" si="5"/>
        <v>22118950940</v>
      </c>
      <c r="V15" s="64"/>
      <c r="W15" s="83">
        <f t="shared" si="1"/>
        <v>5.1401382093817186E-2</v>
      </c>
      <c r="Z15" s="53"/>
      <c r="AA15" s="158">
        <f t="shared" si="2"/>
        <v>46318665516</v>
      </c>
      <c r="AB15" s="159"/>
      <c r="AC15" s="158">
        <f t="shared" si="3"/>
        <v>22118950940</v>
      </c>
      <c r="AD15" s="66"/>
      <c r="AE15" s="53"/>
      <c r="AF15" s="53"/>
    </row>
    <row r="16" spans="1:32" ht="21.75" customHeight="1">
      <c r="A16" s="288" t="s">
        <v>50</v>
      </c>
      <c r="B16" s="288"/>
      <c r="C16" s="175"/>
      <c r="D16" s="169">
        <v>0</v>
      </c>
      <c r="E16" s="162"/>
      <c r="F16" s="182">
        <v>-1007181694</v>
      </c>
      <c r="G16" s="162"/>
      <c r="H16" s="169">
        <v>0</v>
      </c>
      <c r="I16" s="162"/>
      <c r="J16" s="166">
        <f t="shared" si="4"/>
        <v>-1007181694</v>
      </c>
      <c r="K16" s="162"/>
      <c r="L16" s="91">
        <f t="shared" si="0"/>
        <v>2.1687193948498758E-3</v>
      </c>
      <c r="M16" s="162"/>
      <c r="N16" s="169">
        <v>0</v>
      </c>
      <c r="O16" s="162"/>
      <c r="P16" s="290">
        <v>-1007181694</v>
      </c>
      <c r="Q16" s="290"/>
      <c r="R16" s="64"/>
      <c r="S16" s="68">
        <v>0</v>
      </c>
      <c r="T16" s="64"/>
      <c r="U16" s="93">
        <f t="shared" si="5"/>
        <v>-1007181694</v>
      </c>
      <c r="V16" s="64"/>
      <c r="W16" s="83">
        <f t="shared" si="1"/>
        <v>2.3405509253863403E-3</v>
      </c>
      <c r="Z16" s="53"/>
      <c r="AA16" s="158">
        <f t="shared" si="2"/>
        <v>1007181694</v>
      </c>
      <c r="AB16" s="159"/>
      <c r="AC16" s="158">
        <f t="shared" si="3"/>
        <v>1007181694</v>
      </c>
      <c r="AD16" s="66"/>
      <c r="AE16" s="53"/>
      <c r="AF16" s="53"/>
    </row>
    <row r="17" spans="1:32" ht="21.75" customHeight="1">
      <c r="A17" s="291" t="s">
        <v>53</v>
      </c>
      <c r="B17" s="291"/>
      <c r="C17" s="175"/>
      <c r="D17" s="170">
        <v>0</v>
      </c>
      <c r="E17" s="162"/>
      <c r="F17" s="170">
        <v>37084975637</v>
      </c>
      <c r="G17" s="162"/>
      <c r="H17" s="170">
        <v>0</v>
      </c>
      <c r="I17" s="162"/>
      <c r="J17" s="166">
        <f t="shared" si="4"/>
        <v>37084975637</v>
      </c>
      <c r="K17" s="162"/>
      <c r="L17" s="91">
        <f t="shared" si="0"/>
        <v>7.9853423072140384E-2</v>
      </c>
      <c r="M17" s="162"/>
      <c r="N17" s="170">
        <v>0</v>
      </c>
      <c r="O17" s="162"/>
      <c r="P17" s="289">
        <v>13153709894</v>
      </c>
      <c r="Q17" s="292"/>
      <c r="R17" s="64"/>
      <c r="S17" s="89">
        <v>0</v>
      </c>
      <c r="T17" s="64"/>
      <c r="U17" s="93">
        <f>N17+P17+S17</f>
        <v>13153709894</v>
      </c>
      <c r="V17" s="64"/>
      <c r="W17" s="83">
        <f t="shared" si="1"/>
        <v>3.0567402136148399E-2</v>
      </c>
      <c r="Z17" s="53"/>
      <c r="AA17" s="158">
        <f>ABS(J17)</f>
        <v>37084975637</v>
      </c>
      <c r="AB17" s="159"/>
      <c r="AC17" s="158">
        <f>ABS(U17)</f>
        <v>13153709894</v>
      </c>
      <c r="AD17" s="66"/>
      <c r="AE17" s="53"/>
      <c r="AF17" s="53"/>
    </row>
    <row r="18" spans="1:32" ht="21.75" customHeight="1" thickBot="1">
      <c r="A18" s="293" t="s">
        <v>23</v>
      </c>
      <c r="B18" s="293"/>
      <c r="C18" s="175"/>
      <c r="D18" s="172">
        <f>SUM(D9:D17)</f>
        <v>0</v>
      </c>
      <c r="E18" s="162"/>
      <c r="F18" s="172">
        <f>SUM(F9:F17)</f>
        <v>439536326676</v>
      </c>
      <c r="G18" s="162"/>
      <c r="H18" s="172">
        <f>SUM(H9:H17)</f>
        <v>0</v>
      </c>
      <c r="I18" s="162"/>
      <c r="J18" s="172">
        <f>SUM(J9:J17)</f>
        <v>439536326676</v>
      </c>
      <c r="K18" s="162"/>
      <c r="L18" s="183">
        <f>SUM(L9:L17)</f>
        <v>1</v>
      </c>
      <c r="M18" s="162"/>
      <c r="N18" s="172">
        <f>SUM(N9:N17)</f>
        <v>0</v>
      </c>
      <c r="O18" s="162"/>
      <c r="P18" s="162"/>
      <c r="Q18" s="172">
        <f>SUM(P9:Q17)</f>
        <v>405441442153</v>
      </c>
      <c r="R18" s="64"/>
      <c r="S18" s="70">
        <f>SUM(S9:S17)</f>
        <v>0</v>
      </c>
      <c r="T18" s="64"/>
      <c r="U18" s="70">
        <f>SUM(U9:U17)</f>
        <v>405441442153</v>
      </c>
      <c r="V18" s="64"/>
      <c r="W18" s="74">
        <f>SUM(W9:W17)</f>
        <v>1</v>
      </c>
      <c r="Z18" s="53"/>
      <c r="AA18" s="185">
        <f>SUM(AA9:AA17)</f>
        <v>464413098528</v>
      </c>
      <c r="AB18" s="184"/>
      <c r="AC18" s="185">
        <f>SUM(AC9:AC17)</f>
        <v>430318214005</v>
      </c>
      <c r="AD18" s="83"/>
      <c r="AE18" s="53"/>
      <c r="AF18" s="53"/>
    </row>
    <row r="19" spans="1:32" ht="21.75" thickTop="1">
      <c r="A19" s="175"/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Z19" s="53"/>
      <c r="AA19" s="158"/>
      <c r="AB19" s="184"/>
      <c r="AC19" s="158"/>
      <c r="AD19" s="83"/>
      <c r="AE19" s="53"/>
      <c r="AF19" s="53"/>
    </row>
    <row r="20" spans="1:32" ht="21">
      <c r="A20" s="175"/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Z20" s="53"/>
      <c r="AA20" s="158"/>
      <c r="AB20" s="184"/>
      <c r="AC20" s="158"/>
      <c r="AD20" s="83"/>
      <c r="AE20" s="53"/>
      <c r="AF20" s="53"/>
    </row>
    <row r="21" spans="1:32">
      <c r="A21" s="175"/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</row>
  </sheetData>
  <mergeCells count="29">
    <mergeCell ref="A16:B16"/>
    <mergeCell ref="P16:Q16"/>
    <mergeCell ref="A17:B17"/>
    <mergeCell ref="P17:Q17"/>
    <mergeCell ref="A18:B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6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2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</row>
    <row r="2" spans="1:17" ht="21.75" customHeight="1">
      <c r="A2" s="252" t="s">
        <v>140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</row>
    <row r="3" spans="1:17" ht="21.75" customHeight="1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</row>
    <row r="4" spans="1:17" ht="14.45" customHeight="1"/>
    <row r="5" spans="1:17" ht="14.45" customHeight="1">
      <c r="A5" s="1" t="s">
        <v>172</v>
      </c>
      <c r="B5" s="254" t="s">
        <v>173</v>
      </c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</row>
    <row r="6" spans="1:17" ht="29.1" customHeight="1">
      <c r="M6" s="294" t="s">
        <v>174</v>
      </c>
      <c r="Q6" s="294" t="s">
        <v>175</v>
      </c>
    </row>
    <row r="7" spans="1:17" ht="14.45" customHeight="1">
      <c r="A7" s="256" t="s">
        <v>176</v>
      </c>
      <c r="B7" s="256"/>
      <c r="D7" s="2" t="s">
        <v>177</v>
      </c>
      <c r="F7" s="2" t="s">
        <v>178</v>
      </c>
      <c r="H7" s="2" t="s">
        <v>35</v>
      </c>
      <c r="J7" s="256" t="s">
        <v>179</v>
      </c>
      <c r="K7" s="256"/>
      <c r="M7" s="294"/>
      <c r="O7" s="2" t="s">
        <v>180</v>
      </c>
      <c r="Q7" s="294"/>
    </row>
    <row r="8" spans="1:17" ht="14.45" customHeight="1">
      <c r="A8" s="257" t="s">
        <v>181</v>
      </c>
      <c r="B8" s="298"/>
      <c r="D8" s="257" t="s">
        <v>182</v>
      </c>
      <c r="F8" s="4" t="s">
        <v>183</v>
      </c>
      <c r="H8" s="3"/>
      <c r="J8" s="3"/>
      <c r="K8" s="3"/>
      <c r="M8" s="3"/>
      <c r="O8" s="3"/>
      <c r="Q8" s="3"/>
    </row>
    <row r="9" spans="1:17" ht="14.45" customHeight="1">
      <c r="A9" s="256"/>
      <c r="B9" s="256"/>
      <c r="D9" s="256"/>
      <c r="F9" s="4" t="s">
        <v>184</v>
      </c>
    </row>
    <row r="10" spans="1:17" ht="14.45" customHeight="1">
      <c r="A10" s="257" t="s">
        <v>181</v>
      </c>
      <c r="B10" s="298"/>
      <c r="D10" s="257" t="s">
        <v>185</v>
      </c>
      <c r="F10" s="4" t="s">
        <v>183</v>
      </c>
    </row>
    <row r="11" spans="1:17" ht="14.45" customHeight="1">
      <c r="A11" s="256"/>
      <c r="B11" s="256"/>
      <c r="D11" s="256"/>
      <c r="F11" s="4" t="s">
        <v>186</v>
      </c>
    </row>
    <row r="12" spans="1:17" ht="65.45" customHeight="1">
      <c r="A12" s="295" t="s">
        <v>187</v>
      </c>
      <c r="B12" s="295"/>
      <c r="D12" s="14" t="s">
        <v>188</v>
      </c>
      <c r="F12" s="4" t="s">
        <v>189</v>
      </c>
    </row>
    <row r="13" spans="1:17" ht="14.45" customHeight="1">
      <c r="A13" s="295" t="s">
        <v>190</v>
      </c>
      <c r="B13" s="296"/>
      <c r="D13" s="295" t="s">
        <v>190</v>
      </c>
      <c r="F13" s="4" t="s">
        <v>191</v>
      </c>
    </row>
    <row r="14" spans="1:17" ht="14.45" customHeight="1">
      <c r="A14" s="297"/>
      <c r="B14" s="297"/>
      <c r="D14" s="297"/>
      <c r="F14" s="4" t="s">
        <v>192</v>
      </c>
    </row>
    <row r="15" spans="1:17" ht="14.45" customHeight="1">
      <c r="A15" s="297"/>
      <c r="B15" s="297"/>
      <c r="D15" s="297"/>
      <c r="F15" s="4" t="s">
        <v>193</v>
      </c>
    </row>
    <row r="16" spans="1:17" ht="14.45" customHeight="1">
      <c r="A16" s="294"/>
      <c r="B16" s="294"/>
      <c r="D16" s="294"/>
      <c r="F16" s="4" t="s">
        <v>194</v>
      </c>
    </row>
    <row r="17" spans="1:10" ht="14.45" customHeight="1">
      <c r="A17" s="3"/>
      <c r="B17" s="3"/>
      <c r="D17" s="3"/>
      <c r="F17" s="3"/>
    </row>
    <row r="18" spans="1:10" ht="14.45" customHeight="1">
      <c r="A18" s="256" t="s">
        <v>195</v>
      </c>
      <c r="B18" s="256"/>
      <c r="C18" s="256"/>
      <c r="D18" s="256"/>
      <c r="E18" s="256"/>
      <c r="F18" s="256"/>
      <c r="G18" s="256"/>
      <c r="H18" s="256"/>
      <c r="I18" s="256"/>
      <c r="J18" s="256"/>
    </row>
    <row r="19" spans="1:10" ht="14.4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/>
    <row r="21" spans="1:10" ht="14.45" customHeight="1"/>
    <row r="22" spans="1:10" ht="14.45" customHeight="1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26"/>
  <sheetViews>
    <sheetView rightToLeft="1" zoomScale="85" zoomScaleNormal="85" workbookViewId="0">
      <selection activeCell="B7" sqref="B7"/>
    </sheetView>
  </sheetViews>
  <sheetFormatPr defaultRowHeight="12.75"/>
  <cols>
    <col min="1" max="1" width="5.140625" style="94" customWidth="1"/>
    <col min="2" max="2" width="28.85546875" style="94" customWidth="1"/>
    <col min="3" max="3" width="1.28515625" style="94" customWidth="1"/>
    <col min="4" max="4" width="18.85546875" style="94" bestFit="1" customWidth="1"/>
    <col min="5" max="5" width="1.28515625" style="94" customWidth="1"/>
    <col min="6" max="6" width="25.28515625" style="94" bestFit="1" customWidth="1"/>
    <col min="7" max="7" width="1.28515625" style="94" customWidth="1"/>
    <col min="8" max="8" width="14.140625" style="94" customWidth="1"/>
    <col min="9" max="9" width="1.28515625" style="94" customWidth="1"/>
    <col min="10" max="10" width="19.140625" style="94" bestFit="1" customWidth="1"/>
    <col min="11" max="11" width="1.28515625" style="94" customWidth="1"/>
    <col min="12" max="12" width="18.85546875" style="94" bestFit="1" customWidth="1"/>
    <col min="13" max="13" width="1.28515625" style="94" customWidth="1"/>
    <col min="14" max="14" width="19.140625" style="94" bestFit="1" customWidth="1"/>
    <col min="15" max="15" width="1.28515625" style="94" customWidth="1"/>
    <col min="16" max="16" width="13" style="94" customWidth="1"/>
    <col min="17" max="17" width="1.28515625" style="94" customWidth="1"/>
    <col min="18" max="18" width="19.42578125" style="94" customWidth="1"/>
    <col min="19" max="19" width="0.28515625" style="94" customWidth="1"/>
    <col min="20" max="16384" width="9.140625" style="94"/>
  </cols>
  <sheetData>
    <row r="1" spans="1:22" ht="29.1" customHeight="1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</row>
    <row r="2" spans="1:22" ht="21.75" customHeight="1">
      <c r="A2" s="252" t="s">
        <v>140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</row>
    <row r="3" spans="1:22" ht="21.75" customHeight="1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</row>
    <row r="4" spans="1:22" ht="14.45" customHeight="1"/>
    <row r="5" spans="1:22" ht="18.75" customHeight="1">
      <c r="A5" s="1" t="s">
        <v>168</v>
      </c>
      <c r="B5" s="254" t="s">
        <v>169</v>
      </c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</row>
    <row r="6" spans="1:22" ht="25.5" customHeight="1">
      <c r="D6" s="256" t="s">
        <v>159</v>
      </c>
      <c r="E6" s="256"/>
      <c r="F6" s="256"/>
      <c r="G6" s="256"/>
      <c r="H6" s="256"/>
      <c r="I6" s="256"/>
      <c r="J6" s="256"/>
      <c r="K6" s="57"/>
      <c r="L6" s="256" t="s">
        <v>160</v>
      </c>
      <c r="M6" s="256"/>
      <c r="N6" s="256"/>
      <c r="O6" s="256"/>
      <c r="P6" s="256"/>
      <c r="Q6" s="256"/>
      <c r="R6" s="256"/>
    </row>
    <row r="7" spans="1:22" ht="14.45" customHeight="1">
      <c r="D7" s="59"/>
      <c r="E7" s="59"/>
      <c r="F7" s="59"/>
      <c r="G7" s="59"/>
      <c r="H7" s="59"/>
      <c r="I7" s="59"/>
      <c r="J7" s="59"/>
      <c r="K7" s="57"/>
      <c r="L7" s="59"/>
      <c r="M7" s="59"/>
      <c r="N7" s="59"/>
      <c r="O7" s="59"/>
      <c r="P7" s="59"/>
      <c r="Q7" s="59"/>
      <c r="R7" s="59"/>
    </row>
    <row r="8" spans="1:22" ht="14.45" customHeight="1">
      <c r="A8" s="256" t="s">
        <v>170</v>
      </c>
      <c r="B8" s="256"/>
      <c r="D8" s="2" t="s">
        <v>171</v>
      </c>
      <c r="E8" s="57"/>
      <c r="F8" s="2" t="s">
        <v>163</v>
      </c>
      <c r="G8" s="57"/>
      <c r="H8" s="2" t="s">
        <v>164</v>
      </c>
      <c r="I8" s="57"/>
      <c r="J8" s="2" t="s">
        <v>23</v>
      </c>
      <c r="K8" s="57"/>
      <c r="L8" s="2" t="s">
        <v>171</v>
      </c>
      <c r="M8" s="57"/>
      <c r="N8" s="2" t="s">
        <v>163</v>
      </c>
      <c r="O8" s="57"/>
      <c r="P8" s="2" t="s">
        <v>164</v>
      </c>
      <c r="Q8" s="57"/>
      <c r="R8" s="2" t="s">
        <v>23</v>
      </c>
    </row>
    <row r="9" spans="1:22" ht="21.75" customHeight="1">
      <c r="A9" s="268" t="s">
        <v>77</v>
      </c>
      <c r="B9" s="268"/>
      <c r="D9" s="203">
        <v>2453697675</v>
      </c>
      <c r="E9" s="167"/>
      <c r="F9" s="203">
        <v>0</v>
      </c>
      <c r="G9" s="167"/>
      <c r="H9" s="203">
        <v>407812500</v>
      </c>
      <c r="I9" s="167"/>
      <c r="J9" s="166">
        <f>D9+F9+H9</f>
        <v>2861510175</v>
      </c>
      <c r="K9" s="167"/>
      <c r="L9" s="203">
        <v>23304177664</v>
      </c>
      <c r="M9" s="167"/>
      <c r="N9" s="203">
        <v>0</v>
      </c>
      <c r="O9" s="167"/>
      <c r="P9" s="203">
        <v>407812500</v>
      </c>
      <c r="Q9" s="167"/>
      <c r="R9" s="166">
        <f>L9+N9+P9</f>
        <v>23711990164</v>
      </c>
      <c r="S9" s="221"/>
      <c r="T9" s="221"/>
    </row>
    <row r="10" spans="1:22" ht="21.75" customHeight="1">
      <c r="A10" s="299" t="s">
        <v>252</v>
      </c>
      <c r="B10" s="299"/>
      <c r="D10" s="207">
        <v>9079453987</v>
      </c>
      <c r="E10" s="167"/>
      <c r="F10" s="207">
        <v>0</v>
      </c>
      <c r="G10" s="167"/>
      <c r="H10" s="207">
        <v>0</v>
      </c>
      <c r="I10" s="167"/>
      <c r="J10" s="166">
        <f t="shared" ref="J10:J21" si="0">D10+F10+H10</f>
        <v>9079453987</v>
      </c>
      <c r="K10" s="167"/>
      <c r="L10" s="207">
        <v>18379628973</v>
      </c>
      <c r="M10" s="167"/>
      <c r="N10" s="207">
        <v>0</v>
      </c>
      <c r="O10" s="167"/>
      <c r="P10" s="207">
        <v>0</v>
      </c>
      <c r="Q10" s="167"/>
      <c r="R10" s="166">
        <f>L10+N10+P10</f>
        <v>18379628973</v>
      </c>
      <c r="S10" s="221"/>
      <c r="T10" s="221"/>
    </row>
    <row r="11" spans="1:22" ht="21.75" customHeight="1">
      <c r="A11" s="270" t="s">
        <v>63</v>
      </c>
      <c r="B11" s="270"/>
      <c r="D11" s="204">
        <v>229920245284</v>
      </c>
      <c r="E11" s="167"/>
      <c r="F11" s="204">
        <v>1399904651507</v>
      </c>
      <c r="G11" s="167"/>
      <c r="H11" s="204">
        <v>1516911</v>
      </c>
      <c r="I11" s="167"/>
      <c r="J11" s="166">
        <f t="shared" si="0"/>
        <v>1629826413702</v>
      </c>
      <c r="K11" s="167"/>
      <c r="L11" s="204">
        <v>323123097978</v>
      </c>
      <c r="M11" s="167"/>
      <c r="N11" s="204">
        <v>1399904651507</v>
      </c>
      <c r="O11" s="167"/>
      <c r="P11" s="204">
        <v>1516911</v>
      </c>
      <c r="Q11" s="167"/>
      <c r="R11" s="166">
        <f t="shared" ref="R11:R21" si="1">L11+N11+P11</f>
        <v>1723029266396</v>
      </c>
      <c r="S11" s="221"/>
      <c r="T11" s="221"/>
      <c r="U11" s="208"/>
      <c r="V11" s="208"/>
    </row>
    <row r="12" spans="1:22" ht="21.75" customHeight="1">
      <c r="A12" s="270" t="s">
        <v>91</v>
      </c>
      <c r="B12" s="270"/>
      <c r="D12" s="204">
        <v>212692584515</v>
      </c>
      <c r="E12" s="167"/>
      <c r="F12" s="204">
        <v>290108247819</v>
      </c>
      <c r="G12" s="167"/>
      <c r="H12" s="204">
        <v>0</v>
      </c>
      <c r="I12" s="167"/>
      <c r="J12" s="166">
        <f t="shared" si="0"/>
        <v>502800832334</v>
      </c>
      <c r="K12" s="167"/>
      <c r="L12" s="204">
        <v>342629295393</v>
      </c>
      <c r="M12" s="167"/>
      <c r="N12" s="204">
        <v>302031121863</v>
      </c>
      <c r="O12" s="167"/>
      <c r="P12" s="204">
        <v>0</v>
      </c>
      <c r="Q12" s="167"/>
      <c r="R12" s="166">
        <f t="shared" si="1"/>
        <v>644660417256</v>
      </c>
      <c r="S12" s="221"/>
      <c r="T12" s="221"/>
    </row>
    <row r="13" spans="1:22" ht="21.75" customHeight="1">
      <c r="A13" s="270" t="s">
        <v>88</v>
      </c>
      <c r="B13" s="270"/>
      <c r="D13" s="204">
        <v>253247206740</v>
      </c>
      <c r="E13" s="167"/>
      <c r="F13" s="204">
        <v>299710943513</v>
      </c>
      <c r="G13" s="167"/>
      <c r="H13" s="204">
        <v>0</v>
      </c>
      <c r="I13" s="167"/>
      <c r="J13" s="166">
        <f t="shared" si="0"/>
        <v>552958150253</v>
      </c>
      <c r="K13" s="167"/>
      <c r="L13" s="204">
        <v>473053634730</v>
      </c>
      <c r="M13" s="167"/>
      <c r="N13" s="204">
        <v>451779211407</v>
      </c>
      <c r="O13" s="167"/>
      <c r="P13" s="204">
        <v>0</v>
      </c>
      <c r="Q13" s="167"/>
      <c r="R13" s="166">
        <f t="shared" si="1"/>
        <v>924832846137</v>
      </c>
      <c r="S13" s="221"/>
      <c r="T13" s="221"/>
    </row>
    <row r="14" spans="1:22" ht="21.75" customHeight="1">
      <c r="A14" s="270" t="s">
        <v>85</v>
      </c>
      <c r="B14" s="270"/>
      <c r="D14" s="204">
        <v>40150256220</v>
      </c>
      <c r="E14" s="167"/>
      <c r="F14" s="204">
        <v>18040185313</v>
      </c>
      <c r="G14" s="167"/>
      <c r="H14" s="204">
        <v>0</v>
      </c>
      <c r="I14" s="167"/>
      <c r="J14" s="166">
        <f t="shared" si="0"/>
        <v>58190441533</v>
      </c>
      <c r="K14" s="167"/>
      <c r="L14" s="204">
        <v>75027445860</v>
      </c>
      <c r="M14" s="167"/>
      <c r="N14" s="204">
        <v>19046637756</v>
      </c>
      <c r="O14" s="167"/>
      <c r="P14" s="204">
        <v>0</v>
      </c>
      <c r="Q14" s="167"/>
      <c r="R14" s="166">
        <f t="shared" si="1"/>
        <v>94074083616</v>
      </c>
      <c r="S14" s="221"/>
      <c r="T14" s="221"/>
      <c r="U14" s="208"/>
    </row>
    <row r="15" spans="1:22" ht="21.75" customHeight="1">
      <c r="A15" s="270" t="s">
        <v>83</v>
      </c>
      <c r="B15" s="270"/>
      <c r="D15" s="204">
        <v>13352056469</v>
      </c>
      <c r="E15" s="167"/>
      <c r="F15" s="204">
        <v>3139109691</v>
      </c>
      <c r="G15" s="167"/>
      <c r="H15" s="204">
        <v>0</v>
      </c>
      <c r="I15" s="167"/>
      <c r="J15" s="166">
        <f t="shared" si="0"/>
        <v>16491166160</v>
      </c>
      <c r="K15" s="167"/>
      <c r="L15" s="204">
        <v>25220047921</v>
      </c>
      <c r="M15" s="167"/>
      <c r="N15" s="204">
        <v>3139109691</v>
      </c>
      <c r="O15" s="167"/>
      <c r="P15" s="204">
        <v>0</v>
      </c>
      <c r="Q15" s="167"/>
      <c r="R15" s="166">
        <f t="shared" si="1"/>
        <v>28359157612</v>
      </c>
      <c r="S15" s="221"/>
      <c r="T15" s="221"/>
    </row>
    <row r="16" spans="1:22" ht="21.75" customHeight="1">
      <c r="A16" s="270" t="s">
        <v>80</v>
      </c>
      <c r="B16" s="270"/>
      <c r="D16" s="204">
        <v>52916261753</v>
      </c>
      <c r="E16" s="167"/>
      <c r="F16" s="204">
        <v>56886254271</v>
      </c>
      <c r="G16" s="167"/>
      <c r="H16" s="204">
        <v>0</v>
      </c>
      <c r="I16" s="167"/>
      <c r="J16" s="166">
        <f t="shared" si="0"/>
        <v>109802516024</v>
      </c>
      <c r="K16" s="167"/>
      <c r="L16" s="204">
        <v>99950944653</v>
      </c>
      <c r="M16" s="167"/>
      <c r="N16" s="204">
        <v>-107144023260</v>
      </c>
      <c r="O16" s="167"/>
      <c r="P16" s="204">
        <v>0</v>
      </c>
      <c r="Q16" s="167"/>
      <c r="R16" s="166">
        <f t="shared" si="1"/>
        <v>-7193078607</v>
      </c>
      <c r="S16" s="221"/>
      <c r="T16" s="221"/>
    </row>
    <row r="17" spans="1:20" ht="21.75" customHeight="1">
      <c r="A17" s="270" t="s">
        <v>74</v>
      </c>
      <c r="B17" s="270"/>
      <c r="D17" s="204">
        <v>67009360153</v>
      </c>
      <c r="E17" s="167"/>
      <c r="F17" s="204">
        <v>0</v>
      </c>
      <c r="G17" s="167"/>
      <c r="H17" s="204">
        <v>0</v>
      </c>
      <c r="I17" s="167"/>
      <c r="J17" s="166">
        <f t="shared" si="0"/>
        <v>67009360153</v>
      </c>
      <c r="K17" s="167"/>
      <c r="L17" s="204">
        <v>130793524119</v>
      </c>
      <c r="M17" s="167"/>
      <c r="N17" s="204">
        <v>0</v>
      </c>
      <c r="O17" s="167"/>
      <c r="P17" s="204">
        <v>0</v>
      </c>
      <c r="Q17" s="167"/>
      <c r="R17" s="166">
        <f t="shared" si="1"/>
        <v>130793524119</v>
      </c>
      <c r="S17" s="221"/>
      <c r="T17" s="221"/>
    </row>
    <row r="18" spans="1:20" ht="21.75" customHeight="1">
      <c r="A18" s="270" t="s">
        <v>94</v>
      </c>
      <c r="B18" s="270"/>
      <c r="D18" s="204">
        <v>71768441519</v>
      </c>
      <c r="E18" s="167"/>
      <c r="F18" s="204">
        <v>0</v>
      </c>
      <c r="G18" s="167"/>
      <c r="H18" s="204">
        <v>0</v>
      </c>
      <c r="I18" s="167"/>
      <c r="J18" s="166">
        <f t="shared" si="0"/>
        <v>71768441519</v>
      </c>
      <c r="K18" s="167"/>
      <c r="L18" s="204">
        <v>137256320308</v>
      </c>
      <c r="M18" s="167"/>
      <c r="N18" s="204">
        <v>0</v>
      </c>
      <c r="O18" s="167"/>
      <c r="P18" s="204">
        <v>0</v>
      </c>
      <c r="Q18" s="167"/>
      <c r="R18" s="166">
        <f t="shared" si="1"/>
        <v>137256320308</v>
      </c>
      <c r="S18" s="221"/>
      <c r="T18" s="221"/>
    </row>
    <row r="19" spans="1:20" ht="21.75" customHeight="1">
      <c r="A19" s="270" t="s">
        <v>71</v>
      </c>
      <c r="B19" s="270"/>
      <c r="D19" s="204">
        <v>39658707531</v>
      </c>
      <c r="E19" s="167"/>
      <c r="F19" s="204">
        <v>0</v>
      </c>
      <c r="G19" s="167"/>
      <c r="H19" s="204">
        <v>0</v>
      </c>
      <c r="I19" s="167"/>
      <c r="J19" s="166">
        <f t="shared" si="0"/>
        <v>39658707531</v>
      </c>
      <c r="K19" s="167"/>
      <c r="L19" s="204">
        <v>75944865838</v>
      </c>
      <c r="M19" s="167"/>
      <c r="N19" s="204">
        <v>0</v>
      </c>
      <c r="O19" s="167"/>
      <c r="P19" s="204">
        <v>0</v>
      </c>
      <c r="Q19" s="167"/>
      <c r="R19" s="166">
        <f t="shared" si="1"/>
        <v>75944865838</v>
      </c>
      <c r="S19" s="221"/>
      <c r="T19" s="221"/>
    </row>
    <row r="20" spans="1:20" ht="21.75" customHeight="1">
      <c r="A20" s="270" t="s">
        <v>69</v>
      </c>
      <c r="B20" s="270"/>
      <c r="D20" s="204">
        <v>0</v>
      </c>
      <c r="E20" s="167"/>
      <c r="F20" s="204">
        <v>186706583</v>
      </c>
      <c r="G20" s="167"/>
      <c r="H20" s="204">
        <v>0</v>
      </c>
      <c r="I20" s="167"/>
      <c r="J20" s="166">
        <f t="shared" si="0"/>
        <v>186706583</v>
      </c>
      <c r="K20" s="167"/>
      <c r="L20" s="204">
        <v>0</v>
      </c>
      <c r="M20" s="167"/>
      <c r="N20" s="204">
        <v>313750605</v>
      </c>
      <c r="O20" s="167"/>
      <c r="P20" s="204">
        <v>0</v>
      </c>
      <c r="Q20" s="167"/>
      <c r="R20" s="166">
        <f t="shared" si="1"/>
        <v>313750605</v>
      </c>
      <c r="S20" s="221"/>
      <c r="T20" s="221"/>
    </row>
    <row r="21" spans="1:20" ht="21.75" customHeight="1">
      <c r="A21" s="272" t="s">
        <v>66</v>
      </c>
      <c r="B21" s="272"/>
      <c r="D21" s="205">
        <v>56592102052</v>
      </c>
      <c r="E21" s="167"/>
      <c r="F21" s="205">
        <v>101845936346</v>
      </c>
      <c r="G21" s="167"/>
      <c r="H21" s="205">
        <v>0</v>
      </c>
      <c r="I21" s="167"/>
      <c r="J21" s="166">
        <f t="shared" si="0"/>
        <v>158438038398</v>
      </c>
      <c r="K21" s="167"/>
      <c r="L21" s="205">
        <v>114755740704</v>
      </c>
      <c r="M21" s="167"/>
      <c r="N21" s="205">
        <v>203691872691</v>
      </c>
      <c r="O21" s="167"/>
      <c r="P21" s="205">
        <v>0</v>
      </c>
      <c r="Q21" s="167"/>
      <c r="R21" s="166">
        <f t="shared" si="1"/>
        <v>318447613395</v>
      </c>
      <c r="S21" s="221"/>
      <c r="T21" s="221"/>
    </row>
    <row r="22" spans="1:20" ht="21.75" customHeight="1" thickBot="1">
      <c r="A22" s="262" t="s">
        <v>23</v>
      </c>
      <c r="B22" s="262"/>
      <c r="D22" s="206">
        <f>SUM(D9:D21)</f>
        <v>1048840373898</v>
      </c>
      <c r="E22" s="167"/>
      <c r="F22" s="206">
        <f>SUM(F9:F21)</f>
        <v>2169822035043</v>
      </c>
      <c r="G22" s="167"/>
      <c r="H22" s="206">
        <f>SUM(H9:H21)</f>
        <v>409329411</v>
      </c>
      <c r="I22" s="167"/>
      <c r="J22" s="206">
        <f>SUM(J9:J21)</f>
        <v>3219071738352</v>
      </c>
      <c r="K22" s="167"/>
      <c r="L22" s="206">
        <f>SUM(L9:L21)</f>
        <v>1839438724141</v>
      </c>
      <c r="M22" s="167"/>
      <c r="N22" s="206">
        <f>SUM(N9:N21)</f>
        <v>2272762332260</v>
      </c>
      <c r="O22" s="167"/>
      <c r="P22" s="206">
        <f>SUM(P9:P21)</f>
        <v>409329411</v>
      </c>
      <c r="Q22" s="167"/>
      <c r="R22" s="206">
        <f>SUM(R9:R21)</f>
        <v>4112610385812</v>
      </c>
      <c r="S22" s="221"/>
      <c r="T22" s="221"/>
    </row>
    <row r="23" spans="1:20"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</row>
    <row r="24" spans="1:20"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</row>
    <row r="25" spans="1:20"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</row>
    <row r="26" spans="1:20"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</row>
  </sheetData>
  <mergeCells count="21">
    <mergeCell ref="A19:B19"/>
    <mergeCell ref="A20:B20"/>
    <mergeCell ref="A21:B21"/>
    <mergeCell ref="A22:B22"/>
    <mergeCell ref="A14:B14"/>
    <mergeCell ref="A15:B15"/>
    <mergeCell ref="A16:B16"/>
    <mergeCell ref="A17:B17"/>
    <mergeCell ref="A18:B18"/>
    <mergeCell ref="A8:B8"/>
    <mergeCell ref="A9:B9"/>
    <mergeCell ref="A11:B11"/>
    <mergeCell ref="A12:B12"/>
    <mergeCell ref="A13:B13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75E83-4906-4CA8-B1A2-F65ED44F5D34}">
  <sheetPr>
    <pageSetUpPr fitToPage="1"/>
  </sheetPr>
  <dimension ref="A1:P18"/>
  <sheetViews>
    <sheetView rightToLeft="1" view="pageBreakPreview" topLeftCell="A13" zoomScale="55" zoomScaleNormal="55" zoomScaleSheetLayoutView="55" workbookViewId="0">
      <selection activeCell="A18" sqref="A18"/>
    </sheetView>
  </sheetViews>
  <sheetFormatPr defaultRowHeight="26.25"/>
  <cols>
    <col min="1" max="1" width="95.140625" style="21" customWidth="1"/>
    <col min="2" max="2" width="3.140625" style="21" customWidth="1"/>
    <col min="3" max="3" width="24.7109375" style="21" customWidth="1"/>
    <col min="4" max="4" width="1.140625" style="21" customWidth="1"/>
    <col min="5" max="5" width="35.42578125" style="21" bestFit="1" customWidth="1"/>
    <col min="6" max="6" width="1.28515625" style="21" customWidth="1"/>
    <col min="7" max="7" width="18.140625" style="21" bestFit="1" customWidth="1"/>
    <col min="8" max="8" width="1.28515625" style="21" customWidth="1"/>
    <col min="9" max="9" width="28.7109375" style="21" bestFit="1" customWidth="1"/>
    <col min="10" max="10" width="1.28515625" style="21" customWidth="1"/>
    <col min="11" max="11" width="28.5703125" style="21" customWidth="1"/>
    <col min="12" max="12" width="1.28515625" style="21" customWidth="1"/>
    <col min="13" max="13" width="20.140625" style="21" customWidth="1"/>
    <col min="14" max="14" width="1.28515625" style="21" customWidth="1"/>
    <col min="15" max="15" width="31.42578125" style="21" customWidth="1"/>
    <col min="16" max="16" width="25.140625" style="21" bestFit="1" customWidth="1"/>
    <col min="17" max="18" width="9.140625" style="21"/>
    <col min="19" max="19" width="24.5703125" style="21" bestFit="1" customWidth="1"/>
    <col min="20" max="25" width="9.140625" style="21"/>
    <col min="26" max="26" width="30.140625" style="21" customWidth="1"/>
    <col min="27" max="16384" width="9.140625" style="21"/>
  </cols>
  <sheetData>
    <row r="1" spans="1:16" ht="46.5" customHeight="1">
      <c r="A1" s="300" t="s">
        <v>0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</row>
    <row r="2" spans="1:16" ht="46.5" customHeight="1">
      <c r="A2" s="300" t="s">
        <v>140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22"/>
    </row>
    <row r="3" spans="1:16" ht="46.5" customHeight="1">
      <c r="A3" s="300" t="s">
        <v>2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</row>
    <row r="4" spans="1:16" ht="46.5" customHeight="1"/>
    <row r="5" spans="1:16" ht="46.5" customHeight="1">
      <c r="A5" s="301" t="s">
        <v>240</v>
      </c>
      <c r="B5" s="301"/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</row>
    <row r="6" spans="1:16" ht="46.5" customHeight="1">
      <c r="C6" s="23"/>
      <c r="D6" s="23"/>
      <c r="E6" s="23"/>
      <c r="F6" s="23"/>
      <c r="G6" s="23"/>
      <c r="H6" s="23"/>
      <c r="I6" s="23"/>
      <c r="J6" s="23"/>
      <c r="K6" s="302" t="s">
        <v>174</v>
      </c>
      <c r="L6" s="23"/>
      <c r="M6" s="23"/>
      <c r="N6" s="23"/>
      <c r="O6" s="302" t="s">
        <v>175</v>
      </c>
    </row>
    <row r="7" spans="1:16" ht="46.5" customHeight="1">
      <c r="A7" s="24" t="s">
        <v>176</v>
      </c>
      <c r="B7" s="25"/>
      <c r="C7" s="26" t="s">
        <v>177</v>
      </c>
      <c r="D7" s="23"/>
      <c r="E7" s="26" t="s">
        <v>178</v>
      </c>
      <c r="F7" s="23"/>
      <c r="G7" s="26" t="s">
        <v>35</v>
      </c>
      <c r="H7" s="23"/>
      <c r="I7" s="26" t="s">
        <v>179</v>
      </c>
      <c r="J7" s="23"/>
      <c r="K7" s="303"/>
      <c r="L7" s="23"/>
      <c r="M7" s="26" t="s">
        <v>180</v>
      </c>
      <c r="N7" s="23"/>
      <c r="O7" s="303"/>
      <c r="P7" s="27"/>
    </row>
    <row r="8" spans="1:16" ht="46.5" customHeight="1">
      <c r="A8" s="30" t="s">
        <v>243</v>
      </c>
      <c r="B8" s="25"/>
      <c r="C8" s="23" t="s">
        <v>190</v>
      </c>
      <c r="D8" s="23"/>
      <c r="E8" s="23" t="s">
        <v>244</v>
      </c>
      <c r="F8" s="23"/>
      <c r="G8" s="202">
        <v>1500000</v>
      </c>
      <c r="H8" s="202"/>
      <c r="I8" s="31">
        <v>1500000000000</v>
      </c>
      <c r="J8" s="202"/>
      <c r="K8" s="238">
        <v>6909857031</v>
      </c>
      <c r="L8" s="23"/>
      <c r="M8" s="32">
        <v>0.26</v>
      </c>
      <c r="N8" s="23"/>
      <c r="O8" s="33">
        <v>0.36969999999999997</v>
      </c>
      <c r="P8" s="28"/>
    </row>
    <row r="9" spans="1:16" ht="46.5" customHeight="1">
      <c r="A9" s="34" t="s">
        <v>241</v>
      </c>
      <c r="B9" s="35"/>
      <c r="C9" s="23" t="s">
        <v>242</v>
      </c>
      <c r="D9" s="23"/>
      <c r="E9" s="23" t="s">
        <v>245</v>
      </c>
      <c r="F9" s="23"/>
      <c r="G9" s="202">
        <v>2998000</v>
      </c>
      <c r="H9" s="202"/>
      <c r="I9" s="31">
        <v>2998000000000</v>
      </c>
      <c r="J9" s="202"/>
      <c r="K9" s="238">
        <v>19453183863</v>
      </c>
      <c r="L9" s="23"/>
      <c r="M9" s="32">
        <v>0.20499999999999999</v>
      </c>
      <c r="N9" s="23"/>
      <c r="O9" s="29">
        <v>0.373</v>
      </c>
      <c r="P9" s="28"/>
    </row>
    <row r="10" spans="1:16" ht="46.5" customHeight="1">
      <c r="A10" s="34" t="s">
        <v>63</v>
      </c>
      <c r="B10" s="27"/>
      <c r="C10" s="23" t="s">
        <v>242</v>
      </c>
      <c r="D10" s="38"/>
      <c r="E10" s="202" t="s">
        <v>246</v>
      </c>
      <c r="F10" s="23"/>
      <c r="G10" s="202">
        <v>2191184</v>
      </c>
      <c r="H10" s="202"/>
      <c r="I10" s="31">
        <v>14922788754355</v>
      </c>
      <c r="J10" s="202"/>
      <c r="K10" s="238">
        <v>229920245284</v>
      </c>
      <c r="L10" s="23"/>
      <c r="M10" s="32">
        <v>0.27</v>
      </c>
      <c r="N10" s="23"/>
      <c r="O10" s="33">
        <v>0.39500000000000002</v>
      </c>
      <c r="P10" s="28"/>
    </row>
    <row r="11" spans="1:16" ht="46.5" customHeight="1">
      <c r="A11" s="36" t="s">
        <v>247</v>
      </c>
      <c r="C11" s="197" t="s">
        <v>190</v>
      </c>
      <c r="D11" s="38"/>
      <c r="E11" s="202" t="s">
        <v>248</v>
      </c>
      <c r="F11" s="23"/>
      <c r="G11" s="202">
        <v>1335900</v>
      </c>
      <c r="H11" s="202"/>
      <c r="I11" s="202">
        <v>4999848883800</v>
      </c>
      <c r="J11" s="202"/>
      <c r="K11" s="238">
        <v>56592102052</v>
      </c>
      <c r="L11" s="23"/>
      <c r="M11" s="32">
        <v>0.27</v>
      </c>
      <c r="N11" s="23"/>
      <c r="O11" s="33">
        <v>0.40439999999999998</v>
      </c>
      <c r="P11" s="28"/>
    </row>
    <row r="12" spans="1:16" ht="46.5" customHeight="1">
      <c r="A12" s="37" t="s">
        <v>74</v>
      </c>
      <c r="C12" s="197" t="s">
        <v>242</v>
      </c>
      <c r="D12" s="38"/>
      <c r="E12" s="23" t="s">
        <v>249</v>
      </c>
      <c r="F12" s="23"/>
      <c r="G12" s="202">
        <v>2500000</v>
      </c>
      <c r="H12" s="202"/>
      <c r="I12" s="202">
        <v>2500000000000</v>
      </c>
      <c r="J12" s="202"/>
      <c r="K12" s="238">
        <v>19028367153</v>
      </c>
      <c r="L12" s="23"/>
      <c r="M12" s="39">
        <v>0.23</v>
      </c>
      <c r="N12" s="23"/>
      <c r="O12" s="41">
        <v>0.39500000000000002</v>
      </c>
      <c r="P12" s="28"/>
    </row>
    <row r="13" spans="1:16" ht="46.5" customHeight="1">
      <c r="A13" s="40" t="s">
        <v>250</v>
      </c>
      <c r="C13" s="197" t="s">
        <v>190</v>
      </c>
      <c r="D13" s="38"/>
      <c r="E13" s="23" t="s">
        <v>251</v>
      </c>
      <c r="F13" s="23"/>
      <c r="G13" s="202">
        <v>606007989</v>
      </c>
      <c r="H13" s="202"/>
      <c r="I13" s="202">
        <v>1000203930206</v>
      </c>
      <c r="J13" s="202"/>
      <c r="K13" s="238">
        <v>9079453987</v>
      </c>
      <c r="L13" s="23"/>
      <c r="M13" s="41">
        <v>0.38300000000000001</v>
      </c>
      <c r="N13" s="39"/>
      <c r="O13" s="42">
        <f>M13</f>
        <v>0.38300000000000001</v>
      </c>
      <c r="P13" s="28"/>
    </row>
    <row r="14" spans="1:16" s="239" customFormat="1" ht="46.5" customHeight="1">
      <c r="A14" s="242" t="s">
        <v>83</v>
      </c>
      <c r="B14" s="243"/>
      <c r="C14" s="244" t="s">
        <v>190</v>
      </c>
      <c r="D14" s="245"/>
      <c r="E14" s="246" t="s">
        <v>267</v>
      </c>
      <c r="F14" s="246"/>
      <c r="G14" s="244">
        <v>624417</v>
      </c>
      <c r="H14" s="244"/>
      <c r="I14" s="244">
        <v>543197775920</v>
      </c>
      <c r="J14" s="244"/>
      <c r="K14" s="244"/>
      <c r="L14" s="246"/>
      <c r="M14" s="247">
        <v>0.23</v>
      </c>
      <c r="N14" s="248"/>
      <c r="O14" s="249">
        <v>0.39998564124107361</v>
      </c>
      <c r="P14" s="241"/>
    </row>
    <row r="15" spans="1:16" s="239" customFormat="1" ht="46.5" customHeight="1">
      <c r="A15" s="242" t="s">
        <v>91</v>
      </c>
      <c r="B15" s="243"/>
      <c r="C15" s="244" t="s">
        <v>190</v>
      </c>
      <c r="D15" s="245"/>
      <c r="E15" s="246" t="s">
        <v>268</v>
      </c>
      <c r="F15" s="246"/>
      <c r="G15" s="244">
        <v>10691200</v>
      </c>
      <c r="H15" s="244"/>
      <c r="I15" s="244">
        <v>8870642903691</v>
      </c>
      <c r="J15" s="244"/>
      <c r="K15" s="244"/>
      <c r="L15" s="246"/>
      <c r="M15" s="247">
        <v>0.23</v>
      </c>
      <c r="N15" s="248"/>
      <c r="O15" s="249">
        <v>0.39750000000000002</v>
      </c>
      <c r="P15" s="241"/>
    </row>
    <row r="16" spans="1:16" s="239" customFormat="1">
      <c r="A16" s="243"/>
      <c r="B16" s="243"/>
      <c r="C16" s="243"/>
      <c r="D16" s="243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246"/>
    </row>
    <row r="17" spans="5:15" s="239" customFormat="1"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</row>
    <row r="18" spans="5:15" s="239" customFormat="1"/>
  </sheetData>
  <mergeCells count="6">
    <mergeCell ref="A1:O1"/>
    <mergeCell ref="A2:O2"/>
    <mergeCell ref="A3:O3"/>
    <mergeCell ref="A5:O5"/>
    <mergeCell ref="K6:K7"/>
    <mergeCell ref="O6:O7"/>
  </mergeCells>
  <pageMargins left="0.39" right="0.39" top="0.39" bottom="0.39" header="0" footer="0"/>
  <pageSetup paperSize="9" scale="4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26C35-C286-4D66-A4D1-A7D6650BD723}">
  <sheetPr>
    <pageSetUpPr fitToPage="1"/>
  </sheetPr>
  <dimension ref="A1:V25"/>
  <sheetViews>
    <sheetView rightToLeft="1" view="pageBreakPreview" zoomScale="70" zoomScaleNormal="70" zoomScaleSheetLayoutView="70" workbookViewId="0">
      <selection activeCell="J10" sqref="J10"/>
    </sheetView>
  </sheetViews>
  <sheetFormatPr defaultRowHeight="15.75"/>
  <cols>
    <col min="1" max="1" width="9" style="95" customWidth="1"/>
    <col min="2" max="2" width="40.28515625" style="95" customWidth="1"/>
    <col min="3" max="3" width="1.28515625" style="95" customWidth="1"/>
    <col min="4" max="4" width="34.28515625" style="95" customWidth="1"/>
    <col min="5" max="5" width="1.28515625" style="95" customWidth="1"/>
    <col min="6" max="6" width="29.42578125" style="95" customWidth="1"/>
    <col min="7" max="7" width="1.28515625" style="95" customWidth="1"/>
    <col min="8" max="8" width="30.28515625" style="95" customWidth="1"/>
    <col min="9" max="9" width="1.28515625" style="95" customWidth="1"/>
    <col min="10" max="10" width="32.42578125" style="95" customWidth="1"/>
    <col min="11" max="11" width="0.28515625" style="95" customWidth="1"/>
    <col min="12" max="12" width="14.5703125" style="95" customWidth="1"/>
    <col min="13" max="13" width="12.85546875" style="95" customWidth="1"/>
    <col min="14" max="14" width="18" style="95" bestFit="1" customWidth="1"/>
    <col min="15" max="15" width="13.85546875" style="95" bestFit="1" customWidth="1"/>
    <col min="16" max="16" width="9.140625" style="95"/>
    <col min="17" max="17" width="18.5703125" style="95" bestFit="1" customWidth="1"/>
    <col min="18" max="16384" width="9.140625" style="95"/>
  </cols>
  <sheetData>
    <row r="1" spans="1:22" ht="29.1" customHeight="1">
      <c r="A1" s="308" t="s">
        <v>0</v>
      </c>
      <c r="B1" s="308"/>
      <c r="C1" s="308"/>
      <c r="D1" s="308"/>
      <c r="E1" s="308"/>
      <c r="F1" s="308"/>
      <c r="G1" s="308"/>
      <c r="H1" s="308"/>
      <c r="I1" s="308"/>
      <c r="J1" s="308"/>
    </row>
    <row r="2" spans="1:22" ht="21.75" customHeight="1">
      <c r="A2" s="308" t="s">
        <v>140</v>
      </c>
      <c r="B2" s="308"/>
      <c r="C2" s="308"/>
      <c r="D2" s="308"/>
      <c r="E2" s="308"/>
      <c r="F2" s="308"/>
      <c r="G2" s="308"/>
      <c r="H2" s="308"/>
      <c r="I2" s="308"/>
      <c r="J2" s="308"/>
    </row>
    <row r="3" spans="1:22" ht="21.75" customHeight="1">
      <c r="A3" s="308" t="s">
        <v>2</v>
      </c>
      <c r="B3" s="308"/>
      <c r="C3" s="308"/>
      <c r="D3" s="308"/>
      <c r="E3" s="308"/>
      <c r="F3" s="308"/>
      <c r="G3" s="308"/>
      <c r="H3" s="308"/>
      <c r="I3" s="308"/>
      <c r="J3" s="308"/>
    </row>
    <row r="4" spans="1:22" ht="23.25" customHeight="1"/>
    <row r="5" spans="1:22" ht="29.25" customHeight="1">
      <c r="A5" s="96" t="s">
        <v>196</v>
      </c>
      <c r="B5" s="309" t="s">
        <v>197</v>
      </c>
      <c r="C5" s="309"/>
      <c r="D5" s="309"/>
      <c r="E5" s="309"/>
      <c r="F5" s="309"/>
      <c r="G5" s="309"/>
      <c r="H5" s="309"/>
      <c r="I5" s="309"/>
      <c r="J5" s="309"/>
    </row>
    <row r="6" spans="1:22" ht="42.75" customHeight="1">
      <c r="D6" s="305" t="s">
        <v>159</v>
      </c>
      <c r="E6" s="305"/>
      <c r="F6" s="305"/>
      <c r="H6" s="305" t="s">
        <v>160</v>
      </c>
      <c r="I6" s="305"/>
      <c r="J6" s="305"/>
    </row>
    <row r="7" spans="1:22" ht="52.5" customHeight="1">
      <c r="A7" s="305" t="s">
        <v>198</v>
      </c>
      <c r="B7" s="305"/>
      <c r="D7" s="97" t="s">
        <v>199</v>
      </c>
      <c r="E7" s="98"/>
      <c r="F7" s="97" t="s">
        <v>200</v>
      </c>
      <c r="H7" s="97" t="s">
        <v>199</v>
      </c>
      <c r="I7" s="98"/>
      <c r="J7" s="97" t="s">
        <v>200</v>
      </c>
    </row>
    <row r="8" spans="1:22" ht="21">
      <c r="A8" s="306" t="s">
        <v>253</v>
      </c>
      <c r="B8" s="306"/>
      <c r="C8" s="306"/>
      <c r="D8" s="99">
        <v>2193688663</v>
      </c>
      <c r="E8" s="100">
        <v>0</v>
      </c>
      <c r="F8" s="101">
        <f>D8/N17</f>
        <v>5.1736715381331663E-2</v>
      </c>
      <c r="G8" s="100">
        <v>0</v>
      </c>
      <c r="H8" s="99">
        <v>2193789932</v>
      </c>
      <c r="I8" s="100"/>
      <c r="J8" s="101">
        <f>H8/Q17</f>
        <v>9.414106827988582E-5</v>
      </c>
    </row>
    <row r="9" spans="1:22" ht="21">
      <c r="A9" s="306" t="s">
        <v>254</v>
      </c>
      <c r="B9" s="306"/>
      <c r="C9" s="306"/>
      <c r="D9" s="99">
        <v>2079148186379</v>
      </c>
      <c r="E9" s="100">
        <v>7160082813405</v>
      </c>
      <c r="F9" s="101">
        <f>D9/N23</f>
        <v>2.7661864926190161E-2</v>
      </c>
      <c r="G9" s="100">
        <v>0</v>
      </c>
      <c r="H9" s="99">
        <v>3802964343516</v>
      </c>
      <c r="I9" s="100"/>
      <c r="J9" s="101">
        <f>H9/Q23</f>
        <v>0.11503304330243695</v>
      </c>
    </row>
    <row r="10" spans="1:22" ht="24.75" thickBot="1">
      <c r="A10" s="307" t="s">
        <v>23</v>
      </c>
      <c r="B10" s="307"/>
      <c r="C10" s="102"/>
      <c r="D10" s="103">
        <f>SUM(D8:D9)</f>
        <v>2081341875042</v>
      </c>
      <c r="E10" s="104"/>
      <c r="F10" s="105">
        <f>SUM(F8:F9)</f>
        <v>7.9398580307521824E-2</v>
      </c>
      <c r="G10" s="104"/>
      <c r="H10" s="103">
        <f>SUM(H8:H9)</f>
        <v>3805158133448</v>
      </c>
      <c r="I10" s="104"/>
      <c r="J10" s="105">
        <f>SUM(J8:J9)</f>
        <v>0.11512718437071684</v>
      </c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</row>
    <row r="11" spans="1:22" ht="19.5" thickTop="1">
      <c r="D11" s="102"/>
      <c r="E11" s="102"/>
      <c r="F11" s="102"/>
      <c r="G11" s="102"/>
      <c r="H11" s="102"/>
      <c r="I11" s="102"/>
      <c r="J11" s="102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6"/>
    </row>
    <row r="12" spans="1:22" ht="19.5">
      <c r="D12" s="106"/>
      <c r="E12" s="107"/>
      <c r="F12" s="107"/>
      <c r="G12" s="107"/>
      <c r="H12" s="106"/>
      <c r="L12" s="188"/>
      <c r="M12" s="188"/>
      <c r="N12" s="189" t="s">
        <v>255</v>
      </c>
      <c r="O12" s="188"/>
      <c r="P12" s="188"/>
      <c r="Q12" s="188"/>
      <c r="R12" s="188"/>
      <c r="S12" s="188"/>
      <c r="T12" s="188"/>
      <c r="U12" s="188"/>
      <c r="V12" s="186"/>
    </row>
    <row r="13" spans="1:22" ht="19.5">
      <c r="D13" s="107"/>
      <c r="E13" s="107"/>
      <c r="F13" s="107"/>
      <c r="G13" s="107"/>
      <c r="H13" s="107"/>
      <c r="L13" s="304" t="s">
        <v>256</v>
      </c>
      <c r="M13" s="188"/>
      <c r="N13" s="189" t="s">
        <v>259</v>
      </c>
      <c r="O13" s="189"/>
      <c r="P13" s="304" t="s">
        <v>160</v>
      </c>
      <c r="Q13" s="304"/>
      <c r="R13" s="304"/>
      <c r="S13" s="189"/>
      <c r="T13" s="188"/>
      <c r="U13" s="188"/>
      <c r="V13" s="186"/>
    </row>
    <row r="14" spans="1:22" ht="19.5">
      <c r="B14" s="108"/>
      <c r="C14" s="108"/>
      <c r="D14" s="108"/>
      <c r="E14" s="108"/>
      <c r="F14" s="108"/>
      <c r="G14" s="108"/>
      <c r="H14" s="108"/>
      <c r="I14" s="108"/>
      <c r="J14" s="108"/>
      <c r="L14" s="304"/>
      <c r="M14" s="189" t="s">
        <v>257</v>
      </c>
      <c r="N14" s="190">
        <f>'سپرده '!D8</f>
        <v>2961201027</v>
      </c>
      <c r="O14" s="189"/>
      <c r="P14" s="189"/>
      <c r="Q14" s="190">
        <v>46524597214340</v>
      </c>
      <c r="R14" s="189"/>
      <c r="S14" s="304" t="s">
        <v>258</v>
      </c>
      <c r="T14" s="304"/>
      <c r="U14" s="304"/>
      <c r="V14" s="186"/>
    </row>
    <row r="15" spans="1:22" ht="19.5">
      <c r="B15" s="108"/>
      <c r="C15" s="108"/>
      <c r="D15" s="107"/>
      <c r="E15" s="109"/>
      <c r="F15" s="109"/>
      <c r="G15" s="109"/>
      <c r="H15" s="109"/>
      <c r="I15" s="108"/>
      <c r="J15" s="108"/>
      <c r="L15" s="304"/>
      <c r="M15" s="189"/>
      <c r="N15" s="189" t="s">
        <v>265</v>
      </c>
      <c r="O15" s="189"/>
      <c r="P15" s="189"/>
      <c r="Q15" s="188"/>
      <c r="R15" s="189"/>
      <c r="S15" s="191" t="s">
        <v>260</v>
      </c>
      <c r="T15" s="188"/>
      <c r="U15" s="188"/>
      <c r="V15" s="186"/>
    </row>
    <row r="16" spans="1:22" ht="19.5">
      <c r="B16" s="108"/>
      <c r="C16" s="108"/>
      <c r="E16" s="108"/>
      <c r="G16" s="108"/>
      <c r="H16" s="95">
        <f>H10-'سود سپرده بانکی '!I9</f>
        <v>0</v>
      </c>
      <c r="I16" s="108"/>
      <c r="J16" s="108"/>
      <c r="L16" s="304"/>
      <c r="M16" s="189" t="s">
        <v>261</v>
      </c>
      <c r="N16" s="190">
        <f>'سپرده '!J8</f>
        <v>81840806477</v>
      </c>
      <c r="O16" s="189"/>
      <c r="P16" s="189"/>
      <c r="Q16" s="190">
        <f>N16</f>
        <v>81840806477</v>
      </c>
      <c r="R16" s="189"/>
      <c r="S16" s="189"/>
      <c r="T16" s="188"/>
      <c r="U16" s="188"/>
      <c r="V16" s="186"/>
    </row>
    <row r="17" spans="2:22" ht="19.5">
      <c r="B17" s="108"/>
      <c r="C17" s="108"/>
      <c r="D17" s="110"/>
      <c r="E17" s="108"/>
      <c r="G17" s="108"/>
      <c r="H17" s="108"/>
      <c r="I17" s="108"/>
      <c r="J17" s="108"/>
      <c r="L17" s="304"/>
      <c r="M17" s="189" t="s">
        <v>262</v>
      </c>
      <c r="N17" s="190">
        <f>(N14+N16)/2</f>
        <v>42401003752</v>
      </c>
      <c r="O17" s="189"/>
      <c r="P17" s="189"/>
      <c r="Q17" s="190">
        <f>(Q14+Q16)/2</f>
        <v>23303219010408.5</v>
      </c>
      <c r="R17" s="189"/>
      <c r="S17" s="189"/>
      <c r="T17" s="188"/>
      <c r="U17" s="188"/>
      <c r="V17" s="186"/>
    </row>
    <row r="18" spans="2:22" ht="19.5">
      <c r="B18" s="108"/>
      <c r="C18" s="108"/>
      <c r="D18" s="108"/>
      <c r="E18" s="108"/>
      <c r="F18" s="108"/>
      <c r="G18" s="108"/>
      <c r="H18" s="108"/>
      <c r="I18" s="108"/>
      <c r="J18" s="108"/>
      <c r="L18" s="189"/>
      <c r="M18" s="189"/>
      <c r="N18" s="189"/>
      <c r="O18" s="189"/>
      <c r="P18" s="189"/>
      <c r="Q18" s="189"/>
      <c r="R18" s="189"/>
      <c r="S18" s="189"/>
      <c r="T18" s="188"/>
      <c r="U18" s="188"/>
      <c r="V18" s="186"/>
    </row>
    <row r="19" spans="2:22" ht="19.5">
      <c r="B19" s="108"/>
      <c r="C19" s="108"/>
      <c r="D19" s="108"/>
      <c r="E19" s="108"/>
      <c r="F19" s="108"/>
      <c r="G19" s="108"/>
      <c r="H19" s="108"/>
      <c r="I19" s="108"/>
      <c r="J19" s="108"/>
      <c r="L19" s="304" t="s">
        <v>263</v>
      </c>
      <c r="M19" s="189" t="s">
        <v>159</v>
      </c>
      <c r="N19" s="189" t="s">
        <v>259</v>
      </c>
      <c r="O19" s="189"/>
      <c r="P19" s="189"/>
      <c r="Q19" s="189"/>
      <c r="R19" s="189"/>
      <c r="S19" s="189"/>
      <c r="T19" s="188"/>
      <c r="U19" s="188"/>
      <c r="V19" s="186"/>
    </row>
    <row r="20" spans="2:22" ht="19.5">
      <c r="B20" s="108"/>
      <c r="C20" s="108"/>
      <c r="D20" s="108"/>
      <c r="E20" s="108"/>
      <c r="F20" s="108"/>
      <c r="G20" s="108"/>
      <c r="H20" s="108"/>
      <c r="I20" s="108"/>
      <c r="J20" s="108"/>
      <c r="L20" s="304"/>
      <c r="M20" s="189" t="s">
        <v>257</v>
      </c>
      <c r="N20" s="190">
        <f>'سپرده '!D9</f>
        <v>84206447000000</v>
      </c>
      <c r="O20" s="189"/>
      <c r="P20" s="189"/>
      <c r="Q20" s="190">
        <v>46362016000000</v>
      </c>
      <c r="R20" s="189"/>
      <c r="S20" s="304" t="str">
        <f>S14</f>
        <v>1404/01/01 تا 1404/01/01</v>
      </c>
      <c r="T20" s="304"/>
      <c r="U20" s="304"/>
      <c r="V20" s="186"/>
    </row>
    <row r="21" spans="2:22" ht="19.5">
      <c r="B21" s="108"/>
      <c r="C21" s="108"/>
      <c r="D21" s="108"/>
      <c r="E21" s="108"/>
      <c r="F21" s="108"/>
      <c r="G21" s="108"/>
      <c r="H21" s="108"/>
      <c r="I21" s="108"/>
      <c r="J21" s="108"/>
      <c r="L21" s="304"/>
      <c r="M21" s="189"/>
      <c r="N21" s="189" t="s">
        <v>265</v>
      </c>
      <c r="O21" s="189"/>
      <c r="P21" s="189"/>
      <c r="Q21" s="190"/>
      <c r="R21" s="189"/>
      <c r="S21" s="189"/>
      <c r="T21" s="188"/>
      <c r="U21" s="188"/>
      <c r="V21" s="186"/>
    </row>
    <row r="22" spans="2:22" ht="19.5">
      <c r="B22" s="108"/>
      <c r="C22" s="108"/>
      <c r="D22" s="108"/>
      <c r="E22" s="108"/>
      <c r="F22" s="108"/>
      <c r="G22" s="108"/>
      <c r="H22" s="108"/>
      <c r="I22" s="108"/>
      <c r="J22" s="108"/>
      <c r="L22" s="304"/>
      <c r="M22" s="189" t="s">
        <v>261</v>
      </c>
      <c r="N22" s="190">
        <f>'سپرده '!J9</f>
        <v>66119512000000</v>
      </c>
      <c r="O22" s="189"/>
      <c r="P22" s="189"/>
      <c r="Q22" s="190">
        <f>N22</f>
        <v>66119512000000</v>
      </c>
      <c r="R22" s="189"/>
      <c r="S22" s="189"/>
      <c r="T22" s="188"/>
      <c r="U22" s="188"/>
      <c r="V22" s="186"/>
    </row>
    <row r="23" spans="2:22" ht="19.5">
      <c r="B23" s="108"/>
      <c r="C23" s="108"/>
      <c r="D23" s="108"/>
      <c r="E23" s="108"/>
      <c r="F23" s="108"/>
      <c r="G23" s="108"/>
      <c r="H23" s="108"/>
      <c r="I23" s="108"/>
      <c r="J23" s="108"/>
      <c r="L23" s="304"/>
      <c r="M23" s="189" t="s">
        <v>262</v>
      </c>
      <c r="N23" s="190">
        <f>(N20+N22)/2</f>
        <v>75162979500000</v>
      </c>
      <c r="O23" s="189"/>
      <c r="P23" s="189"/>
      <c r="Q23" s="190">
        <f>(Q21+Q22)/2</f>
        <v>33059756000000</v>
      </c>
      <c r="R23" s="189"/>
      <c r="S23" s="189"/>
      <c r="T23" s="188"/>
      <c r="U23" s="188"/>
      <c r="V23" s="186"/>
    </row>
    <row r="24" spans="2:22" ht="18">
      <c r="B24" s="108"/>
      <c r="C24" s="108"/>
      <c r="D24" s="108"/>
      <c r="E24" s="108"/>
      <c r="F24" s="108"/>
      <c r="G24" s="108"/>
      <c r="H24" s="108"/>
      <c r="I24" s="108"/>
      <c r="J24" s="108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6"/>
    </row>
    <row r="25" spans="2:22"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</row>
  </sheetData>
  <mergeCells count="15">
    <mergeCell ref="A1:J1"/>
    <mergeCell ref="A2:J2"/>
    <mergeCell ref="A3:J3"/>
    <mergeCell ref="B5:J5"/>
    <mergeCell ref="D6:F6"/>
    <mergeCell ref="H6:J6"/>
    <mergeCell ref="S14:U14"/>
    <mergeCell ref="L19:L23"/>
    <mergeCell ref="S20:U20"/>
    <mergeCell ref="A7:B7"/>
    <mergeCell ref="A8:C8"/>
    <mergeCell ref="A9:C9"/>
    <mergeCell ref="A10:B10"/>
    <mergeCell ref="L13:L17"/>
    <mergeCell ref="P13:R13"/>
  </mergeCells>
  <pageMargins left="0.39" right="0.39" top="0.39" bottom="0.39" header="0" footer="0"/>
  <pageSetup paperSize="9" scale="7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H80"/>
  <sheetViews>
    <sheetView rightToLeft="1" topLeftCell="A63" zoomScale="70" zoomScaleNormal="70" workbookViewId="0">
      <selection activeCell="D76" sqref="D76:F76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30" customWidth="1"/>
    <col min="5" max="5" width="1.28515625" customWidth="1"/>
    <col min="6" max="6" width="31.7109375" customWidth="1"/>
    <col min="7" max="7" width="1.28515625" customWidth="1"/>
  </cols>
  <sheetData>
    <row r="1" spans="1:7" ht="29.1" customHeight="1">
      <c r="A1" s="252" t="s">
        <v>0</v>
      </c>
      <c r="B1" s="252"/>
      <c r="C1" s="252"/>
      <c r="D1" s="252"/>
      <c r="E1" s="252"/>
      <c r="F1" s="252"/>
      <c r="G1" s="252"/>
    </row>
    <row r="2" spans="1:7" ht="21.75" customHeight="1">
      <c r="A2" s="252" t="s">
        <v>140</v>
      </c>
      <c r="B2" s="252"/>
      <c r="C2" s="252"/>
      <c r="D2" s="252"/>
      <c r="E2" s="252"/>
      <c r="F2" s="252"/>
      <c r="G2" s="252"/>
    </row>
    <row r="3" spans="1:7" ht="21.75" customHeight="1">
      <c r="A3" s="252" t="s">
        <v>2</v>
      </c>
      <c r="B3" s="252"/>
      <c r="C3" s="252"/>
      <c r="D3" s="252"/>
      <c r="E3" s="252"/>
      <c r="F3" s="252"/>
      <c r="G3" s="252"/>
    </row>
    <row r="4" spans="1:7" ht="14.45" customHeight="1"/>
    <row r="5" spans="1:7" ht="14.45" customHeight="1">
      <c r="A5" s="1" t="s">
        <v>196</v>
      </c>
      <c r="B5" s="254" t="s">
        <v>197</v>
      </c>
      <c r="C5" s="254"/>
      <c r="D5" s="254"/>
      <c r="E5" s="254"/>
      <c r="F5" s="254"/>
      <c r="G5" s="254"/>
    </row>
    <row r="6" spans="1:7" ht="14.45" customHeight="1">
      <c r="D6" s="256" t="s">
        <v>159</v>
      </c>
      <c r="E6" s="256"/>
      <c r="F6" s="256" t="s">
        <v>160</v>
      </c>
      <c r="G6" s="256"/>
    </row>
    <row r="7" spans="1:7" ht="36.4" customHeight="1">
      <c r="A7" s="256" t="s">
        <v>198</v>
      </c>
      <c r="B7" s="256"/>
      <c r="D7" s="14" t="s">
        <v>199</v>
      </c>
      <c r="E7" s="3"/>
      <c r="F7" s="14" t="s">
        <v>199</v>
      </c>
      <c r="G7" s="3"/>
    </row>
    <row r="8" spans="1:7" ht="21.75" customHeight="1">
      <c r="A8" s="275" t="s">
        <v>120</v>
      </c>
      <c r="B8" s="275"/>
      <c r="D8" s="8">
        <v>1265753562</v>
      </c>
      <c r="F8" s="8">
        <v>4629452905</v>
      </c>
    </row>
    <row r="9" spans="1:7" ht="21.75" customHeight="1">
      <c r="A9" s="275" t="s">
        <v>121</v>
      </c>
      <c r="B9" s="275"/>
      <c r="D9" s="8">
        <v>8951095868</v>
      </c>
      <c r="F9" s="8">
        <v>17741506801</v>
      </c>
    </row>
    <row r="10" spans="1:7" ht="21.75" customHeight="1">
      <c r="A10" s="275" t="s">
        <v>122</v>
      </c>
      <c r="B10" s="275"/>
      <c r="D10" s="8">
        <v>4487671224</v>
      </c>
      <c r="F10" s="8">
        <v>12131506826</v>
      </c>
    </row>
    <row r="11" spans="1:7" ht="21.75" customHeight="1">
      <c r="A11" s="275" t="s">
        <v>123</v>
      </c>
      <c r="B11" s="275"/>
      <c r="D11" s="8">
        <v>15295150679</v>
      </c>
      <c r="F11" s="8">
        <v>43951890377</v>
      </c>
    </row>
    <row r="12" spans="1:7" ht="21.75" customHeight="1">
      <c r="A12" s="275" t="s">
        <v>124</v>
      </c>
      <c r="B12" s="275"/>
      <c r="D12" s="8">
        <v>8778750409</v>
      </c>
      <c r="F12" s="8">
        <v>34186582492</v>
      </c>
    </row>
    <row r="13" spans="1:7" ht="21.75" customHeight="1">
      <c r="A13" s="275" t="s">
        <v>127</v>
      </c>
      <c r="B13" s="275"/>
      <c r="D13" s="8">
        <v>0</v>
      </c>
      <c r="F13" s="8">
        <v>19690946847</v>
      </c>
    </row>
    <row r="14" spans="1:7" ht="21.75" customHeight="1">
      <c r="A14" s="275" t="s">
        <v>126</v>
      </c>
      <c r="B14" s="275"/>
      <c r="D14" s="8">
        <v>6245205487</v>
      </c>
      <c r="F14" s="8">
        <v>16131232866</v>
      </c>
    </row>
    <row r="15" spans="1:7" ht="21.75" customHeight="1">
      <c r="A15" s="275" t="s">
        <v>126</v>
      </c>
      <c r="B15" s="275"/>
      <c r="D15" s="8">
        <v>0</v>
      </c>
      <c r="F15" s="8">
        <v>20753424653</v>
      </c>
    </row>
    <row r="16" spans="1:7" ht="21.75" customHeight="1">
      <c r="A16" s="275" t="s">
        <v>126</v>
      </c>
      <c r="B16" s="275"/>
      <c r="D16" s="8">
        <v>10410958907</v>
      </c>
      <c r="F16" s="8">
        <v>35890410955</v>
      </c>
    </row>
    <row r="17" spans="1:6" ht="21.75" customHeight="1">
      <c r="A17" s="275" t="s">
        <v>127</v>
      </c>
      <c r="B17" s="275"/>
      <c r="D17" s="8">
        <v>14433475544</v>
      </c>
      <c r="F17" s="8">
        <v>29627240364</v>
      </c>
    </row>
    <row r="18" spans="1:6" ht="21.75" customHeight="1">
      <c r="A18" s="275" t="s">
        <v>126</v>
      </c>
      <c r="B18" s="275"/>
      <c r="D18" s="8">
        <v>1170547944</v>
      </c>
      <c r="F18" s="8">
        <v>5452739707</v>
      </c>
    </row>
    <row r="19" spans="1:6" ht="21.75" customHeight="1">
      <c r="A19" s="275" t="s">
        <v>128</v>
      </c>
      <c r="B19" s="275"/>
      <c r="D19" s="8">
        <v>58400062995</v>
      </c>
      <c r="F19" s="8">
        <v>115751761609</v>
      </c>
    </row>
    <row r="20" spans="1:6" ht="21.75" customHeight="1">
      <c r="A20" s="275" t="s">
        <v>126</v>
      </c>
      <c r="B20" s="275"/>
      <c r="D20" s="8">
        <v>49557320538</v>
      </c>
      <c r="F20" s="8">
        <v>99818087646</v>
      </c>
    </row>
    <row r="21" spans="1:6" ht="21.75" customHeight="1">
      <c r="A21" s="275" t="s">
        <v>126</v>
      </c>
      <c r="B21" s="275"/>
      <c r="D21" s="8">
        <v>0</v>
      </c>
      <c r="F21" s="8">
        <v>15926712319</v>
      </c>
    </row>
    <row r="22" spans="1:6" ht="21.75" customHeight="1">
      <c r="A22" s="275" t="s">
        <v>126</v>
      </c>
      <c r="B22" s="275"/>
      <c r="D22" s="8">
        <v>5656054776</v>
      </c>
      <c r="F22" s="8">
        <v>11210575318</v>
      </c>
    </row>
    <row r="23" spans="1:6" ht="21.75" customHeight="1">
      <c r="A23" s="275" t="s">
        <v>130</v>
      </c>
      <c r="B23" s="275"/>
      <c r="D23" s="8">
        <v>51610958884</v>
      </c>
      <c r="F23" s="8">
        <v>102569862980</v>
      </c>
    </row>
    <row r="24" spans="1:6" ht="21.75" customHeight="1">
      <c r="A24" s="275" t="s">
        <v>126</v>
      </c>
      <c r="B24" s="275"/>
      <c r="D24" s="8">
        <v>0</v>
      </c>
      <c r="F24" s="8">
        <v>5818684923</v>
      </c>
    </row>
    <row r="25" spans="1:6" ht="21.75" customHeight="1">
      <c r="A25" s="275" t="s">
        <v>126</v>
      </c>
      <c r="B25" s="275"/>
      <c r="D25" s="8">
        <v>9304197259</v>
      </c>
      <c r="F25" s="8">
        <v>16968416415</v>
      </c>
    </row>
    <row r="26" spans="1:6" ht="21.75" customHeight="1">
      <c r="A26" s="275" t="s">
        <v>132</v>
      </c>
      <c r="B26" s="275"/>
      <c r="D26" s="8">
        <v>4006090406</v>
      </c>
      <c r="F26" s="8">
        <v>23609449306</v>
      </c>
    </row>
    <row r="27" spans="1:6" ht="21.75" customHeight="1">
      <c r="A27" s="275" t="s">
        <v>132</v>
      </c>
      <c r="B27" s="275"/>
      <c r="D27" s="8">
        <v>6823013699</v>
      </c>
      <c r="F27" s="8">
        <v>34527123286</v>
      </c>
    </row>
    <row r="28" spans="1:6" ht="21.75" customHeight="1">
      <c r="A28" s="275" t="s">
        <v>132</v>
      </c>
      <c r="B28" s="275"/>
      <c r="D28" s="8">
        <v>19923287672</v>
      </c>
      <c r="F28" s="8">
        <v>47627397259</v>
      </c>
    </row>
    <row r="29" spans="1:6" ht="21.75" customHeight="1">
      <c r="A29" s="275" t="s">
        <v>132</v>
      </c>
      <c r="B29" s="275"/>
      <c r="D29" s="8">
        <v>1534246579</v>
      </c>
      <c r="F29" s="8">
        <v>28416438358</v>
      </c>
    </row>
    <row r="30" spans="1:6" ht="21.75" customHeight="1">
      <c r="A30" s="275" t="s">
        <v>132</v>
      </c>
      <c r="B30" s="275"/>
      <c r="D30" s="8">
        <v>21393095897</v>
      </c>
      <c r="F30" s="8">
        <v>50039145209</v>
      </c>
    </row>
    <row r="31" spans="1:6" ht="21.75" customHeight="1">
      <c r="A31" s="275" t="s">
        <v>130</v>
      </c>
      <c r="B31" s="275"/>
      <c r="D31" s="8">
        <v>12902739721</v>
      </c>
      <c r="F31" s="8">
        <v>25642465745</v>
      </c>
    </row>
    <row r="32" spans="1:6" ht="21.75" customHeight="1">
      <c r="A32" s="275" t="s">
        <v>130</v>
      </c>
      <c r="B32" s="275"/>
      <c r="D32" s="8">
        <v>241970239163</v>
      </c>
      <c r="F32" s="8">
        <v>480883417235</v>
      </c>
    </row>
    <row r="33" spans="1:6" ht="21.75" customHeight="1">
      <c r="A33" s="275" t="s">
        <v>134</v>
      </c>
      <c r="B33" s="275"/>
      <c r="D33" s="8">
        <v>36558904096</v>
      </c>
      <c r="F33" s="8">
        <v>90536986286</v>
      </c>
    </row>
    <row r="34" spans="1:6" ht="21.75" customHeight="1">
      <c r="A34" s="275" t="s">
        <v>134</v>
      </c>
      <c r="B34" s="275"/>
      <c r="D34" s="8">
        <v>18082191776</v>
      </c>
      <c r="F34" s="8">
        <v>72060273966</v>
      </c>
    </row>
    <row r="35" spans="1:6" ht="21.75" customHeight="1">
      <c r="A35" s="275" t="s">
        <v>134</v>
      </c>
      <c r="B35" s="275"/>
      <c r="D35" s="8">
        <v>17605479459</v>
      </c>
      <c r="F35" s="8">
        <v>71583561649</v>
      </c>
    </row>
    <row r="36" spans="1:6" ht="21.75" customHeight="1">
      <c r="A36" s="275" t="s">
        <v>134</v>
      </c>
      <c r="B36" s="275"/>
      <c r="D36" s="8">
        <v>8219178080</v>
      </c>
      <c r="F36" s="8">
        <v>62197260270</v>
      </c>
    </row>
    <row r="37" spans="1:6" ht="21.75" customHeight="1">
      <c r="A37" s="275" t="s">
        <v>134</v>
      </c>
      <c r="B37" s="275"/>
      <c r="D37" s="8">
        <v>35554865740</v>
      </c>
      <c r="F37" s="8">
        <v>89532947930</v>
      </c>
    </row>
    <row r="38" spans="1:6" ht="21.75" customHeight="1">
      <c r="A38" s="275" t="s">
        <v>121</v>
      </c>
      <c r="B38" s="275"/>
      <c r="D38" s="8">
        <v>2155616433</v>
      </c>
      <c r="F38" s="8">
        <v>4338082182</v>
      </c>
    </row>
    <row r="39" spans="1:6" ht="21.75" customHeight="1">
      <c r="A39" s="275" t="s">
        <v>132</v>
      </c>
      <c r="B39" s="275"/>
      <c r="D39" s="8">
        <v>18476712320</v>
      </c>
      <c r="F39" s="8">
        <v>43956164368</v>
      </c>
    </row>
    <row r="40" spans="1:6" ht="21.75" customHeight="1">
      <c r="A40" s="275" t="s">
        <v>132</v>
      </c>
      <c r="B40" s="275"/>
      <c r="D40" s="8">
        <v>18476712320</v>
      </c>
      <c r="F40" s="8">
        <v>43956164368</v>
      </c>
    </row>
    <row r="41" spans="1:6" ht="21.75" customHeight="1">
      <c r="A41" s="275" t="s">
        <v>132</v>
      </c>
      <c r="B41" s="275"/>
      <c r="D41" s="8">
        <v>18476712320</v>
      </c>
      <c r="F41" s="8">
        <v>43956164368</v>
      </c>
    </row>
    <row r="42" spans="1:6" ht="21.75" customHeight="1">
      <c r="A42" s="275" t="s">
        <v>132</v>
      </c>
      <c r="B42" s="275"/>
      <c r="D42" s="8">
        <v>19783561636</v>
      </c>
      <c r="F42" s="8">
        <v>45263013684</v>
      </c>
    </row>
    <row r="43" spans="1:6" ht="21.75" customHeight="1">
      <c r="A43" s="275" t="s">
        <v>132</v>
      </c>
      <c r="B43" s="275"/>
      <c r="D43" s="8">
        <v>26317808204</v>
      </c>
      <c r="F43" s="8">
        <v>51797260252</v>
      </c>
    </row>
    <row r="44" spans="1:6" ht="21.75" customHeight="1">
      <c r="A44" s="275" t="s">
        <v>132</v>
      </c>
      <c r="B44" s="275"/>
      <c r="D44" s="8">
        <v>18754530607</v>
      </c>
      <c r="F44" s="8">
        <v>49294278257</v>
      </c>
    </row>
    <row r="45" spans="1:6" ht="21.75" customHeight="1">
      <c r="A45" s="275" t="s">
        <v>126</v>
      </c>
      <c r="B45" s="275"/>
      <c r="D45" s="8">
        <v>2406575340</v>
      </c>
      <c r="F45" s="8">
        <v>15214904106</v>
      </c>
    </row>
    <row r="46" spans="1:6" ht="21.75" customHeight="1">
      <c r="A46" s="275" t="s">
        <v>132</v>
      </c>
      <c r="B46" s="275"/>
      <c r="D46" s="8">
        <v>24092054780</v>
      </c>
      <c r="F46" s="8">
        <v>45461917788</v>
      </c>
    </row>
    <row r="47" spans="1:6" ht="21.75" customHeight="1">
      <c r="A47" s="275" t="s">
        <v>132</v>
      </c>
      <c r="B47" s="275"/>
      <c r="D47" s="8">
        <v>26410958888</v>
      </c>
      <c r="F47" s="8">
        <v>47780821896</v>
      </c>
    </row>
    <row r="48" spans="1:6" ht="21.75" customHeight="1">
      <c r="A48" s="275" t="s">
        <v>132</v>
      </c>
      <c r="B48" s="275"/>
      <c r="D48" s="8">
        <v>9772042834</v>
      </c>
      <c r="F48" s="8">
        <v>22570432412</v>
      </c>
    </row>
    <row r="49" spans="1:6" ht="21.75" customHeight="1">
      <c r="A49" s="275" t="s">
        <v>136</v>
      </c>
      <c r="B49" s="275"/>
      <c r="D49" s="8">
        <v>6575342464</v>
      </c>
      <c r="F49" s="8">
        <v>27945205472</v>
      </c>
    </row>
    <row r="50" spans="1:6" ht="21.75" customHeight="1">
      <c r="A50" s="275" t="s">
        <v>136</v>
      </c>
      <c r="B50" s="275"/>
      <c r="D50" s="8">
        <v>31976506173</v>
      </c>
      <c r="F50" s="8">
        <v>61417937387</v>
      </c>
    </row>
    <row r="51" spans="1:6" ht="21.75" customHeight="1">
      <c r="A51" s="275" t="s">
        <v>132</v>
      </c>
      <c r="B51" s="275"/>
      <c r="D51" s="8">
        <v>5214849309</v>
      </c>
      <c r="F51" s="8">
        <v>11604438346</v>
      </c>
    </row>
    <row r="52" spans="1:6" ht="21.75" customHeight="1">
      <c r="A52" s="275" t="s">
        <v>136</v>
      </c>
      <c r="B52" s="275"/>
      <c r="D52" s="8">
        <v>4358794501</v>
      </c>
      <c r="F52" s="8">
        <v>7396602703</v>
      </c>
    </row>
    <row r="53" spans="1:6" ht="21.75" customHeight="1">
      <c r="A53" s="275" t="s">
        <v>137</v>
      </c>
      <c r="B53" s="275"/>
      <c r="D53" s="8">
        <v>4581183561</v>
      </c>
      <c r="F53" s="8">
        <v>7529238342</v>
      </c>
    </row>
    <row r="54" spans="1:6" ht="21.75" customHeight="1">
      <c r="A54" s="275" t="s">
        <v>138</v>
      </c>
      <c r="B54" s="275"/>
      <c r="D54" s="8">
        <v>81027398030</v>
      </c>
      <c r="F54" s="8">
        <v>113904110350</v>
      </c>
    </row>
    <row r="55" spans="1:6" ht="21.75" customHeight="1">
      <c r="A55" s="275" t="s">
        <v>124</v>
      </c>
      <c r="B55" s="275"/>
      <c r="D55" s="8">
        <v>84784216872</v>
      </c>
      <c r="F55" s="8">
        <v>119185251384</v>
      </c>
    </row>
    <row r="56" spans="1:6" ht="21.75" customHeight="1">
      <c r="A56" s="275" t="s">
        <v>139</v>
      </c>
      <c r="B56" s="275"/>
      <c r="D56" s="8">
        <v>162054795044</v>
      </c>
      <c r="F56" s="8">
        <v>227808219700</v>
      </c>
    </row>
    <row r="57" spans="1:6" ht="21.75" customHeight="1">
      <c r="A57" s="275" t="s">
        <v>130</v>
      </c>
      <c r="B57" s="275"/>
      <c r="D57" s="8">
        <v>42413886011</v>
      </c>
      <c r="F57" s="8">
        <v>62677447646</v>
      </c>
    </row>
    <row r="58" spans="1:6" ht="21.75" customHeight="1">
      <c r="A58" s="275" t="s">
        <v>130</v>
      </c>
      <c r="B58" s="275"/>
      <c r="D58" s="8">
        <v>262519142463</v>
      </c>
      <c r="F58" s="8">
        <v>387939690408</v>
      </c>
    </row>
    <row r="59" spans="1:6" ht="21.75" customHeight="1">
      <c r="A59" s="275" t="s">
        <v>130</v>
      </c>
      <c r="B59" s="275"/>
      <c r="D59" s="8">
        <v>141548215880</v>
      </c>
      <c r="F59" s="8">
        <v>204665585734</v>
      </c>
    </row>
    <row r="60" spans="1:6" ht="21.75" customHeight="1">
      <c r="A60" s="275" t="s">
        <v>130</v>
      </c>
      <c r="B60" s="275"/>
      <c r="D60" s="8">
        <v>22866932080</v>
      </c>
      <c r="F60" s="8">
        <v>33063461934</v>
      </c>
    </row>
    <row r="61" spans="1:6" ht="21.75" customHeight="1">
      <c r="A61" s="275" t="s">
        <v>130</v>
      </c>
      <c r="B61" s="275"/>
      <c r="D61" s="8">
        <v>37311033084</v>
      </c>
      <c r="F61" s="8">
        <v>52759916092</v>
      </c>
    </row>
    <row r="62" spans="1:6" ht="21.75" customHeight="1">
      <c r="A62" s="275" t="s">
        <v>130</v>
      </c>
      <c r="B62" s="275"/>
      <c r="D62" s="8">
        <v>6027230980</v>
      </c>
      <c r="F62" s="8">
        <v>8522846310</v>
      </c>
    </row>
    <row r="63" spans="1:6" ht="21.75" customHeight="1">
      <c r="A63" s="275" t="s">
        <v>130</v>
      </c>
      <c r="B63" s="275"/>
      <c r="D63" s="8">
        <v>71938709216</v>
      </c>
      <c r="F63" s="8">
        <v>99434128388</v>
      </c>
    </row>
    <row r="64" spans="1:6" ht="21.75" customHeight="1">
      <c r="A64" s="275" t="s">
        <v>130</v>
      </c>
      <c r="B64" s="275"/>
      <c r="D64" s="8">
        <v>11620955743</v>
      </c>
      <c r="F64" s="8">
        <v>16062556831</v>
      </c>
    </row>
    <row r="65" spans="1:8" ht="21.75" customHeight="1">
      <c r="A65" s="275" t="s">
        <v>132</v>
      </c>
      <c r="B65" s="275"/>
      <c r="D65" s="8">
        <v>32439999977</v>
      </c>
      <c r="F65" s="8">
        <v>41593369832</v>
      </c>
    </row>
    <row r="66" spans="1:8" ht="21.75" customHeight="1">
      <c r="A66" s="275" t="s">
        <v>132</v>
      </c>
      <c r="B66" s="275"/>
      <c r="D66" s="8">
        <v>9951377522</v>
      </c>
      <c r="F66" s="8">
        <v>12808232314</v>
      </c>
    </row>
    <row r="67" spans="1:8" ht="21.75" customHeight="1">
      <c r="A67" s="275" t="s">
        <v>132</v>
      </c>
      <c r="B67" s="275"/>
      <c r="D67" s="8">
        <v>53702395203</v>
      </c>
      <c r="F67" s="8">
        <v>57021455475</v>
      </c>
    </row>
    <row r="68" spans="1:8" ht="21.75" customHeight="1">
      <c r="A68" s="275" t="s">
        <v>132</v>
      </c>
      <c r="B68" s="275"/>
      <c r="D68" s="8">
        <v>5065714181</v>
      </c>
      <c r="F68" s="8">
        <v>5222256646</v>
      </c>
    </row>
    <row r="69" spans="1:8" ht="21.75" customHeight="1">
      <c r="A69" s="275" t="s">
        <v>132</v>
      </c>
      <c r="B69" s="275"/>
      <c r="D69" s="8">
        <v>20594498619</v>
      </c>
      <c r="F69" s="8">
        <v>20594498619</v>
      </c>
    </row>
    <row r="70" spans="1:8" ht="21.75" customHeight="1">
      <c r="A70" s="275" t="s">
        <v>132</v>
      </c>
      <c r="B70" s="275"/>
      <c r="D70" s="8">
        <v>30692712320</v>
      </c>
      <c r="F70" s="8">
        <v>30692712320</v>
      </c>
    </row>
    <row r="71" spans="1:8" ht="21.75" customHeight="1">
      <c r="A71" s="275" t="s">
        <v>132</v>
      </c>
      <c r="B71" s="275"/>
      <c r="D71" s="8">
        <v>75097578074</v>
      </c>
      <c r="F71" s="8">
        <v>75097578074</v>
      </c>
    </row>
    <row r="72" spans="1:8" ht="21.75" customHeight="1">
      <c r="A72" s="275" t="s">
        <v>132</v>
      </c>
      <c r="B72" s="275"/>
      <c r="D72" s="8">
        <v>4294180594</v>
      </c>
      <c r="F72" s="8">
        <v>4294180594</v>
      </c>
    </row>
    <row r="73" spans="1:8" ht="21.75" customHeight="1">
      <c r="A73" s="275" t="s">
        <v>132</v>
      </c>
      <c r="B73" s="275"/>
      <c r="D73" s="8">
        <v>5772712325</v>
      </c>
      <c r="E73" s="8"/>
      <c r="F73" s="8">
        <v>5772712325</v>
      </c>
      <c r="G73" s="8"/>
      <c r="H73" s="8"/>
    </row>
    <row r="74" spans="1:8" ht="21.75" customHeight="1">
      <c r="A74" s="275" t="s">
        <v>126</v>
      </c>
      <c r="B74" s="275"/>
      <c r="D74" s="8">
        <v>5173335615</v>
      </c>
      <c r="E74" s="8"/>
      <c r="F74" s="8">
        <v>5173335615</v>
      </c>
      <c r="G74" s="8"/>
      <c r="H74" s="8"/>
    </row>
    <row r="75" spans="1:8" ht="21.75" customHeight="1">
      <c r="A75" s="276" t="s">
        <v>132</v>
      </c>
      <c r="B75" s="276"/>
      <c r="D75" s="8">
        <v>4280668492</v>
      </c>
      <c r="E75" s="8"/>
      <c r="F75" s="8">
        <v>4280668492</v>
      </c>
      <c r="G75" s="8"/>
      <c r="H75" s="8"/>
    </row>
    <row r="76" spans="1:8" ht="18.75">
      <c r="D76" s="8">
        <f>SUBTOTAL(9,D8:D75)</f>
        <v>2079148186379</v>
      </c>
      <c r="E76" s="8">
        <f>SUBTOTAL(9,E8:E75)</f>
        <v>0</v>
      </c>
      <c r="F76" s="8">
        <f>SUBTOTAL(9,F8:F75)</f>
        <v>3802964343516</v>
      </c>
      <c r="G76" s="8"/>
      <c r="H76" s="8"/>
    </row>
    <row r="77" spans="1:8" ht="18.75">
      <c r="D77" s="8"/>
      <c r="E77" s="8"/>
      <c r="F77" s="8"/>
      <c r="G77" s="8"/>
      <c r="H77" s="8"/>
    </row>
    <row r="78" spans="1:8" ht="18.75">
      <c r="D78" s="8"/>
      <c r="E78" s="8"/>
      <c r="F78" s="8"/>
      <c r="G78" s="8"/>
      <c r="H78" s="8"/>
    </row>
    <row r="79" spans="1:8" ht="18.75">
      <c r="D79" s="8"/>
      <c r="E79" s="8"/>
      <c r="F79" s="8"/>
      <c r="G79" s="8"/>
      <c r="H79" s="8"/>
    </row>
    <row r="80" spans="1:8" ht="18.75">
      <c r="D80" s="8"/>
      <c r="E80" s="8"/>
      <c r="F80" s="8"/>
      <c r="G80" s="8"/>
      <c r="H80" s="8"/>
    </row>
  </sheetData>
  <autoFilter ref="A7:J75" xr:uid="{00000000-0001-0000-0C00-000000000000}">
    <filterColumn colId="0" showButton="0"/>
  </autoFilter>
  <mergeCells count="75">
    <mergeCell ref="A67:B67"/>
    <mergeCell ref="A73:B73"/>
    <mergeCell ref="A74:B74"/>
    <mergeCell ref="A75:B75"/>
    <mergeCell ref="A68:B68"/>
    <mergeCell ref="A69:B69"/>
    <mergeCell ref="A70:B70"/>
    <mergeCell ref="A71:B71"/>
    <mergeCell ref="A72:B72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G1"/>
    <mergeCell ref="A2:G2"/>
    <mergeCell ref="A3:G3"/>
    <mergeCell ref="B5:G5"/>
    <mergeCell ref="D6:E6"/>
    <mergeCell ref="F6:G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Normal="100" zoomScaleSheetLayoutView="100" workbookViewId="0">
      <selection activeCell="A6" sqref="A6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252" t="s">
        <v>0</v>
      </c>
      <c r="B1" s="252"/>
      <c r="C1" s="252"/>
      <c r="D1" s="252"/>
      <c r="E1" s="252"/>
      <c r="F1" s="252"/>
    </row>
    <row r="2" spans="1:6" ht="21.75" customHeight="1">
      <c r="A2" s="252" t="s">
        <v>140</v>
      </c>
      <c r="B2" s="252"/>
      <c r="C2" s="252"/>
      <c r="D2" s="252"/>
      <c r="E2" s="252"/>
      <c r="F2" s="252"/>
    </row>
    <row r="3" spans="1:6" ht="21.75" customHeight="1">
      <c r="A3" s="252" t="s">
        <v>2</v>
      </c>
      <c r="B3" s="252"/>
      <c r="C3" s="252"/>
      <c r="D3" s="252"/>
      <c r="E3" s="252"/>
      <c r="F3" s="252"/>
    </row>
    <row r="4" spans="1:6" ht="14.45" customHeight="1"/>
    <row r="5" spans="1:6" ht="29.1" customHeight="1">
      <c r="A5" s="1" t="s">
        <v>201</v>
      </c>
      <c r="B5" s="254" t="s">
        <v>155</v>
      </c>
      <c r="C5" s="254"/>
      <c r="D5" s="254"/>
      <c r="E5" s="254"/>
      <c r="F5" s="254"/>
    </row>
    <row r="6" spans="1:6" ht="22.5" customHeight="1">
      <c r="D6" s="2" t="s">
        <v>159</v>
      </c>
      <c r="E6" s="44"/>
      <c r="F6" s="2" t="s">
        <v>9</v>
      </c>
    </row>
    <row r="7" spans="1:6" ht="14.45" customHeight="1">
      <c r="A7" s="256" t="s">
        <v>155</v>
      </c>
      <c r="B7" s="256"/>
      <c r="D7" s="4" t="s">
        <v>108</v>
      </c>
      <c r="E7" s="44"/>
      <c r="F7" s="4" t="s">
        <v>108</v>
      </c>
    </row>
    <row r="8" spans="1:6" ht="21.75" customHeight="1">
      <c r="A8" s="266" t="s">
        <v>155</v>
      </c>
      <c r="B8" s="266"/>
      <c r="D8" s="45">
        <v>0</v>
      </c>
      <c r="E8" s="44"/>
      <c r="F8" s="45">
        <v>0</v>
      </c>
    </row>
    <row r="9" spans="1:6" ht="21.75" customHeight="1">
      <c r="A9" s="275" t="s">
        <v>202</v>
      </c>
      <c r="B9" s="275"/>
      <c r="D9" s="46">
        <v>0</v>
      </c>
      <c r="E9" s="44"/>
      <c r="F9" s="46">
        <v>3591452720</v>
      </c>
    </row>
    <row r="10" spans="1:6" ht="21.75" customHeight="1">
      <c r="A10" s="276" t="s">
        <v>203</v>
      </c>
      <c r="B10" s="276"/>
      <c r="D10" s="47">
        <v>222361550</v>
      </c>
      <c r="E10" s="44"/>
      <c r="F10" s="47">
        <v>371639322</v>
      </c>
    </row>
    <row r="11" spans="1:6" ht="21.75" customHeight="1">
      <c r="A11" s="262" t="s">
        <v>23</v>
      </c>
      <c r="B11" s="262"/>
      <c r="D11" s="48">
        <f>SUM(D8:D10)</f>
        <v>222361550</v>
      </c>
      <c r="E11" s="44"/>
      <c r="F11" s="48">
        <f>SUM(F8:F10)</f>
        <v>3963092042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</row>
    <row r="2" spans="1:19" ht="21.75" customHeight="1">
      <c r="A2" s="252" t="s">
        <v>140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</row>
    <row r="3" spans="1:19" ht="21.75" customHeight="1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</row>
    <row r="4" spans="1:19" ht="14.45" customHeight="1"/>
    <row r="5" spans="1:19" ht="14.45" customHeight="1">
      <c r="A5" s="254" t="s">
        <v>162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</row>
    <row r="6" spans="1:19" ht="14.45" customHeight="1">
      <c r="A6" s="256" t="s">
        <v>25</v>
      </c>
      <c r="C6" s="256" t="s">
        <v>204</v>
      </c>
      <c r="D6" s="256"/>
      <c r="E6" s="256"/>
      <c r="F6" s="256"/>
      <c r="G6" s="256"/>
      <c r="I6" s="256" t="s">
        <v>159</v>
      </c>
      <c r="J6" s="256"/>
      <c r="K6" s="256"/>
      <c r="L6" s="256"/>
      <c r="M6" s="256"/>
      <c r="O6" s="256" t="s">
        <v>160</v>
      </c>
      <c r="P6" s="256"/>
      <c r="Q6" s="256"/>
      <c r="R6" s="256"/>
      <c r="S6" s="256"/>
    </row>
    <row r="7" spans="1:19" ht="29.1" customHeight="1">
      <c r="A7" s="256"/>
      <c r="C7" s="14" t="s">
        <v>205</v>
      </c>
      <c r="D7" s="3"/>
      <c r="E7" s="14" t="s">
        <v>206</v>
      </c>
      <c r="F7" s="3"/>
      <c r="G7" s="14" t="s">
        <v>207</v>
      </c>
      <c r="I7" s="14" t="s">
        <v>208</v>
      </c>
      <c r="J7" s="3"/>
      <c r="K7" s="14" t="s">
        <v>209</v>
      </c>
      <c r="L7" s="3"/>
      <c r="M7" s="14" t="s">
        <v>210</v>
      </c>
      <c r="O7" s="14" t="s">
        <v>208</v>
      </c>
      <c r="P7" s="3"/>
      <c r="Q7" s="14" t="s">
        <v>209</v>
      </c>
      <c r="R7" s="3"/>
      <c r="S7" s="14" t="s">
        <v>210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252" t="s">
        <v>0</v>
      </c>
      <c r="B1" s="252"/>
      <c r="C1" s="252"/>
    </row>
    <row r="2" spans="1:3" ht="21.75" customHeight="1">
      <c r="A2" s="252" t="s">
        <v>1</v>
      </c>
      <c r="B2" s="252"/>
      <c r="C2" s="252"/>
    </row>
    <row r="3" spans="1:3" ht="21.75" customHeight="1">
      <c r="A3" s="252" t="s">
        <v>2</v>
      </c>
      <c r="B3" s="252"/>
      <c r="C3" s="252"/>
    </row>
    <row r="4" spans="1:3" ht="7.35" customHeight="1"/>
    <row r="5" spans="1:3" ht="123.6" customHeight="1">
      <c r="B5" s="253"/>
    </row>
    <row r="6" spans="1:3" ht="123.6" customHeight="1">
      <c r="B6" s="25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</row>
    <row r="2" spans="1:11" ht="21.75" customHeight="1">
      <c r="A2" s="252" t="s">
        <v>140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</row>
    <row r="3" spans="1:11" ht="21.75" customHeight="1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</row>
    <row r="4" spans="1:11" ht="14.45" customHeight="1"/>
    <row r="5" spans="1:11" ht="14.45" customHeight="1">
      <c r="A5" s="254" t="s">
        <v>167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</row>
    <row r="6" spans="1:11" ht="14.45" customHeight="1">
      <c r="I6" s="2" t="s">
        <v>159</v>
      </c>
      <c r="K6" s="2" t="s">
        <v>160</v>
      </c>
    </row>
    <row r="7" spans="1:11" ht="29.1" customHeight="1">
      <c r="A7" s="2" t="s">
        <v>211</v>
      </c>
      <c r="C7" s="13" t="s">
        <v>212</v>
      </c>
      <c r="E7" s="13" t="s">
        <v>213</v>
      </c>
      <c r="G7" s="13" t="s">
        <v>214</v>
      </c>
      <c r="I7" s="14" t="s">
        <v>215</v>
      </c>
      <c r="K7" s="14" t="s">
        <v>215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32"/>
  <sheetViews>
    <sheetView rightToLeft="1" view="pageBreakPreview" zoomScale="60" zoomScaleNormal="85" workbookViewId="0">
      <selection activeCell="A4" sqref="A4"/>
    </sheetView>
  </sheetViews>
  <sheetFormatPr defaultRowHeight="12.75"/>
  <cols>
    <col min="1" max="1" width="39" style="66" customWidth="1"/>
    <col min="2" max="2" width="1.28515625" style="66" customWidth="1"/>
    <col min="3" max="3" width="14.28515625" style="66" customWidth="1"/>
    <col min="4" max="4" width="1.28515625" style="66" customWidth="1"/>
    <col min="5" max="5" width="20.140625" style="66" bestFit="1" customWidth="1"/>
    <col min="6" max="6" width="1.28515625" style="66" customWidth="1"/>
    <col min="7" max="7" width="15.28515625" style="66" customWidth="1"/>
    <col min="8" max="8" width="1.28515625" style="66" customWidth="1"/>
    <col min="9" max="9" width="20.140625" style="66" bestFit="1" customWidth="1"/>
    <col min="10" max="10" width="1.28515625" style="66" customWidth="1"/>
    <col min="11" max="11" width="19" style="66" bestFit="1" customWidth="1"/>
    <col min="12" max="12" width="1.28515625" style="66" customWidth="1"/>
    <col min="13" max="13" width="15" style="66" customWidth="1"/>
    <col min="14" max="14" width="1.28515625" style="66" customWidth="1"/>
    <col min="15" max="15" width="19" style="66" bestFit="1" customWidth="1"/>
    <col min="16" max="16" width="0.28515625" style="66" customWidth="1"/>
    <col min="17" max="17" width="9.140625" style="66"/>
    <col min="18" max="18" width="14.85546875" style="66" bestFit="1" customWidth="1"/>
    <col min="19" max="16384" width="9.140625" style="66"/>
  </cols>
  <sheetData>
    <row r="1" spans="1:20" ht="29.1" customHeight="1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</row>
    <row r="2" spans="1:20" ht="21.75" customHeight="1">
      <c r="A2" s="252" t="s">
        <v>140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</row>
    <row r="3" spans="1:20" ht="21.75" customHeight="1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</row>
    <row r="4" spans="1:20" ht="14.45" customHeight="1">
      <c r="A4" s="175"/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</row>
    <row r="5" spans="1:20" ht="24.75" customHeight="1">
      <c r="A5" s="310" t="s">
        <v>216</v>
      </c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175"/>
      <c r="Q5" s="175"/>
      <c r="R5" s="175"/>
      <c r="S5" s="175"/>
      <c r="T5" s="175"/>
    </row>
    <row r="6" spans="1:20" ht="21.75" customHeight="1">
      <c r="A6" s="311" t="s">
        <v>143</v>
      </c>
      <c r="B6" s="175"/>
      <c r="C6" s="175"/>
      <c r="D6" s="175"/>
      <c r="E6" s="311" t="s">
        <v>159</v>
      </c>
      <c r="F6" s="311"/>
      <c r="G6" s="311"/>
      <c r="H6" s="311"/>
      <c r="I6" s="311"/>
      <c r="J6" s="175"/>
      <c r="K6" s="311" t="s">
        <v>160</v>
      </c>
      <c r="L6" s="311"/>
      <c r="M6" s="311"/>
      <c r="N6" s="311"/>
      <c r="O6" s="311"/>
      <c r="P6" s="175"/>
      <c r="Q6" s="175"/>
      <c r="R6" s="175"/>
      <c r="S6" s="175"/>
      <c r="T6" s="175"/>
    </row>
    <row r="7" spans="1:20" ht="29.1" customHeight="1">
      <c r="A7" s="311"/>
      <c r="B7" s="175"/>
      <c r="C7" s="312" t="s">
        <v>62</v>
      </c>
      <c r="D7" s="312"/>
      <c r="E7" s="222" t="s">
        <v>217</v>
      </c>
      <c r="F7" s="161"/>
      <c r="G7" s="222" t="s">
        <v>209</v>
      </c>
      <c r="H7" s="161"/>
      <c r="I7" s="222" t="s">
        <v>218</v>
      </c>
      <c r="J7" s="162"/>
      <c r="K7" s="222" t="s">
        <v>217</v>
      </c>
      <c r="L7" s="161"/>
      <c r="M7" s="222" t="s">
        <v>209</v>
      </c>
      <c r="N7" s="161"/>
      <c r="O7" s="222" t="s">
        <v>218</v>
      </c>
      <c r="P7" s="175"/>
      <c r="Q7" s="175"/>
      <c r="R7" s="175"/>
      <c r="S7" s="175"/>
      <c r="T7" s="175"/>
    </row>
    <row r="8" spans="1:20" ht="21.75" customHeight="1">
      <c r="A8" s="223" t="s">
        <v>91</v>
      </c>
      <c r="B8" s="175"/>
      <c r="C8" s="224" t="s">
        <v>93</v>
      </c>
      <c r="D8" s="161"/>
      <c r="E8" s="165">
        <v>212692584515</v>
      </c>
      <c r="F8" s="162"/>
      <c r="G8" s="165">
        <v>0</v>
      </c>
      <c r="H8" s="162"/>
      <c r="I8" s="204">
        <f>E8-G8</f>
        <v>212692584515</v>
      </c>
      <c r="J8" s="162"/>
      <c r="K8" s="165">
        <v>342629295393</v>
      </c>
      <c r="L8" s="162"/>
      <c r="M8" s="165">
        <v>0</v>
      </c>
      <c r="N8" s="162"/>
      <c r="O8" s="204">
        <f>K8-M8</f>
        <v>342629295393</v>
      </c>
      <c r="P8" s="175"/>
      <c r="Q8" s="175"/>
      <c r="R8" s="176"/>
      <c r="S8" s="175"/>
      <c r="T8" s="175"/>
    </row>
    <row r="9" spans="1:20" ht="21.75" customHeight="1">
      <c r="A9" s="199" t="s">
        <v>88</v>
      </c>
      <c r="B9" s="175"/>
      <c r="C9" s="225" t="s">
        <v>90</v>
      </c>
      <c r="D9" s="162"/>
      <c r="E9" s="200">
        <v>253247206740</v>
      </c>
      <c r="F9" s="162"/>
      <c r="G9" s="200">
        <v>0</v>
      </c>
      <c r="H9" s="162"/>
      <c r="I9" s="204">
        <f>E9-G9</f>
        <v>253247206740</v>
      </c>
      <c r="J9" s="162"/>
      <c r="K9" s="200">
        <v>473053634730</v>
      </c>
      <c r="L9" s="162"/>
      <c r="M9" s="200">
        <v>0</v>
      </c>
      <c r="N9" s="162"/>
      <c r="O9" s="204">
        <f>K9-M9</f>
        <v>473053634730</v>
      </c>
      <c r="P9" s="175"/>
      <c r="Q9" s="175"/>
      <c r="R9" s="176"/>
      <c r="S9" s="175"/>
      <c r="T9" s="175"/>
    </row>
    <row r="10" spans="1:20" ht="21.75" customHeight="1">
      <c r="A10" s="199" t="s">
        <v>85</v>
      </c>
      <c r="B10" s="175"/>
      <c r="C10" s="225" t="s">
        <v>87</v>
      </c>
      <c r="D10" s="162"/>
      <c r="E10" s="200">
        <v>40150256220</v>
      </c>
      <c r="F10" s="162"/>
      <c r="G10" s="200">
        <v>0</v>
      </c>
      <c r="H10" s="162"/>
      <c r="I10" s="204">
        <f t="shared" ref="I10:I15" si="0">E10-G10</f>
        <v>40150256220</v>
      </c>
      <c r="J10" s="162"/>
      <c r="K10" s="200">
        <v>75027445860</v>
      </c>
      <c r="L10" s="162"/>
      <c r="M10" s="200">
        <v>0</v>
      </c>
      <c r="N10" s="162"/>
      <c r="O10" s="204">
        <f t="shared" ref="O10:O14" si="1">K10-M10</f>
        <v>75027445860</v>
      </c>
      <c r="P10" s="175"/>
      <c r="Q10" s="175"/>
      <c r="R10" s="176"/>
      <c r="S10" s="175"/>
      <c r="T10" s="175"/>
    </row>
    <row r="11" spans="1:20" ht="21.75" customHeight="1">
      <c r="A11" s="199" t="s">
        <v>83</v>
      </c>
      <c r="B11" s="175"/>
      <c r="C11" s="225" t="s">
        <v>84</v>
      </c>
      <c r="D11" s="162"/>
      <c r="E11" s="200">
        <v>13352056469</v>
      </c>
      <c r="F11" s="162"/>
      <c r="G11" s="200">
        <v>0</v>
      </c>
      <c r="H11" s="162"/>
      <c r="I11" s="204">
        <f t="shared" si="0"/>
        <v>13352056469</v>
      </c>
      <c r="J11" s="162"/>
      <c r="K11" s="200">
        <v>25220047921</v>
      </c>
      <c r="L11" s="162"/>
      <c r="M11" s="200">
        <v>0</v>
      </c>
      <c r="N11" s="162"/>
      <c r="O11" s="204">
        <f t="shared" si="1"/>
        <v>25220047921</v>
      </c>
      <c r="P11" s="175"/>
      <c r="Q11" s="175"/>
      <c r="R11" s="176"/>
      <c r="S11" s="175"/>
      <c r="T11" s="175"/>
    </row>
    <row r="12" spans="1:20" ht="21.75" customHeight="1">
      <c r="A12" s="199" t="s">
        <v>80</v>
      </c>
      <c r="B12" s="175"/>
      <c r="C12" s="225" t="s">
        <v>82</v>
      </c>
      <c r="D12" s="162"/>
      <c r="E12" s="200">
        <v>52916261753</v>
      </c>
      <c r="F12" s="162"/>
      <c r="G12" s="200">
        <v>0</v>
      </c>
      <c r="H12" s="162"/>
      <c r="I12" s="204">
        <f t="shared" si="0"/>
        <v>52916261753</v>
      </c>
      <c r="J12" s="162"/>
      <c r="K12" s="200">
        <v>99950944653</v>
      </c>
      <c r="L12" s="162"/>
      <c r="M12" s="200">
        <v>0</v>
      </c>
      <c r="N12" s="162"/>
      <c r="O12" s="204">
        <f t="shared" si="1"/>
        <v>99950944653</v>
      </c>
      <c r="P12" s="175"/>
      <c r="Q12" s="175"/>
      <c r="R12" s="176"/>
      <c r="S12" s="175"/>
      <c r="T12" s="175"/>
    </row>
    <row r="13" spans="1:20" ht="21.75" customHeight="1">
      <c r="A13" s="199" t="s">
        <v>74</v>
      </c>
      <c r="B13" s="175"/>
      <c r="C13" s="225" t="s">
        <v>76</v>
      </c>
      <c r="D13" s="162"/>
      <c r="E13" s="200">
        <v>67009360153</v>
      </c>
      <c r="F13" s="162"/>
      <c r="G13" s="200">
        <v>0</v>
      </c>
      <c r="H13" s="162"/>
      <c r="I13" s="204">
        <f t="shared" si="0"/>
        <v>67009360153</v>
      </c>
      <c r="J13" s="162"/>
      <c r="K13" s="200">
        <v>130793524119</v>
      </c>
      <c r="L13" s="162"/>
      <c r="M13" s="200">
        <v>0</v>
      </c>
      <c r="N13" s="162"/>
      <c r="O13" s="204">
        <f t="shared" si="1"/>
        <v>130793524119</v>
      </c>
      <c r="P13" s="175"/>
      <c r="Q13" s="175"/>
      <c r="R13" s="176"/>
      <c r="S13" s="175"/>
      <c r="T13" s="175"/>
    </row>
    <row r="14" spans="1:20" ht="21.75" customHeight="1">
      <c r="A14" s="199" t="s">
        <v>94</v>
      </c>
      <c r="B14" s="175"/>
      <c r="C14" s="225" t="s">
        <v>96</v>
      </c>
      <c r="D14" s="162"/>
      <c r="E14" s="200">
        <v>71768441519</v>
      </c>
      <c r="F14" s="162"/>
      <c r="G14" s="200">
        <v>0</v>
      </c>
      <c r="H14" s="162"/>
      <c r="I14" s="204">
        <f t="shared" si="0"/>
        <v>71768441519</v>
      </c>
      <c r="J14" s="162"/>
      <c r="K14" s="200">
        <v>137256320308</v>
      </c>
      <c r="L14" s="162"/>
      <c r="M14" s="200">
        <v>0</v>
      </c>
      <c r="N14" s="162"/>
      <c r="O14" s="204">
        <f t="shared" si="1"/>
        <v>137256320308</v>
      </c>
      <c r="P14" s="175"/>
      <c r="Q14" s="175"/>
      <c r="R14" s="176"/>
      <c r="S14" s="175"/>
      <c r="T14" s="175"/>
    </row>
    <row r="15" spans="1:20" ht="21.75" customHeight="1">
      <c r="A15" s="199" t="s">
        <v>71</v>
      </c>
      <c r="B15" s="175"/>
      <c r="C15" s="225" t="s">
        <v>73</v>
      </c>
      <c r="D15" s="162"/>
      <c r="E15" s="200">
        <v>39658707531</v>
      </c>
      <c r="F15" s="162"/>
      <c r="G15" s="200">
        <v>0</v>
      </c>
      <c r="H15" s="162"/>
      <c r="I15" s="204">
        <f t="shared" si="0"/>
        <v>39658707531</v>
      </c>
      <c r="J15" s="162"/>
      <c r="K15" s="200">
        <v>75944865838</v>
      </c>
      <c r="L15" s="162"/>
      <c r="M15" s="200">
        <v>0</v>
      </c>
      <c r="N15" s="162"/>
      <c r="O15" s="204">
        <f>K15-M15</f>
        <v>75944865838</v>
      </c>
      <c r="P15" s="175"/>
      <c r="Q15" s="175"/>
      <c r="R15" s="176"/>
      <c r="S15" s="175"/>
      <c r="T15" s="175"/>
    </row>
    <row r="16" spans="1:20" ht="21.75" customHeight="1">
      <c r="A16" s="226" t="s">
        <v>77</v>
      </c>
      <c r="B16" s="175"/>
      <c r="C16" s="227" t="s">
        <v>79</v>
      </c>
      <c r="D16" s="162"/>
      <c r="E16" s="228">
        <v>2453697675</v>
      </c>
      <c r="F16" s="162"/>
      <c r="G16" s="228">
        <v>0</v>
      </c>
      <c r="H16" s="162"/>
      <c r="I16" s="204">
        <f t="shared" ref="I16" si="2">E16-G16</f>
        <v>2453697675</v>
      </c>
      <c r="J16" s="162"/>
      <c r="K16" s="228">
        <f>'درآمد سرمایه گذاری در اوراق به'!L9</f>
        <v>23304177664</v>
      </c>
      <c r="L16" s="162"/>
      <c r="M16" s="228">
        <v>0</v>
      </c>
      <c r="N16" s="162"/>
      <c r="O16" s="204">
        <f t="shared" ref="O16" si="3">K16-M16</f>
        <v>23304177664</v>
      </c>
      <c r="P16" s="175"/>
      <c r="Q16" s="175"/>
      <c r="R16" s="176"/>
      <c r="S16" s="175"/>
      <c r="T16" s="175"/>
    </row>
    <row r="17" spans="1:20" s="209" customFormat="1" ht="21.75" customHeight="1">
      <c r="A17" s="226" t="str" cm="1">
        <f t="array" ref="A17:B17">'درآمد سرمایه گذاری در اوراق به'!A11:B11</f>
        <v>سلف گندله سنگ آهن صبانور</v>
      </c>
      <c r="B17" s="229">
        <v>0</v>
      </c>
      <c r="C17" s="227" t="s">
        <v>65</v>
      </c>
      <c r="D17" s="230"/>
      <c r="E17" s="228">
        <f>'درآمد سرمایه گذاری در اوراق به'!D11</f>
        <v>229920245284</v>
      </c>
      <c r="F17" s="230"/>
      <c r="G17" s="228">
        <v>0</v>
      </c>
      <c r="H17" s="230"/>
      <c r="I17" s="204">
        <f t="shared" ref="I17:I19" si="4">E17-G17</f>
        <v>229920245284</v>
      </c>
      <c r="J17" s="162"/>
      <c r="K17" s="228">
        <f>'درآمد سرمایه گذاری در اوراق به'!L11</f>
        <v>323123097978</v>
      </c>
      <c r="L17" s="162"/>
      <c r="M17" s="228">
        <v>0</v>
      </c>
      <c r="N17" s="162"/>
      <c r="O17" s="204">
        <f t="shared" ref="O17:O19" si="5">K17-M17</f>
        <v>323123097978</v>
      </c>
      <c r="P17" s="229"/>
      <c r="Q17" s="229"/>
      <c r="R17" s="231"/>
      <c r="S17" s="229"/>
      <c r="T17" s="229"/>
    </row>
    <row r="18" spans="1:20" s="209" customFormat="1" ht="21.75" customHeight="1">
      <c r="A18" s="226" t="str" cm="1">
        <f t="array" ref="A18:B18">'درآمد سرمایه گذاری در اوراق به'!A21:B21</f>
        <v>سلف موازی هیدروکربن آفتاب062</v>
      </c>
      <c r="B18" s="229">
        <v>0</v>
      </c>
      <c r="C18" s="227" t="s">
        <v>68</v>
      </c>
      <c r="D18" s="230"/>
      <c r="E18" s="228">
        <f>'درآمد سرمایه گذاری در اوراق به'!D21</f>
        <v>56592102052</v>
      </c>
      <c r="F18" s="230"/>
      <c r="G18" s="228">
        <v>0</v>
      </c>
      <c r="H18" s="230"/>
      <c r="I18" s="204">
        <f t="shared" si="4"/>
        <v>56592102052</v>
      </c>
      <c r="J18" s="162"/>
      <c r="K18" s="228">
        <f>'درآمد سرمایه گذاری در اوراق به'!L21</f>
        <v>114755740704</v>
      </c>
      <c r="L18" s="162"/>
      <c r="M18" s="228">
        <v>0</v>
      </c>
      <c r="N18" s="162"/>
      <c r="O18" s="204">
        <f t="shared" si="5"/>
        <v>114755740704</v>
      </c>
      <c r="P18" s="229"/>
      <c r="Q18" s="229"/>
      <c r="R18" s="231"/>
      <c r="S18" s="229"/>
      <c r="T18" s="229"/>
    </row>
    <row r="19" spans="1:20" s="209" customFormat="1" ht="21.75" customHeight="1">
      <c r="A19" s="226" t="str" cm="1">
        <f t="array" ref="A19:B19">'درآمد سرمایه گذاری در اوراق به'!A10:B10</f>
        <v xml:space="preserve"> اوراق فولاد هرمزگان جنوب</v>
      </c>
      <c r="B19" s="229">
        <v>0</v>
      </c>
      <c r="C19" s="227"/>
      <c r="D19" s="230"/>
      <c r="E19" s="228">
        <f>'درآمد سرمایه گذاری در اوراق به'!D10</f>
        <v>9079453987</v>
      </c>
      <c r="F19" s="230"/>
      <c r="G19" s="228">
        <v>0</v>
      </c>
      <c r="H19" s="230"/>
      <c r="I19" s="204">
        <f t="shared" si="4"/>
        <v>9079453987</v>
      </c>
      <c r="J19" s="162"/>
      <c r="K19" s="228">
        <f>'درآمد سرمایه گذاری در اوراق به'!L10</f>
        <v>18379628973</v>
      </c>
      <c r="L19" s="162"/>
      <c r="M19" s="228">
        <v>0</v>
      </c>
      <c r="N19" s="162"/>
      <c r="O19" s="204">
        <f t="shared" si="5"/>
        <v>18379628973</v>
      </c>
      <c r="P19" s="229"/>
      <c r="Q19" s="229"/>
      <c r="R19" s="231"/>
      <c r="S19" s="229"/>
      <c r="T19" s="229"/>
    </row>
    <row r="20" spans="1:20" ht="21.75" customHeight="1" thickBot="1">
      <c r="A20" s="201" t="s">
        <v>23</v>
      </c>
      <c r="B20" s="175"/>
      <c r="C20" s="228"/>
      <c r="D20" s="162"/>
      <c r="E20" s="172">
        <f>SUM(E8:E19)</f>
        <v>1048840373898</v>
      </c>
      <c r="F20" s="162"/>
      <c r="G20" s="172">
        <f>SUM(G8:G19)</f>
        <v>0</v>
      </c>
      <c r="H20" s="162"/>
      <c r="I20" s="172">
        <f>SUM(I8:I19)</f>
        <v>1048840373898</v>
      </c>
      <c r="J20" s="162"/>
      <c r="K20" s="172">
        <f>SUM(K8:K19)</f>
        <v>1839438724141</v>
      </c>
      <c r="L20" s="162"/>
      <c r="M20" s="172">
        <f>SUM(M8:M19)</f>
        <v>0</v>
      </c>
      <c r="N20" s="162"/>
      <c r="O20" s="172">
        <f>SUM(O8:O19)</f>
        <v>1839438724141</v>
      </c>
      <c r="P20" s="175"/>
      <c r="Q20" s="175"/>
      <c r="R20" s="175"/>
      <c r="S20" s="175"/>
      <c r="T20" s="175"/>
    </row>
    <row r="21" spans="1:20" ht="13.5" thickTop="1">
      <c r="A21" s="175"/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</row>
    <row r="22" spans="1:20">
      <c r="A22" s="175"/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</row>
    <row r="23" spans="1:20">
      <c r="A23" s="175"/>
      <c r="B23" s="175"/>
      <c r="C23" s="175"/>
      <c r="D23" s="175"/>
      <c r="E23" s="176"/>
      <c r="F23" s="175"/>
      <c r="G23" s="175"/>
      <c r="H23" s="175"/>
      <c r="I23" s="175"/>
      <c r="J23" s="175"/>
      <c r="K23" s="176"/>
      <c r="L23" s="175"/>
      <c r="M23" s="175"/>
      <c r="N23" s="175"/>
      <c r="O23" s="175"/>
      <c r="P23" s="175"/>
      <c r="Q23" s="175"/>
      <c r="R23" s="175"/>
      <c r="S23" s="175"/>
      <c r="T23" s="175"/>
    </row>
    <row r="24" spans="1:20">
      <c r="A24" s="175"/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</row>
    <row r="25" spans="1:20">
      <c r="A25" s="175"/>
      <c r="B25" s="175"/>
      <c r="C25" s="175"/>
      <c r="D25" s="175"/>
      <c r="E25" s="232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</row>
    <row r="26" spans="1:20">
      <c r="A26" s="175"/>
      <c r="B26" s="175"/>
      <c r="C26" s="175"/>
      <c r="D26" s="175"/>
      <c r="E26" s="232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</row>
    <row r="27" spans="1:20">
      <c r="A27" s="175"/>
      <c r="B27" s="175"/>
      <c r="C27" s="175"/>
      <c r="D27" s="175"/>
      <c r="E27" s="176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</row>
    <row r="28" spans="1:20">
      <c r="A28" s="175"/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</row>
    <row r="29" spans="1:20">
      <c r="A29" s="175"/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</row>
    <row r="30" spans="1:20">
      <c r="A30" s="175"/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</row>
    <row r="31" spans="1:20">
      <c r="A31" s="175"/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</row>
    <row r="32" spans="1:20">
      <c r="A32" s="175"/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</row>
  </sheetData>
  <mergeCells count="8">
    <mergeCell ref="A1:O1"/>
    <mergeCell ref="A2:O2"/>
    <mergeCell ref="A3:O3"/>
    <mergeCell ref="A5:O5"/>
    <mergeCell ref="A6:A7"/>
    <mergeCell ref="E6:I6"/>
    <mergeCell ref="K6:O6"/>
    <mergeCell ref="C7:D7"/>
  </mergeCells>
  <pageMargins left="0.39" right="0.39" top="0.39" bottom="0.39" header="0" footer="0"/>
  <pageSetup paperSize="9" scale="83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FAEBA-BD82-4AAC-9A73-B314E477F234}">
  <sheetPr>
    <pageSetUpPr fitToPage="1"/>
  </sheetPr>
  <dimension ref="A1:T41"/>
  <sheetViews>
    <sheetView rightToLeft="1" view="pageBreakPreview" zoomScale="70" zoomScaleNormal="70" zoomScaleSheetLayoutView="70" workbookViewId="0">
      <selection activeCell="A4" sqref="A4"/>
    </sheetView>
  </sheetViews>
  <sheetFormatPr defaultRowHeight="15.75"/>
  <cols>
    <col min="1" max="1" width="48" style="121" bestFit="1" customWidth="1"/>
    <col min="2" max="2" width="1.28515625" style="121" customWidth="1"/>
    <col min="3" max="3" width="20.85546875" style="121" bestFit="1" customWidth="1"/>
    <col min="4" max="4" width="1.28515625" style="121" customWidth="1"/>
    <col min="5" max="5" width="22.7109375" style="121" bestFit="1" customWidth="1"/>
    <col min="6" max="6" width="1.28515625" style="121" customWidth="1"/>
    <col min="7" max="7" width="20.85546875" style="121" bestFit="1" customWidth="1"/>
    <col min="8" max="8" width="1.28515625" style="121" customWidth="1"/>
    <col min="9" max="9" width="22.85546875" style="121" bestFit="1" customWidth="1"/>
    <col min="10" max="10" width="1.28515625" style="121" customWidth="1"/>
    <col min="11" max="11" width="17.7109375" style="121" bestFit="1" customWidth="1"/>
    <col min="12" max="12" width="1.28515625" style="121" customWidth="1"/>
    <col min="13" max="13" width="22.85546875" style="121" bestFit="1" customWidth="1"/>
    <col min="14" max="14" width="0.28515625" style="121" customWidth="1"/>
    <col min="15" max="16" width="9.140625" style="121"/>
    <col min="17" max="17" width="18.42578125" style="121" bestFit="1" customWidth="1"/>
    <col min="18" max="18" width="15.5703125" style="121" bestFit="1" customWidth="1"/>
    <col min="19" max="16384" width="9.140625" style="121"/>
  </cols>
  <sheetData>
    <row r="1" spans="1:20" ht="29.1" customHeight="1">
      <c r="A1" s="313" t="s">
        <v>0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</row>
    <row r="2" spans="1:20" ht="21.75" customHeight="1">
      <c r="A2" s="313" t="s">
        <v>140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20" ht="21.75" customHeight="1">
      <c r="A3" s="313" t="s">
        <v>2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20" ht="14.45" customHeight="1"/>
    <row r="5" spans="1:20" ht="40.5" customHeight="1">
      <c r="A5" s="314" t="s">
        <v>219</v>
      </c>
      <c r="B5" s="314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</row>
    <row r="6" spans="1:20" ht="38.25" customHeight="1">
      <c r="A6" s="315" t="s">
        <v>143</v>
      </c>
      <c r="C6" s="315" t="s">
        <v>159</v>
      </c>
      <c r="D6" s="315"/>
      <c r="E6" s="315"/>
      <c r="F6" s="315"/>
      <c r="G6" s="315"/>
      <c r="H6" s="122"/>
      <c r="I6" s="315" t="s">
        <v>160</v>
      </c>
      <c r="J6" s="315"/>
      <c r="K6" s="315"/>
      <c r="L6" s="315"/>
      <c r="M6" s="315"/>
      <c r="N6" s="122"/>
      <c r="O6" s="122"/>
      <c r="P6" s="122"/>
      <c r="Q6" s="122"/>
    </row>
    <row r="7" spans="1:20" ht="39.75" customHeight="1">
      <c r="A7" s="315"/>
      <c r="C7" s="123" t="s">
        <v>217</v>
      </c>
      <c r="D7" s="124"/>
      <c r="E7" s="123" t="s">
        <v>209</v>
      </c>
      <c r="F7" s="124"/>
      <c r="G7" s="123" t="s">
        <v>218</v>
      </c>
      <c r="H7" s="122"/>
      <c r="I7" s="123" t="s">
        <v>217</v>
      </c>
      <c r="J7" s="124"/>
      <c r="K7" s="123" t="s">
        <v>209</v>
      </c>
      <c r="L7" s="124"/>
      <c r="M7" s="123" t="s">
        <v>218</v>
      </c>
      <c r="N7" s="122"/>
      <c r="O7" s="122"/>
      <c r="P7" s="122"/>
      <c r="Q7" s="122"/>
    </row>
    <row r="8" spans="1:20" ht="29.1" customHeight="1">
      <c r="A8" s="125" t="s">
        <v>266</v>
      </c>
      <c r="C8" s="99">
        <v>2081341875042</v>
      </c>
      <c r="D8" s="99">
        <v>0</v>
      </c>
      <c r="E8" s="126">
        <v>-601467234</v>
      </c>
      <c r="F8" s="99">
        <v>0</v>
      </c>
      <c r="G8" s="54">
        <f>C8-E8</f>
        <v>2081943342276</v>
      </c>
      <c r="H8" s="99">
        <v>0</v>
      </c>
      <c r="I8" s="99">
        <v>3805158133448</v>
      </c>
      <c r="J8" s="99">
        <v>0</v>
      </c>
      <c r="K8" s="99">
        <v>5723363666</v>
      </c>
      <c r="L8" s="99">
        <v>0</v>
      </c>
      <c r="M8" s="54">
        <f>I8-K8</f>
        <v>3799434769782</v>
      </c>
      <c r="N8" s="122"/>
      <c r="O8" s="122"/>
      <c r="P8" s="122"/>
      <c r="Q8" s="122"/>
    </row>
    <row r="9" spans="1:20" s="128" customFormat="1" ht="29.1" customHeight="1" thickBot="1">
      <c r="A9" s="127" t="s">
        <v>23</v>
      </c>
      <c r="C9" s="103">
        <f>SUM(C8:C8)</f>
        <v>2081341875042</v>
      </c>
      <c r="D9" s="129">
        <f t="shared" ref="D9:L9" si="0">SUM(D8:D8)</f>
        <v>0</v>
      </c>
      <c r="E9" s="103">
        <f>SUM(E8:E8)</f>
        <v>-601467234</v>
      </c>
      <c r="F9" s="129">
        <f t="shared" si="0"/>
        <v>0</v>
      </c>
      <c r="G9" s="103">
        <f>SUM(G8:G8)</f>
        <v>2081943342276</v>
      </c>
      <c r="H9" s="129">
        <f t="shared" si="0"/>
        <v>0</v>
      </c>
      <c r="I9" s="103">
        <f>SUM(I8:I8)</f>
        <v>3805158133448</v>
      </c>
      <c r="J9" s="129">
        <f t="shared" si="0"/>
        <v>0</v>
      </c>
      <c r="K9" s="103">
        <f>SUM(K8:K8)</f>
        <v>5723363666</v>
      </c>
      <c r="L9" s="99">
        <f t="shared" si="0"/>
        <v>0</v>
      </c>
      <c r="M9" s="103">
        <f>SUM(M8:M8)</f>
        <v>3799434769782</v>
      </c>
      <c r="N9" s="130"/>
      <c r="O9" s="130"/>
      <c r="P9" s="130"/>
      <c r="Q9" s="130"/>
    </row>
    <row r="10" spans="1:20" ht="21.75" thickTop="1">
      <c r="C10" s="131"/>
      <c r="D10" s="131"/>
      <c r="E10" s="131"/>
      <c r="F10" s="131"/>
      <c r="G10" s="131"/>
      <c r="H10" s="131"/>
      <c r="I10" s="131"/>
      <c r="J10" s="131"/>
      <c r="K10" s="131"/>
      <c r="L10" s="132"/>
      <c r="M10" s="131"/>
      <c r="N10" s="122"/>
      <c r="O10" s="122"/>
      <c r="P10" s="122"/>
      <c r="Q10" s="99"/>
      <c r="R10" s="99"/>
      <c r="S10" s="99"/>
      <c r="T10" s="99"/>
    </row>
    <row r="11" spans="1:20" ht="21">
      <c r="C11" s="129"/>
      <c r="D11" s="131"/>
      <c r="E11" s="129"/>
      <c r="F11" s="131"/>
      <c r="G11" s="131"/>
      <c r="H11" s="131"/>
      <c r="I11" s="129"/>
      <c r="J11" s="131"/>
      <c r="K11" s="129"/>
      <c r="L11" s="131"/>
      <c r="M11" s="131"/>
      <c r="N11" s="122"/>
      <c r="O11" s="122"/>
      <c r="P11" s="122"/>
      <c r="S11" s="99"/>
      <c r="T11" s="99"/>
    </row>
    <row r="12" spans="1:20" ht="21">
      <c r="C12" s="122"/>
      <c r="D12" s="122"/>
      <c r="E12" s="99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S12" s="99"/>
      <c r="T12" s="99"/>
    </row>
    <row r="13" spans="1:20" ht="21">
      <c r="C13" s="122"/>
      <c r="D13" s="122"/>
      <c r="E13" s="99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99"/>
      <c r="S13" s="99"/>
      <c r="T13" s="99"/>
    </row>
    <row r="14" spans="1:20" ht="21"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122"/>
      <c r="O14" s="122"/>
      <c r="P14" s="122"/>
      <c r="Q14" s="99"/>
      <c r="R14" s="99"/>
      <c r="S14" s="99"/>
      <c r="T14" s="99"/>
    </row>
    <row r="15" spans="1:20" ht="21"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122"/>
      <c r="O15" s="122"/>
      <c r="P15" s="122"/>
      <c r="Q15" s="99"/>
      <c r="R15" s="99"/>
      <c r="S15" s="99"/>
      <c r="T15" s="99"/>
    </row>
    <row r="16" spans="1:20" ht="21"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122"/>
      <c r="O16" s="122"/>
      <c r="P16" s="122"/>
      <c r="Q16" s="99"/>
      <c r="R16" s="99"/>
      <c r="S16" s="99"/>
      <c r="T16" s="99"/>
    </row>
    <row r="17" spans="3:20" ht="21"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122"/>
      <c r="O17" s="122"/>
      <c r="P17" s="122"/>
      <c r="Q17" s="99"/>
      <c r="R17" s="99"/>
      <c r="S17" s="99"/>
      <c r="T17" s="99"/>
    </row>
    <row r="18" spans="3:20" ht="21"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122"/>
      <c r="O18" s="122"/>
      <c r="P18" s="122"/>
      <c r="Q18" s="122"/>
    </row>
    <row r="19" spans="3:20" ht="21"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122"/>
      <c r="O19" s="122"/>
      <c r="P19" s="122"/>
      <c r="Q19" s="122"/>
    </row>
    <row r="20" spans="3:20" ht="21"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122"/>
      <c r="O20" s="122"/>
      <c r="P20" s="122"/>
      <c r="Q20" s="122"/>
    </row>
    <row r="21" spans="3:20"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</row>
    <row r="22" spans="3:20"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</row>
    <row r="23" spans="3:20"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</row>
    <row r="24" spans="3:20"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</row>
    <row r="25" spans="3:20"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</row>
    <row r="26" spans="3:20"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</row>
    <row r="27" spans="3:20"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</row>
    <row r="28" spans="3:20"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</row>
    <row r="29" spans="3:20"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</row>
    <row r="30" spans="3:20"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</row>
    <row r="31" spans="3:20"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</row>
    <row r="32" spans="3:20"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</row>
    <row r="33" spans="3:17"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</row>
    <row r="34" spans="3:17"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</row>
    <row r="35" spans="3:17"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</row>
    <row r="36" spans="3:17"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</row>
    <row r="37" spans="3:17"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</row>
    <row r="38" spans="3:17"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</row>
    <row r="39" spans="3:17"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</row>
    <row r="40" spans="3:17"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</row>
    <row r="41" spans="3:17"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77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1"/>
  <sheetViews>
    <sheetView rightToLeft="1" topLeftCell="A74" zoomScale="85" zoomScaleNormal="85" workbookViewId="0">
      <selection activeCell="C90" sqref="C90:M90"/>
    </sheetView>
  </sheetViews>
  <sheetFormatPr defaultRowHeight="12.75"/>
  <cols>
    <col min="1" max="1" width="39" customWidth="1"/>
    <col min="2" max="2" width="1.28515625" customWidth="1"/>
    <col min="3" max="3" width="18.85546875" bestFit="1" customWidth="1"/>
    <col min="4" max="4" width="1.28515625" customWidth="1"/>
    <col min="5" max="5" width="13.7109375" bestFit="1" customWidth="1"/>
    <col min="6" max="6" width="1.28515625" customWidth="1"/>
    <col min="7" max="7" width="18.5703125" bestFit="1" customWidth="1"/>
    <col min="8" max="8" width="1.28515625" customWidth="1"/>
    <col min="9" max="9" width="18.85546875" bestFit="1" customWidth="1"/>
    <col min="10" max="10" width="1.28515625" customWidth="1"/>
    <col min="11" max="11" width="14.42578125" bestFit="1" customWidth="1"/>
    <col min="12" max="12" width="1.28515625" customWidth="1"/>
    <col min="13" max="13" width="18.5703125" bestFit="1" customWidth="1"/>
    <col min="14" max="14" width="0.28515625" customWidth="1"/>
  </cols>
  <sheetData>
    <row r="1" spans="1:13" ht="29.1" customHeight="1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</row>
    <row r="2" spans="1:13" ht="21.75" customHeight="1">
      <c r="A2" s="252" t="s">
        <v>140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</row>
    <row r="3" spans="1:13" ht="21.75" customHeight="1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</row>
    <row r="4" spans="1:13" ht="14.45" customHeight="1"/>
    <row r="5" spans="1:13" ht="14.45" customHeight="1">
      <c r="A5" s="254" t="s">
        <v>219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</row>
    <row r="6" spans="1:13" ht="14.45" customHeight="1">
      <c r="A6" s="256" t="s">
        <v>143</v>
      </c>
      <c r="C6" s="256" t="s">
        <v>159</v>
      </c>
      <c r="D6" s="256"/>
      <c r="E6" s="256"/>
      <c r="F6" s="256"/>
      <c r="G6" s="256"/>
      <c r="I6" s="256" t="s">
        <v>160</v>
      </c>
      <c r="J6" s="256"/>
      <c r="K6" s="256"/>
      <c r="L6" s="256"/>
      <c r="M6" s="256"/>
    </row>
    <row r="7" spans="1:13" ht="29.1" customHeight="1">
      <c r="A7" s="256"/>
      <c r="C7" s="14" t="s">
        <v>217</v>
      </c>
      <c r="D7" s="3"/>
      <c r="E7" s="14" t="s">
        <v>209</v>
      </c>
      <c r="F7" s="3"/>
      <c r="G7" s="14" t="s">
        <v>218</v>
      </c>
      <c r="I7" s="14" t="s">
        <v>217</v>
      </c>
      <c r="J7" s="3"/>
      <c r="K7" s="14" t="s">
        <v>209</v>
      </c>
      <c r="L7" s="3"/>
      <c r="M7" s="14" t="s">
        <v>218</v>
      </c>
    </row>
    <row r="8" spans="1:13" ht="21.75" customHeight="1">
      <c r="A8" s="5" t="s">
        <v>111</v>
      </c>
      <c r="C8" s="6">
        <v>51185</v>
      </c>
      <c r="E8" s="6">
        <v>0</v>
      </c>
      <c r="G8" s="6">
        <v>51185</v>
      </c>
      <c r="I8" s="6">
        <v>51185</v>
      </c>
      <c r="K8" s="6">
        <v>0</v>
      </c>
      <c r="M8" s="6">
        <v>51185</v>
      </c>
    </row>
    <row r="9" spans="1:13" ht="21.75" customHeight="1">
      <c r="A9" s="7" t="s">
        <v>112</v>
      </c>
      <c r="C9" s="8">
        <v>30373</v>
      </c>
      <c r="E9" s="8">
        <v>0</v>
      </c>
      <c r="G9" s="8">
        <v>30373</v>
      </c>
      <c r="I9" s="8">
        <v>30373</v>
      </c>
      <c r="K9" s="8">
        <v>0</v>
      </c>
      <c r="M9" s="8">
        <v>30373</v>
      </c>
    </row>
    <row r="10" spans="1:13" ht="21.75" customHeight="1">
      <c r="A10" s="7" t="s">
        <v>113</v>
      </c>
      <c r="C10" s="8">
        <v>1150684932</v>
      </c>
      <c r="E10" s="8">
        <v>0</v>
      </c>
      <c r="G10" s="8">
        <v>1150684932</v>
      </c>
      <c r="I10" s="8">
        <v>1150705355</v>
      </c>
      <c r="K10" s="8">
        <v>0</v>
      </c>
      <c r="M10" s="8">
        <v>1150705355</v>
      </c>
    </row>
    <row r="11" spans="1:13" ht="21.75" customHeight="1">
      <c r="A11" s="7" t="s">
        <v>114</v>
      </c>
      <c r="C11" s="8">
        <v>662642</v>
      </c>
      <c r="E11" s="8">
        <v>0</v>
      </c>
      <c r="G11" s="8">
        <v>662642</v>
      </c>
      <c r="I11" s="8">
        <v>662642</v>
      </c>
      <c r="K11" s="8">
        <v>0</v>
      </c>
      <c r="M11" s="8">
        <v>662642</v>
      </c>
    </row>
    <row r="12" spans="1:13" ht="21.75" customHeight="1">
      <c r="A12" s="7" t="s">
        <v>115</v>
      </c>
      <c r="C12" s="8">
        <v>35401</v>
      </c>
      <c r="E12" s="8">
        <v>0</v>
      </c>
      <c r="G12" s="8">
        <v>35401</v>
      </c>
      <c r="I12" s="8">
        <v>68383</v>
      </c>
      <c r="K12" s="8">
        <v>0</v>
      </c>
      <c r="M12" s="8">
        <v>68383</v>
      </c>
    </row>
    <row r="13" spans="1:13" ht="21.75" customHeight="1">
      <c r="A13" s="7" t="s">
        <v>116</v>
      </c>
      <c r="C13" s="8">
        <v>1072899</v>
      </c>
      <c r="E13" s="8">
        <v>0</v>
      </c>
      <c r="G13" s="8">
        <v>1072899</v>
      </c>
      <c r="I13" s="8">
        <v>1072899</v>
      </c>
      <c r="K13" s="8">
        <v>0</v>
      </c>
      <c r="M13" s="8">
        <v>1072899</v>
      </c>
    </row>
    <row r="14" spans="1:13" ht="21.75" customHeight="1">
      <c r="A14" s="7" t="s">
        <v>117</v>
      </c>
      <c r="C14" s="8">
        <v>4101</v>
      </c>
      <c r="E14" s="8">
        <v>0</v>
      </c>
      <c r="G14" s="8">
        <v>4101</v>
      </c>
      <c r="I14" s="8">
        <v>7937</v>
      </c>
      <c r="K14" s="8">
        <v>0</v>
      </c>
      <c r="M14" s="8">
        <v>7937</v>
      </c>
    </row>
    <row r="15" spans="1:13" ht="21.75" customHeight="1">
      <c r="A15" s="7" t="s">
        <v>118</v>
      </c>
      <c r="C15" s="8">
        <v>40709</v>
      </c>
      <c r="E15" s="8">
        <v>0</v>
      </c>
      <c r="G15" s="8">
        <v>40709</v>
      </c>
      <c r="I15" s="8">
        <v>78641</v>
      </c>
      <c r="K15" s="8">
        <v>0</v>
      </c>
      <c r="M15" s="8">
        <v>78641</v>
      </c>
    </row>
    <row r="16" spans="1:13" ht="21.75" customHeight="1">
      <c r="A16" s="7" t="s">
        <v>119</v>
      </c>
      <c r="C16" s="8">
        <v>1041095890</v>
      </c>
      <c r="E16" s="8">
        <v>0</v>
      </c>
      <c r="G16" s="8">
        <v>1041095890</v>
      </c>
      <c r="I16" s="8">
        <v>1041095890</v>
      </c>
      <c r="K16" s="8">
        <v>0</v>
      </c>
      <c r="M16" s="8">
        <v>1041095890</v>
      </c>
    </row>
    <row r="17" spans="1:13" ht="21.75" customHeight="1">
      <c r="A17" s="7" t="s">
        <v>120</v>
      </c>
      <c r="C17" s="8">
        <v>1265753562</v>
      </c>
      <c r="E17" s="8">
        <v>-19175500</v>
      </c>
      <c r="G17" s="8">
        <v>1284929062</v>
      </c>
      <c r="I17" s="8">
        <v>4629452905</v>
      </c>
      <c r="K17" s="8">
        <v>0</v>
      </c>
      <c r="M17" s="8">
        <v>4629452905</v>
      </c>
    </row>
    <row r="18" spans="1:13" ht="21.75" customHeight="1">
      <c r="A18" s="7" t="s">
        <v>121</v>
      </c>
      <c r="C18" s="8">
        <v>8951095868</v>
      </c>
      <c r="E18" s="8">
        <v>31484640</v>
      </c>
      <c r="G18" s="8">
        <v>8919611228</v>
      </c>
      <c r="I18" s="8">
        <v>17741506801</v>
      </c>
      <c r="K18" s="8">
        <v>86738871</v>
      </c>
      <c r="M18" s="8">
        <v>17654767930</v>
      </c>
    </row>
    <row r="19" spans="1:13" ht="21.75" customHeight="1">
      <c r="A19" s="7" t="s">
        <v>122</v>
      </c>
      <c r="C19" s="8">
        <v>4487671224</v>
      </c>
      <c r="E19" s="8">
        <v>-6222155</v>
      </c>
      <c r="G19" s="8">
        <v>4493893379</v>
      </c>
      <c r="I19" s="8">
        <v>12131506826</v>
      </c>
      <c r="K19" s="8">
        <v>2860429</v>
      </c>
      <c r="M19" s="8">
        <v>12128646397</v>
      </c>
    </row>
    <row r="20" spans="1:13" ht="21.75" customHeight="1">
      <c r="A20" s="7" t="s">
        <v>123</v>
      </c>
      <c r="C20" s="8">
        <v>15295150679</v>
      </c>
      <c r="E20" s="8">
        <v>-34050608</v>
      </c>
      <c r="G20" s="8">
        <v>15329201287</v>
      </c>
      <c r="I20" s="8">
        <v>43951890377</v>
      </c>
      <c r="K20" s="8">
        <v>0</v>
      </c>
      <c r="M20" s="8">
        <v>43951890377</v>
      </c>
    </row>
    <row r="21" spans="1:13" ht="21.75" customHeight="1">
      <c r="A21" s="7" t="s">
        <v>124</v>
      </c>
      <c r="C21" s="8">
        <v>8778750409</v>
      </c>
      <c r="E21" s="8">
        <v>-148095133</v>
      </c>
      <c r="G21" s="8">
        <v>8926845542</v>
      </c>
      <c r="I21" s="8">
        <v>34186582492</v>
      </c>
      <c r="K21" s="8">
        <v>0</v>
      </c>
      <c r="M21" s="8">
        <v>34186582492</v>
      </c>
    </row>
    <row r="22" spans="1:13" ht="21.75" customHeight="1">
      <c r="A22" s="7" t="s">
        <v>125</v>
      </c>
      <c r="C22" s="8">
        <v>2130</v>
      </c>
      <c r="E22" s="8">
        <v>0</v>
      </c>
      <c r="G22" s="8">
        <v>2130</v>
      </c>
      <c r="I22" s="8">
        <v>2130</v>
      </c>
      <c r="K22" s="8">
        <v>0</v>
      </c>
      <c r="M22" s="8">
        <v>2130</v>
      </c>
    </row>
    <row r="23" spans="1:13" ht="21.75" customHeight="1">
      <c r="A23" s="7" t="s">
        <v>127</v>
      </c>
      <c r="C23" s="8">
        <v>0</v>
      </c>
      <c r="E23" s="8">
        <v>0</v>
      </c>
      <c r="G23" s="8">
        <v>0</v>
      </c>
      <c r="I23" s="8">
        <v>19690946847</v>
      </c>
      <c r="K23" s="8">
        <v>0</v>
      </c>
      <c r="M23" s="8">
        <v>19690946847</v>
      </c>
    </row>
    <row r="24" spans="1:13" ht="21.75" customHeight="1">
      <c r="A24" s="7" t="s">
        <v>126</v>
      </c>
      <c r="C24" s="8">
        <v>6245205487</v>
      </c>
      <c r="E24" s="8">
        <v>-54373366</v>
      </c>
      <c r="G24" s="8">
        <v>6299578853</v>
      </c>
      <c r="I24" s="8">
        <v>16131232866</v>
      </c>
      <c r="K24" s="8">
        <v>0</v>
      </c>
      <c r="M24" s="8">
        <v>16131232866</v>
      </c>
    </row>
    <row r="25" spans="1:13" ht="21.75" customHeight="1">
      <c r="A25" s="7" t="s">
        <v>126</v>
      </c>
      <c r="C25" s="8">
        <v>0</v>
      </c>
      <c r="E25" s="8">
        <v>0</v>
      </c>
      <c r="G25" s="8">
        <v>0</v>
      </c>
      <c r="I25" s="8">
        <v>20753424653</v>
      </c>
      <c r="K25" s="8">
        <v>0</v>
      </c>
      <c r="M25" s="8">
        <v>20753424653</v>
      </c>
    </row>
    <row r="26" spans="1:13" ht="21.75" customHeight="1">
      <c r="A26" s="7" t="s">
        <v>126</v>
      </c>
      <c r="C26" s="8">
        <v>10410958907</v>
      </c>
      <c r="E26" s="8">
        <v>-140137542</v>
      </c>
      <c r="G26" s="8">
        <v>10551096449</v>
      </c>
      <c r="I26" s="8">
        <v>35890410955</v>
      </c>
      <c r="K26" s="8">
        <v>0</v>
      </c>
      <c r="M26" s="8">
        <v>35890410955</v>
      </c>
    </row>
    <row r="27" spans="1:13" ht="21.75" customHeight="1">
      <c r="A27" s="7" t="s">
        <v>127</v>
      </c>
      <c r="C27" s="8">
        <v>14433475544</v>
      </c>
      <c r="E27" s="8">
        <v>-17651393</v>
      </c>
      <c r="G27" s="8">
        <v>14451126937</v>
      </c>
      <c r="I27" s="8">
        <v>29627240364</v>
      </c>
      <c r="K27" s="8">
        <v>57617411</v>
      </c>
      <c r="M27" s="8">
        <v>29569622953</v>
      </c>
    </row>
    <row r="28" spans="1:13" ht="21.75" customHeight="1">
      <c r="A28" s="7" t="s">
        <v>126</v>
      </c>
      <c r="C28" s="8">
        <v>1170547944</v>
      </c>
      <c r="E28" s="8">
        <v>-348184</v>
      </c>
      <c r="G28" s="8">
        <v>1170896128</v>
      </c>
      <c r="I28" s="8">
        <v>5452739707</v>
      </c>
      <c r="K28" s="8">
        <v>0</v>
      </c>
      <c r="M28" s="8">
        <v>5452739707</v>
      </c>
    </row>
    <row r="29" spans="1:13" ht="21.75" customHeight="1">
      <c r="A29" s="7" t="s">
        <v>128</v>
      </c>
      <c r="C29" s="8">
        <v>58400062995</v>
      </c>
      <c r="E29" s="8">
        <v>-41229301</v>
      </c>
      <c r="G29" s="8">
        <v>58441292296</v>
      </c>
      <c r="I29" s="8">
        <v>115751761609</v>
      </c>
      <c r="K29" s="8">
        <v>166409290</v>
      </c>
      <c r="M29" s="8">
        <v>115585352319</v>
      </c>
    </row>
    <row r="30" spans="1:13" ht="21.75" customHeight="1">
      <c r="A30" s="7" t="s">
        <v>126</v>
      </c>
      <c r="C30" s="8">
        <v>49557320538</v>
      </c>
      <c r="E30" s="8">
        <v>-100955486</v>
      </c>
      <c r="G30" s="8">
        <v>49658276024</v>
      </c>
      <c r="I30" s="8">
        <v>99818087646</v>
      </c>
      <c r="K30" s="8">
        <v>113044832</v>
      </c>
      <c r="M30" s="8">
        <v>99705042814</v>
      </c>
    </row>
    <row r="31" spans="1:13" ht="21.75" customHeight="1">
      <c r="A31" s="7" t="s">
        <v>126</v>
      </c>
      <c r="C31" s="8">
        <v>0</v>
      </c>
      <c r="E31" s="8">
        <v>-5323755</v>
      </c>
      <c r="G31" s="8">
        <v>5323755</v>
      </c>
      <c r="I31" s="8">
        <v>15926712319</v>
      </c>
      <c r="K31" s="8">
        <v>0</v>
      </c>
      <c r="M31" s="8">
        <v>15926712319</v>
      </c>
    </row>
    <row r="32" spans="1:13" ht="21.75" customHeight="1">
      <c r="A32" s="7" t="s">
        <v>126</v>
      </c>
      <c r="C32" s="8">
        <v>5656054776</v>
      </c>
      <c r="E32" s="8">
        <v>-3965979</v>
      </c>
      <c r="G32" s="8">
        <v>5660020755</v>
      </c>
      <c r="I32" s="8">
        <v>11210575318</v>
      </c>
      <c r="K32" s="8">
        <v>26014990</v>
      </c>
      <c r="M32" s="8">
        <v>11184560328</v>
      </c>
    </row>
    <row r="33" spans="1:13" ht="21.75" customHeight="1">
      <c r="A33" s="7" t="s">
        <v>129</v>
      </c>
      <c r="C33" s="8">
        <v>0</v>
      </c>
      <c r="E33" s="8">
        <v>0</v>
      </c>
      <c r="G33" s="8">
        <v>0</v>
      </c>
      <c r="I33" s="8">
        <v>6096</v>
      </c>
      <c r="K33" s="8">
        <v>0</v>
      </c>
      <c r="M33" s="8">
        <v>6096</v>
      </c>
    </row>
    <row r="34" spans="1:13" ht="21.75" customHeight="1">
      <c r="A34" s="7" t="s">
        <v>130</v>
      </c>
      <c r="C34" s="8">
        <v>51610958884</v>
      </c>
      <c r="E34" s="8">
        <v>0</v>
      </c>
      <c r="G34" s="8">
        <v>51610958884</v>
      </c>
      <c r="I34" s="8">
        <v>102569862980</v>
      </c>
      <c r="K34" s="8">
        <v>0</v>
      </c>
      <c r="M34" s="8">
        <v>102569862980</v>
      </c>
    </row>
    <row r="35" spans="1:13" ht="21.75" customHeight="1">
      <c r="A35" s="7" t="s">
        <v>126</v>
      </c>
      <c r="C35" s="8">
        <v>0</v>
      </c>
      <c r="E35" s="8">
        <v>-13633992</v>
      </c>
      <c r="G35" s="8">
        <v>13633992</v>
      </c>
      <c r="I35" s="8">
        <v>5818684923</v>
      </c>
      <c r="K35" s="8">
        <v>0</v>
      </c>
      <c r="M35" s="8">
        <v>5818684923</v>
      </c>
    </row>
    <row r="36" spans="1:13" ht="21.75" customHeight="1">
      <c r="A36" s="7" t="s">
        <v>126</v>
      </c>
      <c r="C36" s="8">
        <v>9304197259</v>
      </c>
      <c r="E36" s="8">
        <v>9525532</v>
      </c>
      <c r="G36" s="8">
        <v>9294671727</v>
      </c>
      <c r="I36" s="8">
        <v>16968416415</v>
      </c>
      <c r="K36" s="8">
        <v>38572201</v>
      </c>
      <c r="M36" s="8">
        <v>16929844214</v>
      </c>
    </row>
    <row r="37" spans="1:13" ht="21.75" customHeight="1">
      <c r="A37" s="7" t="s">
        <v>131</v>
      </c>
      <c r="C37" s="8">
        <v>2429</v>
      </c>
      <c r="E37" s="8">
        <v>0</v>
      </c>
      <c r="G37" s="8">
        <v>2429</v>
      </c>
      <c r="I37" s="8">
        <v>2429</v>
      </c>
      <c r="K37" s="8">
        <v>0</v>
      </c>
      <c r="M37" s="8">
        <v>2429</v>
      </c>
    </row>
    <row r="38" spans="1:13" ht="21.75" customHeight="1">
      <c r="A38" s="7" t="s">
        <v>132</v>
      </c>
      <c r="C38" s="8">
        <v>4006090406</v>
      </c>
      <c r="E38" s="8">
        <v>-26714752</v>
      </c>
      <c r="G38" s="8">
        <v>4032805158</v>
      </c>
      <c r="I38" s="8">
        <v>23609449306</v>
      </c>
      <c r="K38" s="8">
        <v>881098</v>
      </c>
      <c r="M38" s="8">
        <v>23608568208</v>
      </c>
    </row>
    <row r="39" spans="1:13" ht="21.75" customHeight="1">
      <c r="A39" s="7" t="s">
        <v>132</v>
      </c>
      <c r="C39" s="8">
        <v>6823013699</v>
      </c>
      <c r="E39" s="8">
        <v>-154653554</v>
      </c>
      <c r="G39" s="8">
        <v>6977667253</v>
      </c>
      <c r="I39" s="8">
        <v>34527123286</v>
      </c>
      <c r="K39" s="8">
        <v>0</v>
      </c>
      <c r="M39" s="8">
        <v>34527123286</v>
      </c>
    </row>
    <row r="40" spans="1:13" ht="21.75" customHeight="1">
      <c r="A40" s="7" t="s">
        <v>132</v>
      </c>
      <c r="C40" s="8">
        <v>19923287672</v>
      </c>
      <c r="E40" s="8">
        <v>-154653554</v>
      </c>
      <c r="G40" s="8">
        <v>20077941226</v>
      </c>
      <c r="I40" s="8">
        <v>47627397259</v>
      </c>
      <c r="K40" s="8">
        <v>0</v>
      </c>
      <c r="M40" s="8">
        <v>47627397259</v>
      </c>
    </row>
    <row r="41" spans="1:13" ht="21.75" customHeight="1">
      <c r="A41" s="7" t="s">
        <v>132</v>
      </c>
      <c r="C41" s="8">
        <v>1534246579</v>
      </c>
      <c r="E41" s="8">
        <v>-36822275</v>
      </c>
      <c r="G41" s="8">
        <v>1571068854</v>
      </c>
      <c r="I41" s="8">
        <v>28416438358</v>
      </c>
      <c r="K41" s="8">
        <v>0</v>
      </c>
      <c r="M41" s="8">
        <v>28416438358</v>
      </c>
    </row>
    <row r="42" spans="1:13" ht="21.75" customHeight="1">
      <c r="A42" s="7" t="s">
        <v>132</v>
      </c>
      <c r="C42" s="8">
        <v>21393095897</v>
      </c>
      <c r="E42" s="8">
        <v>-157907877</v>
      </c>
      <c r="G42" s="8">
        <v>21551003774</v>
      </c>
      <c r="I42" s="8">
        <v>50039145209</v>
      </c>
      <c r="K42" s="8">
        <v>2003898</v>
      </c>
      <c r="M42" s="8">
        <v>50037141311</v>
      </c>
    </row>
    <row r="43" spans="1:13" ht="21.75" customHeight="1">
      <c r="A43" s="7" t="s">
        <v>133</v>
      </c>
      <c r="C43" s="8">
        <v>2354</v>
      </c>
      <c r="E43" s="8">
        <v>0</v>
      </c>
      <c r="G43" s="8">
        <v>2354</v>
      </c>
      <c r="I43" s="8">
        <v>2354</v>
      </c>
      <c r="K43" s="8">
        <v>0</v>
      </c>
      <c r="M43" s="8">
        <v>2354</v>
      </c>
    </row>
    <row r="44" spans="1:13" ht="21.75" customHeight="1">
      <c r="A44" s="7" t="s">
        <v>130</v>
      </c>
      <c r="C44" s="8">
        <v>12902739721</v>
      </c>
      <c r="E44" s="8">
        <v>0</v>
      </c>
      <c r="G44" s="8">
        <v>12902739721</v>
      </c>
      <c r="I44" s="8">
        <v>25642465745</v>
      </c>
      <c r="K44" s="8">
        <v>0</v>
      </c>
      <c r="M44" s="8">
        <v>25642465745</v>
      </c>
    </row>
    <row r="45" spans="1:13" ht="21.75" customHeight="1">
      <c r="A45" s="7" t="s">
        <v>130</v>
      </c>
      <c r="C45" s="8">
        <v>241970239163</v>
      </c>
      <c r="E45" s="8">
        <v>0</v>
      </c>
      <c r="G45" s="8">
        <v>241970239163</v>
      </c>
      <c r="I45" s="8">
        <v>480883417235</v>
      </c>
      <c r="K45" s="8">
        <v>0</v>
      </c>
      <c r="M45" s="8">
        <v>480883417235</v>
      </c>
    </row>
    <row r="46" spans="1:13" ht="21.75" customHeight="1">
      <c r="A46" s="7" t="s">
        <v>134</v>
      </c>
      <c r="C46" s="8">
        <v>36558904096</v>
      </c>
      <c r="E46" s="8">
        <v>-147471475</v>
      </c>
      <c r="G46" s="8">
        <v>36706375571</v>
      </c>
      <c r="I46" s="8">
        <v>90536986286</v>
      </c>
      <c r="K46" s="8">
        <v>165343001</v>
      </c>
      <c r="M46" s="8">
        <v>90371643285</v>
      </c>
    </row>
    <row r="47" spans="1:13" ht="21.75" customHeight="1">
      <c r="A47" s="7" t="s">
        <v>134</v>
      </c>
      <c r="C47" s="8">
        <v>18082191776</v>
      </c>
      <c r="E47" s="8">
        <v>-312814476</v>
      </c>
      <c r="G47" s="8">
        <v>18395006252</v>
      </c>
      <c r="I47" s="8">
        <v>72060273966</v>
      </c>
      <c r="K47" s="8">
        <v>0</v>
      </c>
      <c r="M47" s="8">
        <v>72060273966</v>
      </c>
    </row>
    <row r="48" spans="1:13" ht="21.75" customHeight="1">
      <c r="A48" s="7" t="s">
        <v>134</v>
      </c>
      <c r="C48" s="8">
        <v>17605479459</v>
      </c>
      <c r="E48" s="8">
        <v>-312814476</v>
      </c>
      <c r="G48" s="8">
        <v>17918293935</v>
      </c>
      <c r="I48" s="8">
        <v>71583561649</v>
      </c>
      <c r="K48" s="8">
        <v>0</v>
      </c>
      <c r="M48" s="8">
        <v>71583561649</v>
      </c>
    </row>
    <row r="49" spans="1:13" ht="21.75" customHeight="1">
      <c r="A49" s="7" t="s">
        <v>134</v>
      </c>
      <c r="C49" s="8">
        <v>8219178080</v>
      </c>
      <c r="E49" s="8">
        <v>-312814476</v>
      </c>
      <c r="G49" s="8">
        <v>8531992556</v>
      </c>
      <c r="I49" s="8">
        <v>62197260270</v>
      </c>
      <c r="K49" s="8">
        <v>0</v>
      </c>
      <c r="M49" s="8">
        <v>62197260270</v>
      </c>
    </row>
    <row r="50" spans="1:13" ht="21.75" customHeight="1">
      <c r="A50" s="7" t="s">
        <v>134</v>
      </c>
      <c r="C50" s="8">
        <v>35554865740</v>
      </c>
      <c r="E50" s="8">
        <v>-248665150</v>
      </c>
      <c r="G50" s="8">
        <v>35803530890</v>
      </c>
      <c r="I50" s="8">
        <v>89532947930</v>
      </c>
      <c r="K50" s="8">
        <v>64149326</v>
      </c>
      <c r="M50" s="8">
        <v>89468798604</v>
      </c>
    </row>
    <row r="51" spans="1:13" ht="21.75" customHeight="1">
      <c r="A51" s="7" t="s">
        <v>121</v>
      </c>
      <c r="C51" s="8">
        <v>2155616433</v>
      </c>
      <c r="E51" s="8">
        <v>4472253</v>
      </c>
      <c r="G51" s="8">
        <v>2151144180</v>
      </c>
      <c r="I51" s="8">
        <v>4338082182</v>
      </c>
      <c r="K51" s="8">
        <v>11916037</v>
      </c>
      <c r="M51" s="8">
        <v>4326166145</v>
      </c>
    </row>
    <row r="52" spans="1:13" ht="21.75" customHeight="1">
      <c r="A52" s="7" t="s">
        <v>132</v>
      </c>
      <c r="C52" s="8">
        <v>18476712320</v>
      </c>
      <c r="E52" s="8">
        <v>-115840765</v>
      </c>
      <c r="G52" s="8">
        <v>18592553085</v>
      </c>
      <c r="I52" s="8">
        <v>43956164368</v>
      </c>
      <c r="K52" s="8">
        <v>0</v>
      </c>
      <c r="M52" s="8">
        <v>43956164368</v>
      </c>
    </row>
    <row r="53" spans="1:13" ht="21.75" customHeight="1">
      <c r="A53" s="7" t="s">
        <v>132</v>
      </c>
      <c r="C53" s="8">
        <v>18476712320</v>
      </c>
      <c r="E53" s="8">
        <v>-115840765</v>
      </c>
      <c r="G53" s="8">
        <v>18592553085</v>
      </c>
      <c r="I53" s="8">
        <v>43956164368</v>
      </c>
      <c r="K53" s="8">
        <v>0</v>
      </c>
      <c r="M53" s="8">
        <v>43956164368</v>
      </c>
    </row>
    <row r="54" spans="1:13" ht="21.75" customHeight="1">
      <c r="A54" s="7" t="s">
        <v>132</v>
      </c>
      <c r="C54" s="8">
        <v>18476712320</v>
      </c>
      <c r="E54" s="8">
        <v>-115840765</v>
      </c>
      <c r="G54" s="8">
        <v>18592553085</v>
      </c>
      <c r="I54" s="8">
        <v>43956164368</v>
      </c>
      <c r="K54" s="8">
        <v>0</v>
      </c>
      <c r="M54" s="8">
        <v>43956164368</v>
      </c>
    </row>
    <row r="55" spans="1:13" ht="21.75" customHeight="1">
      <c r="A55" s="7" t="s">
        <v>132</v>
      </c>
      <c r="C55" s="8">
        <v>19783561636</v>
      </c>
      <c r="E55" s="8">
        <v>-95377337</v>
      </c>
      <c r="G55" s="8">
        <v>19878938973</v>
      </c>
      <c r="I55" s="8">
        <v>45263013684</v>
      </c>
      <c r="K55" s="8">
        <v>20463428</v>
      </c>
      <c r="M55" s="8">
        <v>45242550256</v>
      </c>
    </row>
    <row r="56" spans="1:13" ht="21.75" customHeight="1">
      <c r="A56" s="7" t="s">
        <v>132</v>
      </c>
      <c r="C56" s="8">
        <v>26317808204</v>
      </c>
      <c r="E56" s="8">
        <v>-22982455</v>
      </c>
      <c r="G56" s="8">
        <v>26340790659</v>
      </c>
      <c r="I56" s="8">
        <v>51797260252</v>
      </c>
      <c r="K56" s="8">
        <v>92858310</v>
      </c>
      <c r="M56" s="8">
        <v>51704401942</v>
      </c>
    </row>
    <row r="57" spans="1:13" ht="21.75" customHeight="1">
      <c r="A57" s="7" t="s">
        <v>132</v>
      </c>
      <c r="C57" s="8">
        <v>18754530607</v>
      </c>
      <c r="E57" s="8">
        <v>-138847088</v>
      </c>
      <c r="G57" s="8">
        <v>18893377695</v>
      </c>
      <c r="I57" s="8">
        <v>49294278257</v>
      </c>
      <c r="K57" s="8">
        <v>0</v>
      </c>
      <c r="M57" s="8">
        <v>49294278257</v>
      </c>
    </row>
    <row r="58" spans="1:13" ht="21.75" customHeight="1">
      <c r="A58" s="7" t="s">
        <v>135</v>
      </c>
      <c r="C58" s="8">
        <v>3618</v>
      </c>
      <c r="E58" s="8">
        <v>0</v>
      </c>
      <c r="G58" s="8">
        <v>3618</v>
      </c>
      <c r="I58" s="8">
        <v>3618</v>
      </c>
      <c r="K58" s="8">
        <v>0</v>
      </c>
      <c r="M58" s="8">
        <v>3618</v>
      </c>
    </row>
    <row r="59" spans="1:13" ht="21.75" customHeight="1">
      <c r="A59" s="7" t="s">
        <v>126</v>
      </c>
      <c r="C59" s="8">
        <v>2406575340</v>
      </c>
      <c r="E59" s="8">
        <v>-26123372</v>
      </c>
      <c r="G59" s="8">
        <v>2432698712</v>
      </c>
      <c r="I59" s="8">
        <v>15214904106</v>
      </c>
      <c r="K59" s="8">
        <v>0</v>
      </c>
      <c r="M59" s="8">
        <v>15214904106</v>
      </c>
    </row>
    <row r="60" spans="1:13" ht="21.75" customHeight="1">
      <c r="A60" s="7" t="s">
        <v>132</v>
      </c>
      <c r="C60" s="8">
        <v>24092054780</v>
      </c>
      <c r="E60" s="8">
        <v>-62187389</v>
      </c>
      <c r="G60" s="8">
        <v>24154242169</v>
      </c>
      <c r="I60" s="8">
        <v>45461917788</v>
      </c>
      <c r="K60" s="8">
        <v>25274533</v>
      </c>
      <c r="M60" s="8">
        <v>45436643255</v>
      </c>
    </row>
    <row r="61" spans="1:13" ht="21.75" customHeight="1">
      <c r="A61" s="7" t="s">
        <v>132</v>
      </c>
      <c r="C61" s="8">
        <v>26410958888</v>
      </c>
      <c r="E61" s="8">
        <v>13458046</v>
      </c>
      <c r="G61" s="8">
        <v>26397500842</v>
      </c>
      <c r="I61" s="8">
        <v>47780821896</v>
      </c>
      <c r="K61" s="8">
        <v>100919968</v>
      </c>
      <c r="M61" s="8">
        <v>47679901928</v>
      </c>
    </row>
    <row r="62" spans="1:13" ht="21.75" customHeight="1">
      <c r="A62" s="7" t="s">
        <v>132</v>
      </c>
      <c r="C62" s="8">
        <v>9772042834</v>
      </c>
      <c r="E62" s="8">
        <v>-52380858</v>
      </c>
      <c r="G62" s="8">
        <v>9824423692</v>
      </c>
      <c r="I62" s="8">
        <v>22570432412</v>
      </c>
      <c r="K62" s="8">
        <v>0</v>
      </c>
      <c r="M62" s="8">
        <v>22570432412</v>
      </c>
    </row>
    <row r="63" spans="1:13" ht="21.75" customHeight="1">
      <c r="A63" s="7" t="s">
        <v>136</v>
      </c>
      <c r="C63" s="8">
        <v>6575342464</v>
      </c>
      <c r="E63" s="8">
        <v>-87461922</v>
      </c>
      <c r="G63" s="8">
        <v>6662804386</v>
      </c>
      <c r="I63" s="8">
        <v>27945205472</v>
      </c>
      <c r="K63" s="8">
        <v>0</v>
      </c>
      <c r="M63" s="8">
        <v>27945205472</v>
      </c>
    </row>
    <row r="64" spans="1:13" ht="21.75" customHeight="1">
      <c r="A64" s="7" t="s">
        <v>136</v>
      </c>
      <c r="C64" s="8">
        <v>31976506173</v>
      </c>
      <c r="E64" s="8">
        <v>-19049395</v>
      </c>
      <c r="G64" s="8">
        <v>31995555568</v>
      </c>
      <c r="I64" s="8">
        <v>61417937387</v>
      </c>
      <c r="K64" s="8">
        <v>101447595</v>
      </c>
      <c r="M64" s="8">
        <v>61316489792</v>
      </c>
    </row>
    <row r="65" spans="1:13" ht="21.75" customHeight="1">
      <c r="A65" s="7" t="s">
        <v>132</v>
      </c>
      <c r="C65" s="8">
        <v>5214849309</v>
      </c>
      <c r="E65" s="8">
        <v>-38699101</v>
      </c>
      <c r="G65" s="8">
        <v>5253548410</v>
      </c>
      <c r="I65" s="8">
        <v>11604438346</v>
      </c>
      <c r="K65" s="8">
        <v>3040185</v>
      </c>
      <c r="M65" s="8">
        <v>11601398161</v>
      </c>
    </row>
    <row r="66" spans="1:13" ht="21.75" customHeight="1">
      <c r="A66" s="7" t="s">
        <v>136</v>
      </c>
      <c r="C66" s="8">
        <v>4358794501</v>
      </c>
      <c r="E66" s="8">
        <v>-1374492</v>
      </c>
      <c r="G66" s="8">
        <v>4360168993</v>
      </c>
      <c r="I66" s="8">
        <v>7396602703</v>
      </c>
      <c r="K66" s="8">
        <v>20931959</v>
      </c>
      <c r="M66" s="8">
        <v>7375670744</v>
      </c>
    </row>
    <row r="67" spans="1:13" ht="21.75" customHeight="1">
      <c r="A67" s="7" t="s">
        <v>137</v>
      </c>
      <c r="C67" s="8">
        <v>4581183561</v>
      </c>
      <c r="E67" s="8">
        <v>282044</v>
      </c>
      <c r="G67" s="8">
        <v>4580901517</v>
      </c>
      <c r="I67" s="8">
        <v>7529238342</v>
      </c>
      <c r="K67" s="8">
        <v>24315099</v>
      </c>
      <c r="M67" s="8">
        <v>7504923243</v>
      </c>
    </row>
    <row r="68" spans="1:13" ht="21.75" customHeight="1">
      <c r="A68" s="7" t="s">
        <v>138</v>
      </c>
      <c r="C68" s="8">
        <v>81027398030</v>
      </c>
      <c r="E68" s="8">
        <v>145146362</v>
      </c>
      <c r="G68" s="8">
        <v>80882251668</v>
      </c>
      <c r="I68" s="8">
        <v>113904110350</v>
      </c>
      <c r="K68" s="8">
        <v>545539340</v>
      </c>
      <c r="M68" s="8">
        <v>113358571010</v>
      </c>
    </row>
    <row r="69" spans="1:13" ht="21.75" customHeight="1">
      <c r="A69" s="7" t="s">
        <v>124</v>
      </c>
      <c r="C69" s="8">
        <v>84784216872</v>
      </c>
      <c r="E69" s="8">
        <v>151876043</v>
      </c>
      <c r="G69" s="8">
        <v>84632340829</v>
      </c>
      <c r="I69" s="8">
        <v>119185251384</v>
      </c>
      <c r="K69" s="8">
        <v>570833162</v>
      </c>
      <c r="M69" s="8">
        <v>118614418222</v>
      </c>
    </row>
    <row r="70" spans="1:13" ht="21.75" customHeight="1">
      <c r="A70" s="7" t="s">
        <v>139</v>
      </c>
      <c r="C70" s="8">
        <v>162054795044</v>
      </c>
      <c r="E70" s="8">
        <v>290292722</v>
      </c>
      <c r="G70" s="8">
        <v>161764502322</v>
      </c>
      <c r="I70" s="8">
        <v>227808219700</v>
      </c>
      <c r="K70" s="8">
        <v>1091078679</v>
      </c>
      <c r="M70" s="8">
        <v>226717141021</v>
      </c>
    </row>
    <row r="71" spans="1:13" ht="21.75" customHeight="1">
      <c r="A71" s="7" t="s">
        <v>130</v>
      </c>
      <c r="C71" s="8">
        <v>42413886011</v>
      </c>
      <c r="E71" s="8">
        <v>0</v>
      </c>
      <c r="G71" s="8">
        <v>42413886011</v>
      </c>
      <c r="I71" s="8">
        <v>62677447646</v>
      </c>
      <c r="K71" s="8">
        <v>0</v>
      </c>
      <c r="M71" s="8">
        <v>62677447646</v>
      </c>
    </row>
    <row r="72" spans="1:13" ht="21.75" customHeight="1">
      <c r="A72" s="7" t="s">
        <v>130</v>
      </c>
      <c r="C72" s="8">
        <v>262519142463</v>
      </c>
      <c r="E72" s="8">
        <v>0</v>
      </c>
      <c r="G72" s="8">
        <v>262519142463</v>
      </c>
      <c r="I72" s="8">
        <v>387939690408</v>
      </c>
      <c r="K72" s="8">
        <v>0</v>
      </c>
      <c r="M72" s="8">
        <v>387939690408</v>
      </c>
    </row>
    <row r="73" spans="1:13" ht="21.75" customHeight="1">
      <c r="A73" s="7" t="s">
        <v>130</v>
      </c>
      <c r="C73" s="8">
        <v>141548215880</v>
      </c>
      <c r="E73" s="8">
        <v>867263527</v>
      </c>
      <c r="G73" s="8">
        <v>140680952353</v>
      </c>
      <c r="I73" s="8">
        <v>204665585734</v>
      </c>
      <c r="K73" s="8">
        <v>867263527</v>
      </c>
      <c r="M73" s="8">
        <v>203798322207</v>
      </c>
    </row>
    <row r="74" spans="1:13" ht="21.75" customHeight="1">
      <c r="A74" s="7" t="s">
        <v>130</v>
      </c>
      <c r="C74" s="8">
        <v>22866932080</v>
      </c>
      <c r="E74" s="8">
        <v>0</v>
      </c>
      <c r="G74" s="8">
        <v>22866932080</v>
      </c>
      <c r="I74" s="8">
        <v>33063461934</v>
      </c>
      <c r="K74" s="8">
        <v>0</v>
      </c>
      <c r="M74" s="8">
        <v>33063461934</v>
      </c>
    </row>
    <row r="75" spans="1:13" ht="21.75" customHeight="1">
      <c r="A75" s="7" t="s">
        <v>130</v>
      </c>
      <c r="C75" s="8">
        <v>37311033084</v>
      </c>
      <c r="E75" s="8">
        <v>0</v>
      </c>
      <c r="G75" s="8">
        <v>37311033084</v>
      </c>
      <c r="I75" s="8">
        <v>52759916092</v>
      </c>
      <c r="K75" s="8">
        <v>0</v>
      </c>
      <c r="M75" s="8">
        <v>52759916092</v>
      </c>
    </row>
    <row r="76" spans="1:13" ht="21.75" customHeight="1">
      <c r="A76" s="7" t="s">
        <v>130</v>
      </c>
      <c r="C76" s="8">
        <v>6027230980</v>
      </c>
      <c r="E76" s="8">
        <v>0</v>
      </c>
      <c r="G76" s="8">
        <v>6027230980</v>
      </c>
      <c r="I76" s="8">
        <v>8522846310</v>
      </c>
      <c r="K76" s="8">
        <v>0</v>
      </c>
      <c r="M76" s="8">
        <v>8522846310</v>
      </c>
    </row>
    <row r="77" spans="1:13" ht="21.75" customHeight="1">
      <c r="A77" s="7" t="s">
        <v>130</v>
      </c>
      <c r="C77" s="8">
        <v>71938709216</v>
      </c>
      <c r="E77" s="8">
        <v>0</v>
      </c>
      <c r="G77" s="8">
        <v>71938709216</v>
      </c>
      <c r="I77" s="8">
        <v>99434128388</v>
      </c>
      <c r="K77" s="8">
        <v>0</v>
      </c>
      <c r="M77" s="8">
        <v>99434128388</v>
      </c>
    </row>
    <row r="78" spans="1:13" ht="21.75" customHeight="1">
      <c r="A78" s="7" t="s">
        <v>130</v>
      </c>
      <c r="C78" s="8">
        <v>11620955743</v>
      </c>
      <c r="E78" s="8">
        <v>0</v>
      </c>
      <c r="G78" s="8">
        <v>11620955743</v>
      </c>
      <c r="I78" s="8">
        <v>16062556831</v>
      </c>
      <c r="K78" s="8">
        <v>0</v>
      </c>
      <c r="M78" s="8">
        <v>16062556831</v>
      </c>
    </row>
    <row r="79" spans="1:13" ht="21.75" customHeight="1">
      <c r="A79" s="7" t="s">
        <v>132</v>
      </c>
      <c r="C79" s="8">
        <v>32439999977</v>
      </c>
      <c r="E79" s="8">
        <v>25327721</v>
      </c>
      <c r="G79" s="8">
        <v>32414672256</v>
      </c>
      <c r="I79" s="8">
        <v>41593369832</v>
      </c>
      <c r="K79" s="8">
        <v>187901028</v>
      </c>
      <c r="M79" s="8">
        <v>41405468804</v>
      </c>
    </row>
    <row r="80" spans="1:13" ht="21.75" customHeight="1">
      <c r="A80" s="7" t="s">
        <v>132</v>
      </c>
      <c r="C80" s="8">
        <v>9951377522</v>
      </c>
      <c r="E80" s="8">
        <v>-41828324</v>
      </c>
      <c r="G80" s="8">
        <v>9993205846</v>
      </c>
      <c r="I80" s="8">
        <v>12808232314</v>
      </c>
      <c r="K80" s="8">
        <v>11175973</v>
      </c>
      <c r="M80" s="8">
        <v>12797056341</v>
      </c>
    </row>
    <row r="81" spans="1:13" ht="21.75" customHeight="1">
      <c r="A81" s="7" t="s">
        <v>132</v>
      </c>
      <c r="C81" s="8">
        <v>53702395203</v>
      </c>
      <c r="E81" s="8">
        <v>385442195</v>
      </c>
      <c r="G81" s="8">
        <v>53316953008</v>
      </c>
      <c r="I81" s="8">
        <v>57021455475</v>
      </c>
      <c r="K81" s="8">
        <v>462712263</v>
      </c>
      <c r="M81" s="8">
        <v>56558743212</v>
      </c>
    </row>
    <row r="82" spans="1:13" ht="21.75" customHeight="1">
      <c r="A82" s="7" t="s">
        <v>132</v>
      </c>
      <c r="C82" s="8">
        <v>5065714181</v>
      </c>
      <c r="E82" s="8">
        <v>34240269</v>
      </c>
      <c r="G82" s="8">
        <v>5031473912</v>
      </c>
      <c r="I82" s="8">
        <v>5222256646</v>
      </c>
      <c r="K82" s="8">
        <v>38007334</v>
      </c>
      <c r="M82" s="8">
        <v>5184249312</v>
      </c>
    </row>
    <row r="83" spans="1:13" ht="21.75" customHeight="1">
      <c r="A83" s="7" t="s">
        <v>132</v>
      </c>
      <c r="C83" s="8">
        <v>20594498619</v>
      </c>
      <c r="E83" s="8">
        <v>18264931</v>
      </c>
      <c r="G83" s="8">
        <v>20576233688</v>
      </c>
      <c r="I83" s="8">
        <v>20594498619</v>
      </c>
      <c r="K83" s="8">
        <v>18264931</v>
      </c>
      <c r="M83" s="8">
        <v>20576233688</v>
      </c>
    </row>
    <row r="84" spans="1:13" ht="21.75" customHeight="1">
      <c r="A84" s="7" t="s">
        <v>132</v>
      </c>
      <c r="C84" s="8">
        <v>30692712320</v>
      </c>
      <c r="E84" s="8">
        <v>54393508</v>
      </c>
      <c r="G84" s="8">
        <v>30638318812</v>
      </c>
      <c r="I84" s="8">
        <v>30692712320</v>
      </c>
      <c r="K84" s="8">
        <v>54393508</v>
      </c>
      <c r="M84" s="8">
        <v>30638318812</v>
      </c>
    </row>
    <row r="85" spans="1:13" ht="21.75" customHeight="1">
      <c r="A85" s="7" t="s">
        <v>132</v>
      </c>
      <c r="C85" s="8">
        <v>75097578074</v>
      </c>
      <c r="E85" s="8">
        <v>331836988</v>
      </c>
      <c r="G85" s="8">
        <v>74765741086</v>
      </c>
      <c r="I85" s="8">
        <v>75097578074</v>
      </c>
      <c r="K85" s="8">
        <v>331836988</v>
      </c>
      <c r="M85" s="8">
        <v>74765741086</v>
      </c>
    </row>
    <row r="86" spans="1:13" ht="21.75" customHeight="1">
      <c r="A86" s="7" t="s">
        <v>132</v>
      </c>
      <c r="C86" s="8">
        <v>4294180594</v>
      </c>
      <c r="E86" s="8">
        <v>74906564</v>
      </c>
      <c r="G86" s="8">
        <v>4219274030</v>
      </c>
      <c r="I86" s="8">
        <v>4294180594</v>
      </c>
      <c r="K86" s="8">
        <v>74906564</v>
      </c>
      <c r="M86" s="8">
        <v>4219274030</v>
      </c>
    </row>
    <row r="87" spans="1:13" ht="21.75" customHeight="1">
      <c r="A87" s="7" t="s">
        <v>132</v>
      </c>
      <c r="C87" s="8">
        <v>5772712325</v>
      </c>
      <c r="E87" s="8">
        <v>130618340</v>
      </c>
      <c r="G87" s="8">
        <v>5642093985</v>
      </c>
      <c r="I87" s="8">
        <v>5772712325</v>
      </c>
      <c r="K87" s="8">
        <v>130618340</v>
      </c>
      <c r="M87" s="8">
        <v>5642093985</v>
      </c>
    </row>
    <row r="88" spans="1:13" ht="21.75" customHeight="1">
      <c r="A88" s="7" t="s">
        <v>126</v>
      </c>
      <c r="C88" s="8">
        <v>5173335615</v>
      </c>
      <c r="E88" s="8">
        <v>113533639</v>
      </c>
      <c r="G88" s="8">
        <v>5059801976</v>
      </c>
      <c r="I88" s="8">
        <v>5173335615</v>
      </c>
      <c r="K88" s="8">
        <v>113533639</v>
      </c>
      <c r="M88" s="8">
        <v>5059801976</v>
      </c>
    </row>
    <row r="89" spans="1:13" ht="21.75" customHeight="1">
      <c r="A89" s="9" t="s">
        <v>132</v>
      </c>
      <c r="C89" s="10">
        <v>4280668492</v>
      </c>
      <c r="E89" s="10">
        <v>100495929</v>
      </c>
      <c r="G89" s="10">
        <v>4180172563</v>
      </c>
      <c r="I89" s="10">
        <v>4280668492</v>
      </c>
      <c r="K89" s="10">
        <v>100495929</v>
      </c>
      <c r="M89" s="10">
        <v>4180172563</v>
      </c>
    </row>
    <row r="90" spans="1:13" ht="21.75" customHeight="1" thickBot="1">
      <c r="A90" s="11" t="s">
        <v>23</v>
      </c>
      <c r="C90" s="12">
        <f>SUM(C8:C89)</f>
        <v>2081341875042</v>
      </c>
      <c r="D90" s="12">
        <f t="shared" ref="D90:L90" si="0">SUM(D8:D89)</f>
        <v>0</v>
      </c>
      <c r="E90" s="12">
        <f t="shared" si="0"/>
        <v>-601467234</v>
      </c>
      <c r="F90" s="12">
        <f t="shared" si="0"/>
        <v>0</v>
      </c>
      <c r="G90" s="12">
        <f t="shared" si="0"/>
        <v>2081943342276</v>
      </c>
      <c r="H90" s="12">
        <f t="shared" si="0"/>
        <v>0</v>
      </c>
      <c r="I90" s="12">
        <f t="shared" si="0"/>
        <v>3805158133448</v>
      </c>
      <c r="J90" s="12">
        <f t="shared" si="0"/>
        <v>0</v>
      </c>
      <c r="K90" s="12">
        <f t="shared" si="0"/>
        <v>5723363666</v>
      </c>
      <c r="L90" s="12">
        <f t="shared" si="0"/>
        <v>0</v>
      </c>
      <c r="M90" s="12">
        <f>SUM(M8:M89)</f>
        <v>3799434769782</v>
      </c>
    </row>
    <row r="91" spans="1:13" ht="13.5" thickTop="1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21"/>
  <sheetViews>
    <sheetView rightToLeft="1" view="pageBreakPreview" zoomScale="70" zoomScaleNormal="100" zoomScaleSheetLayoutView="70" workbookViewId="0">
      <selection activeCell="N40" sqref="N40"/>
    </sheetView>
  </sheetViews>
  <sheetFormatPr defaultRowHeight="12.75"/>
  <cols>
    <col min="1" max="1" width="40.28515625" style="66" customWidth="1"/>
    <col min="2" max="2" width="1.28515625" style="66" customWidth="1"/>
    <col min="3" max="3" width="10.85546875" style="66" bestFit="1" customWidth="1"/>
    <col min="4" max="4" width="1.28515625" style="66" customWidth="1"/>
    <col min="5" max="5" width="16.140625" style="66" bestFit="1" customWidth="1"/>
    <col min="6" max="6" width="1.28515625" style="66" customWidth="1"/>
    <col min="7" max="7" width="17.28515625" style="66" bestFit="1" customWidth="1"/>
    <col min="8" max="8" width="1.28515625" style="66" customWidth="1"/>
    <col min="9" max="9" width="21.85546875" style="66" bestFit="1" customWidth="1"/>
    <col min="10" max="10" width="1.28515625" style="66" customWidth="1"/>
    <col min="11" max="11" width="10.85546875" style="66" bestFit="1" customWidth="1"/>
    <col min="12" max="12" width="1.28515625" style="66" customWidth="1"/>
    <col min="13" max="13" width="16.140625" style="66" bestFit="1" customWidth="1"/>
    <col min="14" max="14" width="1.28515625" style="66" customWidth="1"/>
    <col min="15" max="15" width="17.28515625" style="66" bestFit="1" customWidth="1"/>
    <col min="16" max="16" width="1.28515625" style="66" customWidth="1"/>
    <col min="17" max="17" width="25.42578125" style="66" customWidth="1"/>
    <col min="18" max="18" width="1.28515625" style="66" customWidth="1"/>
    <col min="19" max="19" width="0.28515625" style="66" customWidth="1"/>
    <col min="20" max="16384" width="9.140625" style="66"/>
  </cols>
  <sheetData>
    <row r="1" spans="1:21" ht="29.1" customHeight="1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</row>
    <row r="2" spans="1:21" ht="21.75" customHeight="1">
      <c r="A2" s="252" t="s">
        <v>140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</row>
    <row r="3" spans="1:21" ht="21.75" customHeight="1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</row>
    <row r="4" spans="1:21" ht="24.75" customHeight="1"/>
    <row r="5" spans="1:21" ht="33.75" customHeight="1">
      <c r="A5" s="254" t="s">
        <v>220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</row>
    <row r="6" spans="1:21" ht="27.75" customHeight="1">
      <c r="A6" s="256" t="s">
        <v>143</v>
      </c>
      <c r="C6" s="256" t="s">
        <v>159</v>
      </c>
      <c r="D6" s="256"/>
      <c r="E6" s="256"/>
      <c r="F6" s="256"/>
      <c r="G6" s="256"/>
      <c r="H6" s="256"/>
      <c r="I6" s="256"/>
      <c r="J6" s="94"/>
      <c r="K6" s="256" t="s">
        <v>160</v>
      </c>
      <c r="L6" s="256"/>
      <c r="M6" s="256"/>
      <c r="N6" s="256"/>
      <c r="O6" s="256"/>
      <c r="P6" s="256"/>
      <c r="Q6" s="256"/>
      <c r="R6" s="256"/>
    </row>
    <row r="7" spans="1:21" ht="29.1" customHeight="1">
      <c r="A7" s="256"/>
      <c r="C7" s="196" t="s">
        <v>13</v>
      </c>
      <c r="D7" s="59"/>
      <c r="E7" s="196" t="s">
        <v>221</v>
      </c>
      <c r="F7" s="59"/>
      <c r="G7" s="196" t="s">
        <v>222</v>
      </c>
      <c r="H7" s="59"/>
      <c r="I7" s="196" t="s">
        <v>223</v>
      </c>
      <c r="J7" s="57"/>
      <c r="K7" s="196" t="s">
        <v>13</v>
      </c>
      <c r="L7" s="59"/>
      <c r="M7" s="196" t="s">
        <v>221</v>
      </c>
      <c r="N7" s="59"/>
      <c r="O7" s="196" t="s">
        <v>222</v>
      </c>
      <c r="P7" s="59"/>
      <c r="Q7" s="295" t="s">
        <v>223</v>
      </c>
      <c r="R7" s="295"/>
    </row>
    <row r="8" spans="1:21" ht="27" customHeight="1">
      <c r="A8" s="193" t="s">
        <v>19</v>
      </c>
      <c r="C8" s="168">
        <v>60000000</v>
      </c>
      <c r="D8" s="167"/>
      <c r="E8" s="168">
        <v>71651817446</v>
      </c>
      <c r="F8" s="167"/>
      <c r="G8" s="168">
        <v>69121528286</v>
      </c>
      <c r="H8" s="167"/>
      <c r="I8" s="168">
        <f>E8-G8</f>
        <v>2530289160</v>
      </c>
      <c r="J8" s="167"/>
      <c r="K8" s="168">
        <v>60000000</v>
      </c>
      <c r="L8" s="167"/>
      <c r="M8" s="168">
        <v>71651817446</v>
      </c>
      <c r="N8" s="167"/>
      <c r="O8" s="168">
        <v>69121528286</v>
      </c>
      <c r="P8" s="167"/>
      <c r="Q8" s="316">
        <v>2530289160</v>
      </c>
      <c r="R8" s="316"/>
      <c r="S8" s="175"/>
      <c r="T8" s="175"/>
      <c r="U8" s="175"/>
    </row>
    <row r="9" spans="1:21" ht="27" customHeight="1">
      <c r="A9" s="194" t="s">
        <v>77</v>
      </c>
      <c r="C9" s="120">
        <v>750000</v>
      </c>
      <c r="D9" s="167"/>
      <c r="E9" s="120">
        <v>750000000000</v>
      </c>
      <c r="F9" s="167"/>
      <c r="G9" s="120">
        <v>749592187500</v>
      </c>
      <c r="H9" s="167"/>
      <c r="I9" s="120">
        <f>E9-G9</f>
        <v>407812500</v>
      </c>
      <c r="J9" s="167"/>
      <c r="K9" s="120">
        <v>750000</v>
      </c>
      <c r="L9" s="167"/>
      <c r="M9" s="120">
        <v>750000000000</v>
      </c>
      <c r="N9" s="167"/>
      <c r="O9" s="120">
        <v>749592187500</v>
      </c>
      <c r="P9" s="167"/>
      <c r="Q9" s="317">
        <v>407812500</v>
      </c>
      <c r="R9" s="317"/>
      <c r="S9" s="175"/>
      <c r="T9" s="175"/>
      <c r="U9" s="175"/>
    </row>
    <row r="10" spans="1:21" ht="27" customHeight="1">
      <c r="A10" s="195" t="s">
        <v>63</v>
      </c>
      <c r="C10" s="171">
        <v>3</v>
      </c>
      <c r="D10" s="167"/>
      <c r="E10" s="171">
        <v>25382855</v>
      </c>
      <c r="F10" s="167"/>
      <c r="G10" s="171">
        <v>23865944</v>
      </c>
      <c r="H10" s="167"/>
      <c r="I10" s="171">
        <f>E10-G10</f>
        <v>1516911</v>
      </c>
      <c r="J10" s="167"/>
      <c r="K10" s="171">
        <v>3</v>
      </c>
      <c r="L10" s="167"/>
      <c r="M10" s="171">
        <v>25382855</v>
      </c>
      <c r="N10" s="167"/>
      <c r="O10" s="171">
        <v>23865944</v>
      </c>
      <c r="P10" s="167"/>
      <c r="Q10" s="318">
        <v>1516911</v>
      </c>
      <c r="R10" s="318"/>
      <c r="S10" s="175"/>
      <c r="T10" s="175"/>
      <c r="U10" s="175"/>
    </row>
    <row r="11" spans="1:21" ht="27" customHeight="1">
      <c r="A11" s="192" t="s">
        <v>23</v>
      </c>
      <c r="C11" s="137">
        <f>SUM(C8:C10)</f>
        <v>60750003</v>
      </c>
      <c r="D11" s="167"/>
      <c r="E11" s="137">
        <f>SUM(E8:E10)</f>
        <v>821677200301</v>
      </c>
      <c r="F11" s="167"/>
      <c r="G11" s="137">
        <f>SUM(G8:G10)</f>
        <v>818737581730</v>
      </c>
      <c r="H11" s="167"/>
      <c r="I11" s="137">
        <f>SUM(I8:I10)</f>
        <v>2939618571</v>
      </c>
      <c r="J11" s="167"/>
      <c r="K11" s="137">
        <f>SUM(K8:K10)</f>
        <v>60750003</v>
      </c>
      <c r="L11" s="167"/>
      <c r="M11" s="137">
        <f>SUM(M8:M10)</f>
        <v>821677200301</v>
      </c>
      <c r="N11" s="167"/>
      <c r="O11" s="137">
        <f>SUM(O8:O10)</f>
        <v>818737581730</v>
      </c>
      <c r="P11" s="167"/>
      <c r="Q11" s="319">
        <f>SUM(Q8:R10)</f>
        <v>2939618571</v>
      </c>
      <c r="R11" s="319"/>
      <c r="S11" s="175"/>
      <c r="T11" s="175"/>
      <c r="U11" s="175"/>
    </row>
    <row r="12" spans="1:21"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</row>
    <row r="13" spans="1:21">
      <c r="C13" s="175"/>
      <c r="D13" s="175"/>
      <c r="E13" s="175"/>
      <c r="F13" s="175"/>
      <c r="G13" s="175"/>
      <c r="H13" s="175"/>
      <c r="I13" s="176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</row>
    <row r="14" spans="1:21"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</row>
    <row r="15" spans="1:21">
      <c r="C15" s="175"/>
      <c r="D15" s="175"/>
      <c r="E15" s="175"/>
      <c r="F15" s="175"/>
      <c r="G15" s="176"/>
      <c r="H15" s="175"/>
      <c r="I15" s="176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</row>
    <row r="16" spans="1:21">
      <c r="C16" s="175"/>
      <c r="D16" s="175"/>
      <c r="E16" s="175"/>
      <c r="F16" s="175"/>
      <c r="G16" s="176"/>
      <c r="H16" s="175"/>
      <c r="I16" s="176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</row>
    <row r="17" spans="3:21">
      <c r="C17" s="175"/>
      <c r="D17" s="175"/>
      <c r="E17" s="175"/>
      <c r="F17" s="175"/>
      <c r="G17" s="175"/>
      <c r="H17" s="175"/>
      <c r="I17" s="176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</row>
    <row r="18" spans="3:21"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</row>
    <row r="19" spans="3:21"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</row>
    <row r="20" spans="3:21"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</row>
    <row r="21" spans="3:21"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5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39"/>
  <sheetViews>
    <sheetView rightToLeft="1" view="pageBreakPreview" zoomScale="55" zoomScaleNormal="85" zoomScaleSheetLayoutView="55" workbookViewId="0">
      <selection activeCell="A4" sqref="A4"/>
    </sheetView>
  </sheetViews>
  <sheetFormatPr defaultRowHeight="12.75"/>
  <cols>
    <col min="1" max="1" width="40.28515625" style="57" customWidth="1"/>
    <col min="2" max="2" width="1.28515625" style="57" customWidth="1"/>
    <col min="3" max="3" width="13.5703125" style="57" bestFit="1" customWidth="1"/>
    <col min="4" max="4" width="1.28515625" style="57" customWidth="1"/>
    <col min="5" max="5" width="20.85546875" style="57" bestFit="1" customWidth="1"/>
    <col min="6" max="6" width="1.28515625" style="57" customWidth="1"/>
    <col min="7" max="7" width="20.85546875" style="57" bestFit="1" customWidth="1"/>
    <col min="8" max="8" width="1.28515625" style="57" customWidth="1"/>
    <col min="9" max="9" width="27.7109375" style="57" bestFit="1" customWidth="1"/>
    <col min="10" max="10" width="1.28515625" style="57" customWidth="1"/>
    <col min="11" max="11" width="13.5703125" style="57" bestFit="1" customWidth="1"/>
    <col min="12" max="12" width="1.28515625" style="57" customWidth="1"/>
    <col min="13" max="13" width="20.85546875" style="57" bestFit="1" customWidth="1"/>
    <col min="14" max="14" width="1.28515625" style="57" customWidth="1"/>
    <col min="15" max="15" width="20.85546875" style="57" bestFit="1" customWidth="1"/>
    <col min="16" max="16" width="1.28515625" style="57" customWidth="1"/>
    <col min="17" max="17" width="26.5703125" style="57" customWidth="1"/>
    <col min="18" max="18" width="8" style="57" customWidth="1"/>
    <col min="19" max="19" width="21" style="57" bestFit="1" customWidth="1"/>
    <col min="20" max="20" width="14.5703125" style="57" bestFit="1" customWidth="1"/>
    <col min="21" max="21" width="12.140625" style="57" bestFit="1" customWidth="1"/>
    <col min="22" max="16384" width="9.140625" style="57"/>
  </cols>
  <sheetData>
    <row r="1" spans="1:22" ht="29.1" customHeight="1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</row>
    <row r="2" spans="1:22" ht="21.75" customHeight="1">
      <c r="A2" s="252" t="s">
        <v>140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53"/>
      <c r="T2" s="53"/>
    </row>
    <row r="3" spans="1:22" ht="21.75" customHeight="1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53"/>
      <c r="T3" s="53"/>
    </row>
    <row r="4" spans="1:22" ht="36.75" customHeight="1">
      <c r="S4" s="53"/>
      <c r="T4" s="53"/>
    </row>
    <row r="5" spans="1:22" ht="36.75" customHeight="1">
      <c r="A5" s="254" t="s">
        <v>234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37"/>
      <c r="S5" s="53"/>
      <c r="T5" s="53"/>
    </row>
    <row r="6" spans="1:22" ht="36.75" customHeight="1">
      <c r="A6" s="270" t="s">
        <v>143</v>
      </c>
      <c r="C6" s="274" t="s">
        <v>159</v>
      </c>
      <c r="D6" s="274"/>
      <c r="E6" s="274"/>
      <c r="F6" s="274"/>
      <c r="G6" s="274"/>
      <c r="H6" s="274"/>
      <c r="I6" s="274"/>
      <c r="K6" s="274" t="s">
        <v>160</v>
      </c>
      <c r="L6" s="274"/>
      <c r="M6" s="274"/>
      <c r="N6" s="274"/>
      <c r="O6" s="274"/>
      <c r="P6" s="274"/>
      <c r="Q6" s="274"/>
      <c r="R6" s="233"/>
      <c r="S6" s="53"/>
      <c r="T6" s="53"/>
    </row>
    <row r="7" spans="1:22" ht="36.75" customHeight="1">
      <c r="A7" s="272"/>
      <c r="C7" s="14" t="s">
        <v>13</v>
      </c>
      <c r="D7" s="59"/>
      <c r="E7" s="14" t="s">
        <v>15</v>
      </c>
      <c r="F7" s="59"/>
      <c r="G7" s="14" t="s">
        <v>222</v>
      </c>
      <c r="H7" s="59"/>
      <c r="I7" s="14" t="s">
        <v>235</v>
      </c>
      <c r="K7" s="14" t="s">
        <v>13</v>
      </c>
      <c r="L7" s="59"/>
      <c r="M7" s="14" t="s">
        <v>15</v>
      </c>
      <c r="N7" s="59"/>
      <c r="O7" s="14" t="s">
        <v>222</v>
      </c>
      <c r="P7" s="59"/>
      <c r="Q7" s="14" t="s">
        <v>235</v>
      </c>
      <c r="R7" s="234"/>
      <c r="S7" s="53"/>
      <c r="T7" s="53"/>
    </row>
    <row r="8" spans="1:22" ht="21.75" customHeight="1">
      <c r="A8" s="60" t="s">
        <v>22</v>
      </c>
      <c r="C8" s="61">
        <v>4000000</v>
      </c>
      <c r="E8" s="61">
        <v>23695407600</v>
      </c>
      <c r="G8" s="61">
        <v>22183188120</v>
      </c>
      <c r="I8" s="53">
        <f>E8-G8</f>
        <v>1512219480</v>
      </c>
      <c r="K8" s="61">
        <v>4000000</v>
      </c>
      <c r="M8" s="61">
        <v>23695407600</v>
      </c>
      <c r="O8" s="61">
        <v>24647986800</v>
      </c>
      <c r="Q8" s="53">
        <f>M8-O8</f>
        <v>-952579200</v>
      </c>
      <c r="R8" s="235"/>
      <c r="S8" s="53"/>
      <c r="T8" s="53"/>
      <c r="U8" s="54"/>
      <c r="V8" s="54"/>
    </row>
    <row r="9" spans="1:22" ht="21.75" customHeight="1">
      <c r="A9" s="55" t="s">
        <v>20</v>
      </c>
      <c r="C9" s="54">
        <v>606007989</v>
      </c>
      <c r="E9" s="54">
        <v>1193025917734</v>
      </c>
      <c r="G9" s="54">
        <v>1171378270033</v>
      </c>
      <c r="I9" s="217">
        <f t="shared" ref="I9:I24" si="0">E9-G9</f>
        <v>21647647701</v>
      </c>
      <c r="K9" s="54">
        <v>606007989</v>
      </c>
      <c r="M9" s="54">
        <v>1193025917734</v>
      </c>
      <c r="O9" s="54">
        <v>1150933269426</v>
      </c>
      <c r="Q9" s="54">
        <f t="shared" ref="Q9:Q24" si="1">M9-O9</f>
        <v>42092648308</v>
      </c>
      <c r="R9" s="54"/>
      <c r="S9" s="53"/>
      <c r="T9" s="53"/>
      <c r="U9" s="54"/>
      <c r="V9" s="54"/>
    </row>
    <row r="10" spans="1:22" ht="21.75" customHeight="1">
      <c r="A10" s="55" t="s">
        <v>21</v>
      </c>
      <c r="C10" s="54">
        <v>13333333</v>
      </c>
      <c r="E10" s="54">
        <v>73957188817</v>
      </c>
      <c r="G10" s="54">
        <v>69181062670</v>
      </c>
      <c r="I10" s="53">
        <f t="shared" si="0"/>
        <v>4776126147</v>
      </c>
      <c r="K10" s="54">
        <v>13333333</v>
      </c>
      <c r="M10" s="54">
        <v>73957188817</v>
      </c>
      <c r="O10" s="54">
        <v>77661663391</v>
      </c>
      <c r="Q10" s="53">
        <f t="shared" si="1"/>
        <v>-3704474574</v>
      </c>
      <c r="R10" s="53"/>
      <c r="S10" s="53"/>
      <c r="T10" s="53"/>
      <c r="U10" s="54"/>
      <c r="V10" s="54"/>
    </row>
    <row r="11" spans="1:22" ht="21.75" customHeight="1">
      <c r="A11" s="55" t="s">
        <v>56</v>
      </c>
      <c r="C11" s="54">
        <v>200000</v>
      </c>
      <c r="E11" s="54">
        <v>107030409200</v>
      </c>
      <c r="G11" s="54">
        <v>93763348800</v>
      </c>
      <c r="I11" s="217">
        <f t="shared" si="0"/>
        <v>13267060400</v>
      </c>
      <c r="K11" s="54">
        <v>200000</v>
      </c>
      <c r="M11" s="54">
        <v>107030409200</v>
      </c>
      <c r="O11" s="54">
        <v>97824469600</v>
      </c>
      <c r="Q11" s="54">
        <f t="shared" si="1"/>
        <v>9205939600</v>
      </c>
      <c r="R11" s="54"/>
      <c r="S11" s="53"/>
      <c r="T11" s="53"/>
      <c r="U11" s="54"/>
      <c r="V11" s="54"/>
    </row>
    <row r="12" spans="1:22" ht="21.75" customHeight="1">
      <c r="A12" s="55" t="s">
        <v>51</v>
      </c>
      <c r="C12" s="54">
        <v>19003685</v>
      </c>
      <c r="E12" s="54">
        <v>173768184847</v>
      </c>
      <c r="G12" s="54">
        <v>180954015949</v>
      </c>
      <c r="I12" s="53">
        <f t="shared" si="0"/>
        <v>-7185831102</v>
      </c>
      <c r="K12" s="54">
        <v>19003685</v>
      </c>
      <c r="M12" s="54">
        <v>173768184847</v>
      </c>
      <c r="O12" s="54">
        <v>180954015949</v>
      </c>
      <c r="Q12" s="53">
        <f t="shared" si="1"/>
        <v>-7185831102</v>
      </c>
      <c r="R12" s="54"/>
      <c r="S12" s="53"/>
      <c r="T12" s="53"/>
    </row>
    <row r="13" spans="1:22" ht="21.75" customHeight="1">
      <c r="A13" s="55" t="s">
        <v>52</v>
      </c>
      <c r="C13" s="54">
        <v>10828676</v>
      </c>
      <c r="E13" s="54">
        <v>774835429021</v>
      </c>
      <c r="G13" s="54">
        <v>678878701965</v>
      </c>
      <c r="I13" s="53">
        <f t="shared" si="0"/>
        <v>95956727056</v>
      </c>
      <c r="K13" s="54">
        <v>10828676</v>
      </c>
      <c r="M13" s="54">
        <v>774835429021</v>
      </c>
      <c r="O13" s="54">
        <v>707886359986</v>
      </c>
      <c r="Q13" s="53">
        <f t="shared" si="1"/>
        <v>66949069035</v>
      </c>
      <c r="R13" s="54"/>
      <c r="S13" s="53"/>
      <c r="T13" s="53"/>
    </row>
    <row r="14" spans="1:22" ht="21.75" customHeight="1">
      <c r="A14" s="55" t="s">
        <v>48</v>
      </c>
      <c r="C14" s="54">
        <v>3340000</v>
      </c>
      <c r="E14" s="54">
        <v>97790204028</v>
      </c>
      <c r="G14" s="54">
        <v>102035577160</v>
      </c>
      <c r="I14" s="53">
        <f t="shared" si="0"/>
        <v>-4245373132</v>
      </c>
      <c r="K14" s="54">
        <v>3340000</v>
      </c>
      <c r="M14" s="54">
        <v>97790204028</v>
      </c>
      <c r="O14" s="54">
        <v>102035577160</v>
      </c>
      <c r="Q14" s="53">
        <f t="shared" si="1"/>
        <v>-4245373132</v>
      </c>
      <c r="R14" s="54"/>
      <c r="S14" s="53"/>
      <c r="T14" s="53"/>
    </row>
    <row r="15" spans="1:22" ht="21.75" customHeight="1">
      <c r="A15" s="55" t="s">
        <v>49</v>
      </c>
      <c r="C15" s="54">
        <v>184181489</v>
      </c>
      <c r="E15" s="54">
        <v>3308997264114</v>
      </c>
      <c r="G15" s="54">
        <v>3225695660269</v>
      </c>
      <c r="I15" s="53">
        <f t="shared" si="0"/>
        <v>83301603845</v>
      </c>
      <c r="K15" s="54">
        <v>184181489</v>
      </c>
      <c r="M15" s="54">
        <v>3308997264114</v>
      </c>
      <c r="O15" s="54">
        <v>3136325276362</v>
      </c>
      <c r="Q15" s="53">
        <f t="shared" si="1"/>
        <v>172671987752</v>
      </c>
      <c r="R15" s="53"/>
      <c r="S15" s="53"/>
      <c r="T15" s="53"/>
    </row>
    <row r="16" spans="1:22" ht="21.75" customHeight="1">
      <c r="A16" s="55" t="s">
        <v>55</v>
      </c>
      <c r="C16" s="54">
        <v>53000000</v>
      </c>
      <c r="E16" s="54">
        <v>1872836895600</v>
      </c>
      <c r="G16" s="54">
        <v>1696791215452</v>
      </c>
      <c r="I16" s="53">
        <f t="shared" si="0"/>
        <v>176045680148</v>
      </c>
      <c r="K16" s="54">
        <v>53000000</v>
      </c>
      <c r="M16" s="54">
        <v>1872836895600</v>
      </c>
      <c r="O16" s="54">
        <v>1739056724742</v>
      </c>
      <c r="Q16" s="53">
        <f t="shared" si="1"/>
        <v>133780170858</v>
      </c>
      <c r="R16" s="53"/>
      <c r="S16" s="53"/>
      <c r="T16" s="53"/>
    </row>
    <row r="17" spans="1:20" ht="21.75" customHeight="1">
      <c r="A17" s="55" t="s">
        <v>19</v>
      </c>
      <c r="C17" s="54">
        <v>100000000</v>
      </c>
      <c r="E17" s="54">
        <v>120957713000</v>
      </c>
      <c r="G17" s="54">
        <v>96770139394</v>
      </c>
      <c r="I17" s="53">
        <f t="shared" si="0"/>
        <v>24187573606</v>
      </c>
      <c r="K17" s="54">
        <v>100000000</v>
      </c>
      <c r="M17" s="54">
        <v>120957713000</v>
      </c>
      <c r="O17" s="54">
        <v>115202546914</v>
      </c>
      <c r="Q17" s="53">
        <f t="shared" si="1"/>
        <v>5755166086</v>
      </c>
      <c r="R17" s="53"/>
      <c r="S17" s="53"/>
      <c r="T17" s="53"/>
    </row>
    <row r="18" spans="1:20" ht="21.75" customHeight="1">
      <c r="A18" s="55" t="s">
        <v>54</v>
      </c>
      <c r="C18" s="54">
        <v>10850331</v>
      </c>
      <c r="E18" s="54">
        <v>380703884165</v>
      </c>
      <c r="G18" s="54">
        <v>334385218649</v>
      </c>
      <c r="I18" s="217">
        <f t="shared" si="0"/>
        <v>46318665516</v>
      </c>
      <c r="K18" s="54">
        <v>10850331</v>
      </c>
      <c r="M18" s="54">
        <v>380703884165</v>
      </c>
      <c r="O18" s="54">
        <v>358584933225</v>
      </c>
      <c r="Q18" s="54">
        <f t="shared" si="1"/>
        <v>22118950940</v>
      </c>
      <c r="R18" s="54"/>
      <c r="S18" s="53"/>
      <c r="T18" s="53"/>
    </row>
    <row r="19" spans="1:20" ht="21.75" customHeight="1">
      <c r="A19" s="55" t="s">
        <v>50</v>
      </c>
      <c r="C19" s="54">
        <v>1562699</v>
      </c>
      <c r="E19" s="54">
        <v>16205335211</v>
      </c>
      <c r="G19" s="54">
        <v>17212516906</v>
      </c>
      <c r="I19" s="53">
        <f t="shared" si="0"/>
        <v>-1007181695</v>
      </c>
      <c r="K19" s="54">
        <v>1562699</v>
      </c>
      <c r="M19" s="54">
        <v>16205335211</v>
      </c>
      <c r="O19" s="54">
        <v>17212516906</v>
      </c>
      <c r="Q19" s="53">
        <f t="shared" si="1"/>
        <v>-1007181695</v>
      </c>
      <c r="R19" s="53"/>
      <c r="S19" s="53"/>
      <c r="T19" s="53"/>
    </row>
    <row r="20" spans="1:20" ht="21.75" customHeight="1">
      <c r="A20" s="55" t="s">
        <v>53</v>
      </c>
      <c r="C20" s="54">
        <v>14160767</v>
      </c>
      <c r="E20" s="54">
        <v>337710893698</v>
      </c>
      <c r="G20" s="54">
        <v>300625918061</v>
      </c>
      <c r="I20" s="53">
        <f t="shared" si="0"/>
        <v>37084975637</v>
      </c>
      <c r="K20" s="54">
        <v>14160767</v>
      </c>
      <c r="M20" s="54">
        <v>337710893698</v>
      </c>
      <c r="O20" s="54">
        <v>324557183804</v>
      </c>
      <c r="Q20" s="53">
        <f t="shared" si="1"/>
        <v>13153709894</v>
      </c>
      <c r="R20" s="53"/>
      <c r="S20" s="53"/>
      <c r="T20" s="53"/>
    </row>
    <row r="21" spans="1:20" ht="21.75" customHeight="1">
      <c r="A21" s="55" t="s">
        <v>69</v>
      </c>
      <c r="C21" s="54">
        <v>9086</v>
      </c>
      <c r="E21" s="54">
        <v>7751138325</v>
      </c>
      <c r="G21" s="54">
        <v>7564431742</v>
      </c>
      <c r="I21" s="53">
        <f t="shared" si="0"/>
        <v>186706583</v>
      </c>
      <c r="K21" s="54">
        <v>9086</v>
      </c>
      <c r="M21" s="54">
        <v>7751138325</v>
      </c>
      <c r="O21" s="54">
        <v>7437387720</v>
      </c>
      <c r="Q21" s="53">
        <f t="shared" si="1"/>
        <v>313750605</v>
      </c>
      <c r="R21" s="54"/>
      <c r="S21" s="53"/>
      <c r="T21" s="53"/>
    </row>
    <row r="22" spans="1:20" ht="21.75" customHeight="1">
      <c r="A22" s="55" t="s">
        <v>71</v>
      </c>
      <c r="C22" s="54">
        <v>1500000</v>
      </c>
      <c r="E22" s="54">
        <v>1499184375000</v>
      </c>
      <c r="G22" s="54">
        <v>1499184375000</v>
      </c>
      <c r="I22" s="53">
        <f t="shared" si="0"/>
        <v>0</v>
      </c>
      <c r="K22" s="54">
        <v>1500000</v>
      </c>
      <c r="M22" s="54">
        <v>1499184375000</v>
      </c>
      <c r="O22" s="54">
        <v>1499184375000</v>
      </c>
      <c r="Q22" s="53">
        <f t="shared" si="1"/>
        <v>0</v>
      </c>
      <c r="R22" s="54"/>
    </row>
    <row r="23" spans="1:20" ht="21.75" customHeight="1">
      <c r="A23" s="55" t="s">
        <v>63</v>
      </c>
      <c r="C23" s="54">
        <v>2191184</v>
      </c>
      <c r="E23" s="54">
        <v>18831462576880</v>
      </c>
      <c r="G23" s="54">
        <v>17431557925373</v>
      </c>
      <c r="I23" s="53">
        <f t="shared" si="0"/>
        <v>1399904651507</v>
      </c>
      <c r="K23" s="54">
        <v>2191184</v>
      </c>
      <c r="M23" s="54">
        <v>18831462576880</v>
      </c>
      <c r="O23" s="54">
        <v>17431557925373</v>
      </c>
      <c r="Q23" s="53">
        <f t="shared" si="1"/>
        <v>1399904651507</v>
      </c>
      <c r="R23" s="54"/>
    </row>
    <row r="24" spans="1:20" ht="21.75" customHeight="1">
      <c r="A24" s="55" t="s">
        <v>94</v>
      </c>
      <c r="C24" s="54">
        <v>2997903</v>
      </c>
      <c r="E24" s="54">
        <v>3085852460843</v>
      </c>
      <c r="G24" s="54">
        <v>3085852460843</v>
      </c>
      <c r="I24" s="53">
        <f t="shared" si="0"/>
        <v>0</v>
      </c>
      <c r="K24" s="54">
        <v>2997903</v>
      </c>
      <c r="M24" s="54">
        <v>3085852460843</v>
      </c>
      <c r="O24" s="54">
        <v>3085852460843</v>
      </c>
      <c r="Q24" s="53">
        <f t="shared" si="1"/>
        <v>0</v>
      </c>
      <c r="R24" s="54"/>
    </row>
    <row r="25" spans="1:20" ht="21.75" customHeight="1">
      <c r="A25" s="55" t="s">
        <v>66</v>
      </c>
      <c r="C25" s="54">
        <v>1335900</v>
      </c>
      <c r="E25" s="54">
        <v>6156203519006</v>
      </c>
      <c r="G25" s="54">
        <v>6054357582660</v>
      </c>
      <c r="I25" s="53">
        <f>E25-G25</f>
        <v>101845936346</v>
      </c>
      <c r="K25" s="54">
        <v>1335900</v>
      </c>
      <c r="M25" s="54">
        <v>6156203519006</v>
      </c>
      <c r="O25" s="54">
        <v>5952511646315</v>
      </c>
      <c r="Q25" s="53">
        <f>M25-O25</f>
        <v>203691872691</v>
      </c>
      <c r="R25" s="54"/>
    </row>
    <row r="26" spans="1:20" ht="21.75" customHeight="1">
      <c r="A26" s="55" t="s">
        <v>74</v>
      </c>
      <c r="C26" s="54">
        <v>2500000</v>
      </c>
      <c r="E26" s="54">
        <v>2498640625000</v>
      </c>
      <c r="G26" s="54">
        <v>2498640625000</v>
      </c>
      <c r="I26" s="53">
        <f t="shared" ref="I26:I32" si="2">E26-G26</f>
        <v>0</v>
      </c>
      <c r="K26" s="54">
        <v>2500000</v>
      </c>
      <c r="M26" s="54">
        <v>2498640625000</v>
      </c>
      <c r="O26" s="54">
        <v>2498640625000</v>
      </c>
      <c r="Q26" s="53">
        <f t="shared" ref="Q26:Q32" si="3">M26-O26</f>
        <v>0</v>
      </c>
      <c r="R26" s="54"/>
    </row>
    <row r="27" spans="1:20" ht="21.75" customHeight="1">
      <c r="A27" s="55" t="s">
        <v>83</v>
      </c>
      <c r="C27" s="54">
        <v>624417</v>
      </c>
      <c r="E27" s="120">
        <v>492234866256</v>
      </c>
      <c r="F27" s="167"/>
      <c r="G27" s="120">
        <v>489095756565</v>
      </c>
      <c r="H27" s="167"/>
      <c r="I27" s="166">
        <f t="shared" si="2"/>
        <v>3139109691</v>
      </c>
      <c r="J27" s="167"/>
      <c r="K27" s="120">
        <v>624417</v>
      </c>
      <c r="L27" s="167"/>
      <c r="M27" s="120">
        <v>492234866256</v>
      </c>
      <c r="N27" s="167"/>
      <c r="O27" s="120">
        <v>489095756565</v>
      </c>
      <c r="P27" s="167"/>
      <c r="Q27" s="166">
        <f t="shared" si="3"/>
        <v>3139109691</v>
      </c>
      <c r="R27" s="120"/>
      <c r="S27" s="167"/>
    </row>
    <row r="28" spans="1:20" ht="21.75" customHeight="1">
      <c r="A28" s="55" t="s">
        <v>80</v>
      </c>
      <c r="C28" s="54">
        <v>2474661</v>
      </c>
      <c r="E28" s="120">
        <v>1966780408530</v>
      </c>
      <c r="F28" s="167"/>
      <c r="G28" s="120">
        <v>1909894154259</v>
      </c>
      <c r="H28" s="167"/>
      <c r="I28" s="166">
        <f t="shared" si="2"/>
        <v>56886254271</v>
      </c>
      <c r="J28" s="167"/>
      <c r="K28" s="120">
        <v>2474661</v>
      </c>
      <c r="L28" s="167"/>
      <c r="M28" s="120">
        <v>1966780408530</v>
      </c>
      <c r="N28" s="167"/>
      <c r="O28" s="120">
        <v>2073924431791</v>
      </c>
      <c r="P28" s="167"/>
      <c r="Q28" s="166">
        <f t="shared" si="3"/>
        <v>-107144023261</v>
      </c>
      <c r="R28" s="120"/>
      <c r="S28" s="167"/>
    </row>
    <row r="29" spans="1:20" ht="21.75" customHeight="1">
      <c r="A29" s="55" t="s">
        <v>85</v>
      </c>
      <c r="C29" s="54">
        <v>1900000</v>
      </c>
      <c r="E29" s="120">
        <v>1533890493281</v>
      </c>
      <c r="F29" s="167"/>
      <c r="G29" s="120">
        <v>1515850307968</v>
      </c>
      <c r="H29" s="167"/>
      <c r="I29" s="166">
        <f t="shared" si="2"/>
        <v>18040185313</v>
      </c>
      <c r="J29" s="167"/>
      <c r="K29" s="120">
        <v>1900000</v>
      </c>
      <c r="L29" s="167"/>
      <c r="M29" s="120">
        <v>1533890493281</v>
      </c>
      <c r="N29" s="167"/>
      <c r="O29" s="120">
        <v>1514843855525</v>
      </c>
      <c r="P29" s="167"/>
      <c r="Q29" s="166">
        <f t="shared" si="3"/>
        <v>19046637756</v>
      </c>
      <c r="R29" s="120"/>
      <c r="S29" s="167"/>
    </row>
    <row r="30" spans="1:20" ht="21.75" customHeight="1">
      <c r="A30" s="55" t="s">
        <v>88</v>
      </c>
      <c r="C30" s="54">
        <v>12300000</v>
      </c>
      <c r="E30" s="120">
        <v>10141982296875</v>
      </c>
      <c r="F30" s="167"/>
      <c r="G30" s="120">
        <v>9842271353362</v>
      </c>
      <c r="H30" s="167"/>
      <c r="I30" s="166">
        <f t="shared" si="2"/>
        <v>299710943513</v>
      </c>
      <c r="J30" s="167"/>
      <c r="K30" s="120">
        <v>12300000</v>
      </c>
      <c r="L30" s="167"/>
      <c r="M30" s="120">
        <v>10141982296875</v>
      </c>
      <c r="N30" s="167"/>
      <c r="O30" s="120">
        <v>9690203085468</v>
      </c>
      <c r="P30" s="167"/>
      <c r="Q30" s="166">
        <f t="shared" si="3"/>
        <v>451779211407</v>
      </c>
      <c r="R30" s="120"/>
      <c r="S30" s="167"/>
    </row>
    <row r="31" spans="1:20" ht="21.75" customHeight="1">
      <c r="A31" s="55" t="s">
        <v>91</v>
      </c>
      <c r="C31" s="54">
        <v>10691200</v>
      </c>
      <c r="E31" s="120">
        <v>8847500154480</v>
      </c>
      <c r="F31" s="167"/>
      <c r="G31" s="120">
        <v>8557391906661</v>
      </c>
      <c r="H31" s="167"/>
      <c r="I31" s="166">
        <f t="shared" si="2"/>
        <v>290108247819</v>
      </c>
      <c r="J31" s="167"/>
      <c r="K31" s="120">
        <v>10691200</v>
      </c>
      <c r="L31" s="167"/>
      <c r="M31" s="120">
        <v>8847500154480</v>
      </c>
      <c r="N31" s="167"/>
      <c r="O31" s="120">
        <v>8545469032617</v>
      </c>
      <c r="P31" s="167"/>
      <c r="Q31" s="166">
        <f t="shared" si="3"/>
        <v>302031121863</v>
      </c>
      <c r="R31" s="207"/>
      <c r="S31" s="167"/>
    </row>
    <row r="32" spans="1:20" ht="21.75" customHeight="1">
      <c r="A32" s="56" t="s">
        <v>236</v>
      </c>
      <c r="C32" s="54">
        <v>606007989</v>
      </c>
      <c r="E32" s="171">
        <v>605548937</v>
      </c>
      <c r="F32" s="167"/>
      <c r="G32" s="171">
        <v>605548937</v>
      </c>
      <c r="H32" s="167"/>
      <c r="I32" s="166">
        <f t="shared" si="2"/>
        <v>0</v>
      </c>
      <c r="J32" s="167"/>
      <c r="K32" s="120">
        <v>606007989</v>
      </c>
      <c r="L32" s="167"/>
      <c r="M32" s="171">
        <v>605548937</v>
      </c>
      <c r="N32" s="167"/>
      <c r="O32" s="171">
        <v>605548937</v>
      </c>
      <c r="P32" s="167"/>
      <c r="Q32" s="166">
        <f t="shared" si="3"/>
        <v>0</v>
      </c>
      <c r="R32" s="207"/>
      <c r="S32" s="167"/>
    </row>
    <row r="33" spans="1:19" ht="21.75" customHeight="1" thickBot="1">
      <c r="A33" s="50" t="s">
        <v>23</v>
      </c>
      <c r="C33" s="54"/>
      <c r="E33" s="137">
        <f>SUM(E8:E32)</f>
        <v>63543603190448</v>
      </c>
      <c r="F33" s="167"/>
      <c r="G33" s="137">
        <f>SUM(G8:G32)</f>
        <v>60882121261798</v>
      </c>
      <c r="H33" s="167"/>
      <c r="I33" s="137">
        <f>SUM(I8:I32)</f>
        <v>2661481928650</v>
      </c>
      <c r="J33" s="167"/>
      <c r="K33" s="120"/>
      <c r="L33" s="167"/>
      <c r="M33" s="137">
        <f>SUM(M8:M32)</f>
        <v>63543603190448</v>
      </c>
      <c r="N33" s="167"/>
      <c r="O33" s="137">
        <f>SUM(O8:O32)</f>
        <v>60822208655419</v>
      </c>
      <c r="P33" s="167"/>
      <c r="Q33" s="137">
        <f>SUM(Q8:Q32)</f>
        <v>2721394535029</v>
      </c>
      <c r="R33" s="207"/>
      <c r="S33" s="167"/>
    </row>
    <row r="34" spans="1:19" ht="13.5" thickTop="1">
      <c r="A34" s="58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236"/>
      <c r="S34" s="167"/>
    </row>
    <row r="35" spans="1:19" ht="21">
      <c r="E35" s="120"/>
      <c r="F35" s="167"/>
      <c r="G35" s="167"/>
      <c r="H35" s="167"/>
      <c r="I35" s="167"/>
      <c r="J35" s="167"/>
      <c r="K35" s="167"/>
      <c r="L35" s="167"/>
      <c r="M35" s="167"/>
      <c r="N35" s="167"/>
      <c r="O35" s="198"/>
      <c r="P35" s="167"/>
      <c r="Q35" s="198"/>
      <c r="R35" s="236"/>
      <c r="S35" s="167"/>
    </row>
    <row r="36" spans="1:19" ht="21"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236"/>
      <c r="S36" s="167"/>
    </row>
    <row r="37" spans="1:19" ht="21"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67"/>
      <c r="S37" s="167"/>
    </row>
    <row r="38" spans="1:19" ht="21"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67"/>
      <c r="S38" s="167"/>
    </row>
    <row r="39" spans="1:19"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</row>
  </sheetData>
  <mergeCells count="7">
    <mergeCell ref="A1:Q1"/>
    <mergeCell ref="A2:R2"/>
    <mergeCell ref="A3:R3"/>
    <mergeCell ref="A6:A7"/>
    <mergeCell ref="C6:I6"/>
    <mergeCell ref="K6:Q6"/>
    <mergeCell ref="A5:Q5"/>
  </mergeCells>
  <pageMargins left="0.39" right="0.39" top="0.39" bottom="0.39" header="0" footer="0"/>
  <pageSetup paperSize="9" scale="65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</row>
    <row r="2" spans="1:25" ht="21.75" customHeight="1">
      <c r="A2" s="252" t="s">
        <v>140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</row>
    <row r="3" spans="1:25" ht="21.75" customHeight="1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</row>
    <row r="4" spans="1:25" ht="7.35" customHeight="1"/>
    <row r="5" spans="1:25" ht="14.45" customHeight="1">
      <c r="A5" s="254" t="s">
        <v>224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</row>
    <row r="6" spans="1:25" ht="7.35" customHeight="1"/>
    <row r="7" spans="1:25" ht="14.45" customHeight="1">
      <c r="E7" s="256" t="s">
        <v>159</v>
      </c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6"/>
      <c r="S7" s="256"/>
      <c r="T7" s="256"/>
      <c r="U7" s="256"/>
      <c r="V7" s="256"/>
      <c r="W7" s="256"/>
      <c r="Y7" s="2" t="s">
        <v>160</v>
      </c>
    </row>
    <row r="8" spans="1:25" ht="29.1" customHeight="1">
      <c r="A8" s="2" t="s">
        <v>225</v>
      </c>
      <c r="C8" s="2" t="s">
        <v>226</v>
      </c>
      <c r="E8" s="14" t="s">
        <v>28</v>
      </c>
      <c r="F8" s="3"/>
      <c r="G8" s="14" t="s">
        <v>13</v>
      </c>
      <c r="H8" s="3"/>
      <c r="I8" s="14" t="s">
        <v>27</v>
      </c>
      <c r="J8" s="3"/>
      <c r="K8" s="14" t="s">
        <v>227</v>
      </c>
      <c r="L8" s="3"/>
      <c r="M8" s="14" t="s">
        <v>228</v>
      </c>
      <c r="N8" s="3"/>
      <c r="O8" s="14" t="s">
        <v>229</v>
      </c>
      <c r="P8" s="3"/>
      <c r="Q8" s="14" t="s">
        <v>230</v>
      </c>
      <c r="R8" s="3"/>
      <c r="S8" s="14" t="s">
        <v>231</v>
      </c>
      <c r="T8" s="3"/>
      <c r="U8" s="14" t="s">
        <v>232</v>
      </c>
      <c r="V8" s="3"/>
      <c r="W8" s="14" t="s">
        <v>233</v>
      </c>
      <c r="Y8" s="14" t="s">
        <v>233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23"/>
  <sheetViews>
    <sheetView rightToLeft="1" view="pageBreakPreview" zoomScale="70" zoomScaleNormal="70" zoomScaleSheetLayoutView="70" workbookViewId="0">
      <selection activeCell="C7" sqref="C7"/>
    </sheetView>
  </sheetViews>
  <sheetFormatPr defaultRowHeight="12.75"/>
  <cols>
    <col min="1" max="2" width="2.5703125" style="66" customWidth="1"/>
    <col min="3" max="3" width="23.42578125" style="66" customWidth="1"/>
    <col min="4" max="5" width="1.28515625" style="66" customWidth="1"/>
    <col min="6" max="6" width="17.42578125" style="66" customWidth="1"/>
    <col min="7" max="7" width="1.28515625" style="66" customWidth="1"/>
    <col min="8" max="8" width="19.7109375" style="66" bestFit="1" customWidth="1"/>
    <col min="9" max="9" width="1.28515625" style="66" customWidth="1"/>
    <col min="10" max="10" width="19.42578125" style="66" bestFit="1" customWidth="1"/>
    <col min="11" max="11" width="1.28515625" style="66" customWidth="1"/>
    <col min="12" max="12" width="14.28515625" style="66" customWidth="1"/>
    <col min="13" max="13" width="1.28515625" style="66" customWidth="1"/>
    <col min="14" max="14" width="14.28515625" style="66" customWidth="1"/>
    <col min="15" max="15" width="1.28515625" style="66" customWidth="1"/>
    <col min="16" max="16" width="14.28515625" style="66" customWidth="1"/>
    <col min="17" max="17" width="1.28515625" style="66" customWidth="1"/>
    <col min="18" max="18" width="15.5703125" style="66" bestFit="1" customWidth="1"/>
    <col min="19" max="19" width="1.28515625" style="66" customWidth="1"/>
    <col min="20" max="20" width="14.42578125" style="66" bestFit="1" customWidth="1"/>
    <col min="21" max="21" width="1.28515625" style="66" customWidth="1"/>
    <col min="22" max="22" width="15.5703125" style="66" customWidth="1"/>
    <col min="23" max="23" width="1.28515625" style="66" customWidth="1"/>
    <col min="24" max="24" width="19.42578125" style="66" bestFit="1" customWidth="1"/>
    <col min="25" max="25" width="1.28515625" style="66" customWidth="1"/>
    <col min="26" max="26" width="18.7109375" style="66" bestFit="1" customWidth="1"/>
    <col min="27" max="27" width="1.28515625" style="66" customWidth="1"/>
    <col min="28" max="28" width="18.42578125" style="66" bestFit="1" customWidth="1"/>
    <col min="29" max="29" width="0.28515625" style="66" customWidth="1"/>
    <col min="30" max="30" width="9.140625" style="66"/>
    <col min="31" max="31" width="20.5703125" style="66" bestFit="1" customWidth="1"/>
    <col min="32" max="16384" width="9.140625" style="66"/>
  </cols>
  <sheetData>
    <row r="1" spans="1:32" ht="29.1" customHeight="1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</row>
    <row r="2" spans="1:32" ht="21.75" customHeight="1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</row>
    <row r="3" spans="1:32" ht="21.75" customHeight="1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</row>
    <row r="4" spans="1:32" ht="29.25" customHeight="1">
      <c r="A4" s="1" t="s">
        <v>3</v>
      </c>
      <c r="B4" s="254" t="s">
        <v>4</v>
      </c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</row>
    <row r="5" spans="1:32" ht="22.5" customHeight="1">
      <c r="A5" s="255" t="s">
        <v>5</v>
      </c>
      <c r="B5" s="255"/>
      <c r="C5" s="254" t="s">
        <v>6</v>
      </c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</row>
    <row r="6" spans="1:32" ht="36" customHeight="1">
      <c r="A6" s="64"/>
      <c r="B6" s="64"/>
      <c r="C6" s="64"/>
      <c r="D6" s="64"/>
      <c r="E6" s="64"/>
      <c r="F6" s="256" t="s">
        <v>7</v>
      </c>
      <c r="G6" s="256"/>
      <c r="H6" s="256"/>
      <c r="I6" s="256"/>
      <c r="J6" s="256"/>
      <c r="K6" s="64"/>
      <c r="L6" s="256" t="s">
        <v>8</v>
      </c>
      <c r="M6" s="256"/>
      <c r="N6" s="256"/>
      <c r="O6" s="256"/>
      <c r="P6" s="256"/>
      <c r="Q6" s="256"/>
      <c r="R6" s="256"/>
      <c r="S6" s="64"/>
      <c r="T6" s="256" t="s">
        <v>9</v>
      </c>
      <c r="U6" s="256"/>
      <c r="V6" s="256"/>
      <c r="W6" s="256"/>
      <c r="X6" s="256"/>
      <c r="Y6" s="256"/>
      <c r="Z6" s="256"/>
      <c r="AA6" s="256"/>
      <c r="AB6" s="256"/>
      <c r="AE6" s="134"/>
      <c r="AF6" s="135"/>
    </row>
    <row r="7" spans="1:32" ht="36" customHeight="1">
      <c r="A7" s="64"/>
      <c r="B7" s="64"/>
      <c r="C7" s="64"/>
      <c r="D7" s="64"/>
      <c r="E7" s="64"/>
      <c r="F7" s="65"/>
      <c r="G7" s="65"/>
      <c r="H7" s="65"/>
      <c r="I7" s="65"/>
      <c r="J7" s="65"/>
      <c r="K7" s="64"/>
      <c r="L7" s="257" t="s">
        <v>10</v>
      </c>
      <c r="M7" s="257"/>
      <c r="N7" s="257"/>
      <c r="O7" s="65"/>
      <c r="P7" s="257" t="s">
        <v>11</v>
      </c>
      <c r="Q7" s="257"/>
      <c r="R7" s="257"/>
      <c r="S7" s="64"/>
      <c r="T7" s="65"/>
      <c r="U7" s="65"/>
      <c r="V7" s="65"/>
      <c r="W7" s="65"/>
      <c r="X7" s="65"/>
      <c r="Y7" s="65"/>
      <c r="Z7" s="65"/>
      <c r="AA7" s="65"/>
      <c r="AB7" s="65"/>
      <c r="AE7" s="134"/>
      <c r="AF7" s="135"/>
    </row>
    <row r="8" spans="1:32" ht="36" customHeight="1">
      <c r="A8" s="256" t="s">
        <v>12</v>
      </c>
      <c r="B8" s="256"/>
      <c r="C8" s="256"/>
      <c r="D8" s="64"/>
      <c r="E8" s="256" t="s">
        <v>13</v>
      </c>
      <c r="F8" s="256"/>
      <c r="G8" s="64"/>
      <c r="H8" s="2" t="s">
        <v>14</v>
      </c>
      <c r="I8" s="64"/>
      <c r="J8" s="2" t="s">
        <v>15</v>
      </c>
      <c r="K8" s="64"/>
      <c r="L8" s="4" t="s">
        <v>13</v>
      </c>
      <c r="M8" s="65"/>
      <c r="N8" s="4" t="s">
        <v>14</v>
      </c>
      <c r="O8" s="64"/>
      <c r="P8" s="4" t="s">
        <v>13</v>
      </c>
      <c r="Q8" s="65"/>
      <c r="R8" s="4" t="s">
        <v>16</v>
      </c>
      <c r="S8" s="64"/>
      <c r="T8" s="2" t="s">
        <v>13</v>
      </c>
      <c r="U8" s="64"/>
      <c r="V8" s="2" t="s">
        <v>17</v>
      </c>
      <c r="W8" s="64"/>
      <c r="X8" s="2" t="s">
        <v>14</v>
      </c>
      <c r="Y8" s="64"/>
      <c r="Z8" s="2" t="s">
        <v>15</v>
      </c>
      <c r="AA8" s="64"/>
      <c r="AB8" s="2" t="s">
        <v>18</v>
      </c>
      <c r="AE8" s="134">
        <v>133111861780730</v>
      </c>
      <c r="AF8" s="135"/>
    </row>
    <row r="9" spans="1:32" ht="21.75" customHeight="1">
      <c r="A9" s="258" t="s">
        <v>19</v>
      </c>
      <c r="B9" s="258"/>
      <c r="C9" s="258"/>
      <c r="D9" s="64"/>
      <c r="E9" s="259">
        <v>160000000</v>
      </c>
      <c r="F9" s="259"/>
      <c r="G9" s="64"/>
      <c r="H9" s="67">
        <v>439737591333</v>
      </c>
      <c r="I9" s="64"/>
      <c r="J9" s="67">
        <v>165891667680</v>
      </c>
      <c r="K9" s="64"/>
      <c r="L9" s="67">
        <v>0</v>
      </c>
      <c r="M9" s="64"/>
      <c r="N9" s="67">
        <v>0</v>
      </c>
      <c r="O9" s="64"/>
      <c r="P9" s="67">
        <v>-60000000</v>
      </c>
      <c r="Q9" s="64"/>
      <c r="R9" s="67">
        <v>71651817446</v>
      </c>
      <c r="S9" s="64"/>
      <c r="T9" s="67">
        <v>100000000</v>
      </c>
      <c r="U9" s="64"/>
      <c r="V9" s="67">
        <v>1219</v>
      </c>
      <c r="W9" s="64"/>
      <c r="X9" s="67">
        <v>274835994594</v>
      </c>
      <c r="Y9" s="64"/>
      <c r="Z9" s="67">
        <v>120957713000</v>
      </c>
      <c r="AA9" s="64"/>
      <c r="AB9" s="73">
        <f>Z9/AE8</f>
        <v>9.0869221857364552E-4</v>
      </c>
      <c r="AE9" s="135"/>
      <c r="AF9" s="135"/>
    </row>
    <row r="10" spans="1:32" ht="21.75" customHeight="1">
      <c r="A10" s="260" t="s">
        <v>20</v>
      </c>
      <c r="B10" s="260"/>
      <c r="C10" s="260"/>
      <c r="D10" s="64"/>
      <c r="E10" s="261">
        <v>606007989</v>
      </c>
      <c r="F10" s="261"/>
      <c r="G10" s="64"/>
      <c r="H10" s="68">
        <v>1000203930206</v>
      </c>
      <c r="I10" s="64"/>
      <c r="J10" s="68">
        <v>1171378270033.3201</v>
      </c>
      <c r="K10" s="64"/>
      <c r="L10" s="68">
        <v>0</v>
      </c>
      <c r="M10" s="64"/>
      <c r="N10" s="68">
        <v>0</v>
      </c>
      <c r="O10" s="64"/>
      <c r="P10" s="68">
        <v>0</v>
      </c>
      <c r="Q10" s="64"/>
      <c r="R10" s="68">
        <v>0</v>
      </c>
      <c r="S10" s="64"/>
      <c r="T10" s="68">
        <v>606007989</v>
      </c>
      <c r="U10" s="64"/>
      <c r="V10" s="68">
        <v>1984</v>
      </c>
      <c r="W10" s="64"/>
      <c r="X10" s="68">
        <v>1000203930206</v>
      </c>
      <c r="Y10" s="64"/>
      <c r="Z10" s="68">
        <v>1193025917734.1399</v>
      </c>
      <c r="AA10" s="64"/>
      <c r="AB10" s="73">
        <f>Z10/$AE$8</f>
        <v>8.9625815594057655E-3</v>
      </c>
      <c r="AE10" s="135"/>
      <c r="AF10" s="135"/>
    </row>
    <row r="11" spans="1:32" ht="21.75" customHeight="1">
      <c r="A11" s="260" t="s">
        <v>21</v>
      </c>
      <c r="B11" s="260"/>
      <c r="C11" s="260"/>
      <c r="D11" s="64"/>
      <c r="E11" s="261">
        <v>13333333</v>
      </c>
      <c r="F11" s="261"/>
      <c r="G11" s="64"/>
      <c r="H11" s="68">
        <v>65039249489</v>
      </c>
      <c r="I11" s="64"/>
      <c r="J11" s="68">
        <v>69181062670.473404</v>
      </c>
      <c r="K11" s="64"/>
      <c r="L11" s="68">
        <v>0</v>
      </c>
      <c r="M11" s="64"/>
      <c r="N11" s="68">
        <v>0</v>
      </c>
      <c r="O11" s="64"/>
      <c r="P11" s="68">
        <v>0</v>
      </c>
      <c r="Q11" s="64"/>
      <c r="R11" s="68">
        <v>0</v>
      </c>
      <c r="S11" s="64"/>
      <c r="T11" s="68">
        <v>13333333</v>
      </c>
      <c r="U11" s="64"/>
      <c r="V11" s="68">
        <v>5590</v>
      </c>
      <c r="W11" s="64"/>
      <c r="X11" s="68">
        <v>65039249489</v>
      </c>
      <c r="Y11" s="64"/>
      <c r="Z11" s="68">
        <v>73957188817.736893</v>
      </c>
      <c r="AA11" s="64"/>
      <c r="AB11" s="73">
        <f>Z11/$AE$8</f>
        <v>5.5560179106775391E-4</v>
      </c>
      <c r="AE11" s="135"/>
      <c r="AF11" s="135"/>
    </row>
    <row r="12" spans="1:32" ht="21.75" customHeight="1">
      <c r="A12" s="260" t="s">
        <v>22</v>
      </c>
      <c r="B12" s="260"/>
      <c r="C12" s="260"/>
      <c r="D12" s="64"/>
      <c r="E12" s="261">
        <v>4000000</v>
      </c>
      <c r="F12" s="261"/>
      <c r="G12" s="64"/>
      <c r="H12" s="68">
        <v>45267019120</v>
      </c>
      <c r="I12" s="64"/>
      <c r="J12" s="68">
        <v>22183188120</v>
      </c>
      <c r="K12" s="64"/>
      <c r="L12" s="68">
        <v>0</v>
      </c>
      <c r="M12" s="64"/>
      <c r="N12" s="68">
        <v>0</v>
      </c>
      <c r="O12" s="64"/>
      <c r="P12" s="68">
        <v>0</v>
      </c>
      <c r="Q12" s="64"/>
      <c r="R12" s="68">
        <v>0</v>
      </c>
      <c r="S12" s="64"/>
      <c r="T12" s="68">
        <v>4000000</v>
      </c>
      <c r="U12" s="64"/>
      <c r="V12" s="68">
        <v>5970</v>
      </c>
      <c r="W12" s="64"/>
      <c r="X12" s="68">
        <v>45267019120</v>
      </c>
      <c r="Y12" s="64"/>
      <c r="Z12" s="68">
        <v>23695407600</v>
      </c>
      <c r="AA12" s="64"/>
      <c r="AB12" s="73">
        <f>Z12/$AE$8</f>
        <v>1.7801124019309808E-4</v>
      </c>
      <c r="AE12" s="135"/>
      <c r="AF12" s="135"/>
    </row>
    <row r="13" spans="1:32" ht="21" customHeight="1">
      <c r="A13" s="260" t="str">
        <f>'درآمد ناشی از تغییر قیمت اوراق'!A32</f>
        <v>ظهرمز05091</v>
      </c>
      <c r="B13" s="260"/>
      <c r="C13" s="260"/>
      <c r="D13" s="64"/>
      <c r="E13" s="261">
        <f>'درآمد ناشی از تغییر قیمت اوراق'!C32</f>
        <v>606007989</v>
      </c>
      <c r="F13" s="261"/>
      <c r="G13" s="68"/>
      <c r="H13" s="68">
        <f>J13</f>
        <v>605548937</v>
      </c>
      <c r="I13" s="68"/>
      <c r="J13" s="68">
        <f>'درآمد ناشی از تغییر قیمت اوراق'!E32</f>
        <v>605548937</v>
      </c>
      <c r="K13" s="64"/>
      <c r="L13" s="64"/>
      <c r="M13" s="64"/>
      <c r="N13" s="64"/>
      <c r="O13" s="64"/>
      <c r="P13" s="64"/>
      <c r="Q13" s="64"/>
      <c r="R13" s="64"/>
      <c r="S13" s="64"/>
      <c r="T13" s="68">
        <f>E13</f>
        <v>606007989</v>
      </c>
      <c r="U13" s="64"/>
      <c r="V13" s="69"/>
      <c r="W13" s="64"/>
      <c r="X13" s="68">
        <f>H13</f>
        <v>605548937</v>
      </c>
      <c r="Y13" s="68"/>
      <c r="Z13" s="68">
        <f>J13</f>
        <v>605548937</v>
      </c>
      <c r="AA13" s="64"/>
      <c r="AB13" s="73">
        <f>Z13/$AE$8</f>
        <v>4.5491733711718135E-6</v>
      </c>
      <c r="AE13" s="135"/>
      <c r="AF13" s="135"/>
    </row>
    <row r="14" spans="1:32" ht="21.75" customHeight="1" thickBot="1">
      <c r="A14" s="262" t="s">
        <v>23</v>
      </c>
      <c r="B14" s="262"/>
      <c r="C14" s="262"/>
      <c r="D14" s="262"/>
      <c r="E14" s="64"/>
      <c r="F14" s="81"/>
      <c r="G14" s="64"/>
      <c r="H14" s="70">
        <f>SUM(H9:H13)</f>
        <v>1550853339085</v>
      </c>
      <c r="I14" s="64"/>
      <c r="J14" s="70">
        <f>SUM(J9:J13)</f>
        <v>1429239737440.7935</v>
      </c>
      <c r="K14" s="64"/>
      <c r="L14" s="70">
        <f>SUM(L9:L13)</f>
        <v>0</v>
      </c>
      <c r="M14" s="64"/>
      <c r="N14" s="70">
        <f>SUM(N9:N13)</f>
        <v>0</v>
      </c>
      <c r="O14" s="64"/>
      <c r="P14" s="70">
        <f>SUM(P9:P13)</f>
        <v>-60000000</v>
      </c>
      <c r="Q14" s="64"/>
      <c r="R14" s="70">
        <f>SUM(R9:R13)</f>
        <v>71651817446</v>
      </c>
      <c r="S14" s="64"/>
      <c r="T14" s="81"/>
      <c r="U14" s="64"/>
      <c r="V14" s="68"/>
      <c r="W14" s="64"/>
      <c r="X14" s="70">
        <f>SUM(X9:X13)</f>
        <v>1385951742346</v>
      </c>
      <c r="Y14" s="64"/>
      <c r="Z14" s="70">
        <f>SUM(Z9:Z13)</f>
        <v>1412241776088.8767</v>
      </c>
      <c r="AA14" s="64"/>
      <c r="AB14" s="75">
        <f>SUM(AB9:AB13)</f>
        <v>1.0609435982611435E-2</v>
      </c>
      <c r="AE14" s="136">
        <f>SUM(AB9:AB13)</f>
        <v>1.0609435982611435E-2</v>
      </c>
      <c r="AF14" s="135"/>
    </row>
    <row r="15" spans="1:32" ht="21.75" thickTop="1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E15" s="134"/>
      <c r="AF15" s="135"/>
    </row>
    <row r="16" spans="1:32" ht="21">
      <c r="AE16" s="134"/>
      <c r="AF16" s="135"/>
    </row>
    <row r="17" spans="31:32" ht="21">
      <c r="AE17" s="134"/>
      <c r="AF17" s="135"/>
    </row>
    <row r="18" spans="31:32">
      <c r="AE18" s="135"/>
      <c r="AF18" s="135"/>
    </row>
    <row r="19" spans="31:32">
      <c r="AE19" s="135"/>
      <c r="AF19" s="135"/>
    </row>
    <row r="20" spans="31:32">
      <c r="AE20" s="135"/>
      <c r="AF20" s="135"/>
    </row>
    <row r="21" spans="31:32">
      <c r="AE21" s="135"/>
      <c r="AF21" s="135"/>
    </row>
    <row r="22" spans="31:32">
      <c r="AE22" s="135"/>
      <c r="AF22" s="135"/>
    </row>
    <row r="23" spans="31:32">
      <c r="AE23" s="135"/>
      <c r="AF23" s="135"/>
    </row>
  </sheetData>
  <mergeCells count="24">
    <mergeCell ref="A11:C11"/>
    <mergeCell ref="E11:F11"/>
    <mergeCell ref="A12:C12"/>
    <mergeCell ref="E12:F12"/>
    <mergeCell ref="A14:D14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view="pageBreakPreview" zoomScale="70" zoomScaleNormal="100" zoomScaleSheetLayoutView="70" workbookViewId="0">
      <selection activeCell="A7" sqref="A7"/>
    </sheetView>
  </sheetViews>
  <sheetFormatPr defaultRowHeight="12.75"/>
  <cols>
    <col min="1" max="1" width="25.7109375" bestFit="1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</row>
    <row r="2" spans="1:49" ht="21.75" customHeight="1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252"/>
      <c r="AP2" s="252"/>
      <c r="AQ2" s="252"/>
      <c r="AR2" s="252"/>
      <c r="AS2" s="252"/>
      <c r="AT2" s="252"/>
      <c r="AU2" s="252"/>
      <c r="AV2" s="252"/>
      <c r="AW2" s="252"/>
    </row>
    <row r="3" spans="1:49" ht="21.75" customHeight="1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</row>
    <row r="4" spans="1:49" ht="14.45" customHeight="1"/>
    <row r="5" spans="1:49" ht="19.5" customHeight="1">
      <c r="A5" s="254" t="s">
        <v>24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  <c r="AT5" s="254"/>
      <c r="AU5" s="254"/>
      <c r="AV5" s="254"/>
      <c r="AW5" s="254"/>
    </row>
    <row r="6" spans="1:49" ht="19.5" customHeight="1">
      <c r="I6" s="256" t="s">
        <v>7</v>
      </c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C6" s="256" t="s">
        <v>9</v>
      </c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</row>
    <row r="7" spans="1:49" ht="19.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9.5" customHeight="1">
      <c r="A8" s="256" t="s">
        <v>25</v>
      </c>
      <c r="B8" s="256"/>
      <c r="C8" s="256"/>
      <c r="D8" s="256"/>
      <c r="E8" s="256"/>
      <c r="F8" s="256"/>
      <c r="G8" s="256"/>
      <c r="I8" s="256" t="s">
        <v>26</v>
      </c>
      <c r="J8" s="256"/>
      <c r="K8" s="256"/>
      <c r="M8" s="256" t="s">
        <v>27</v>
      </c>
      <c r="N8" s="256"/>
      <c r="O8" s="256"/>
      <c r="Q8" s="256" t="s">
        <v>28</v>
      </c>
      <c r="R8" s="256"/>
      <c r="S8" s="256"/>
      <c r="T8" s="256"/>
      <c r="U8" s="256"/>
      <c r="W8" s="256"/>
      <c r="X8" s="256"/>
      <c r="Y8" s="256"/>
      <c r="Z8" s="256"/>
      <c r="AA8" s="256"/>
      <c r="AC8" s="256" t="s">
        <v>26</v>
      </c>
      <c r="AD8" s="256"/>
      <c r="AE8" s="256"/>
      <c r="AF8" s="256"/>
      <c r="AG8" s="256"/>
      <c r="AI8" s="256" t="s">
        <v>27</v>
      </c>
      <c r="AJ8" s="256"/>
      <c r="AK8" s="256"/>
      <c r="AM8" s="256" t="s">
        <v>28</v>
      </c>
      <c r="AN8" s="256"/>
      <c r="AO8" s="256"/>
      <c r="AQ8" s="256"/>
      <c r="AR8" s="256"/>
      <c r="AS8" s="256"/>
    </row>
    <row r="9" spans="1:49" ht="19.5" customHeight="1">
      <c r="A9" s="266" t="s">
        <v>29</v>
      </c>
      <c r="B9" s="266"/>
      <c r="C9" s="266"/>
      <c r="D9" s="266"/>
      <c r="E9" s="266"/>
      <c r="F9" s="266"/>
      <c r="G9" s="266"/>
      <c r="I9" s="267">
        <v>606007989</v>
      </c>
      <c r="J9" s="267"/>
      <c r="K9" s="267"/>
      <c r="M9" s="263">
        <v>2042</v>
      </c>
      <c r="N9" s="263"/>
      <c r="O9" s="263"/>
      <c r="P9" s="44"/>
      <c r="Q9" s="264" t="s">
        <v>30</v>
      </c>
      <c r="R9" s="264"/>
      <c r="S9" s="264"/>
      <c r="T9" s="264"/>
      <c r="U9" s="264"/>
      <c r="V9" s="44"/>
      <c r="W9" s="265"/>
      <c r="X9" s="265"/>
      <c r="Y9" s="265"/>
      <c r="Z9" s="265"/>
      <c r="AA9" s="265"/>
      <c r="AB9" s="44"/>
      <c r="AC9" s="263">
        <v>606007989</v>
      </c>
      <c r="AD9" s="263"/>
      <c r="AE9" s="263"/>
      <c r="AF9" s="263"/>
      <c r="AG9" s="263"/>
      <c r="AH9" s="44"/>
      <c r="AI9" s="263">
        <v>2042</v>
      </c>
      <c r="AJ9" s="263"/>
      <c r="AK9" s="263"/>
      <c r="AL9" s="44"/>
      <c r="AM9" s="264" t="s">
        <v>30</v>
      </c>
      <c r="AN9" s="264"/>
      <c r="AO9" s="264"/>
      <c r="AP9" s="44"/>
      <c r="AQ9" s="265"/>
      <c r="AR9" s="265"/>
      <c r="AS9" s="265"/>
    </row>
    <row r="10" spans="1:49" ht="19.5" customHeight="1">
      <c r="A10" s="76"/>
      <c r="B10" s="76"/>
      <c r="C10" s="76"/>
      <c r="D10" s="76"/>
      <c r="E10" s="76"/>
      <c r="F10" s="76"/>
      <c r="G10" s="76"/>
      <c r="I10" s="77"/>
      <c r="J10" s="77"/>
      <c r="K10" s="77"/>
      <c r="M10" s="78"/>
      <c r="N10" s="78"/>
      <c r="O10" s="78"/>
      <c r="P10" s="44"/>
      <c r="Q10" s="79"/>
      <c r="R10" s="79"/>
      <c r="S10" s="79"/>
      <c r="T10" s="79"/>
      <c r="U10" s="79"/>
      <c r="V10" s="44"/>
      <c r="W10" s="80"/>
      <c r="X10" s="80"/>
      <c r="Y10" s="80"/>
      <c r="Z10" s="80"/>
      <c r="AA10" s="80"/>
      <c r="AB10" s="44"/>
      <c r="AC10" s="78"/>
      <c r="AD10" s="78"/>
      <c r="AE10" s="78"/>
      <c r="AF10" s="78"/>
      <c r="AG10" s="78"/>
      <c r="AH10" s="44"/>
      <c r="AI10" s="78"/>
      <c r="AJ10" s="78"/>
      <c r="AK10" s="78"/>
      <c r="AL10" s="44"/>
      <c r="AM10" s="79"/>
      <c r="AN10" s="79"/>
      <c r="AO10" s="79"/>
      <c r="AP10" s="44"/>
      <c r="AQ10" s="80"/>
      <c r="AR10" s="80"/>
      <c r="AS10" s="80"/>
    </row>
    <row r="11" spans="1:49" ht="19.5" customHeight="1">
      <c r="A11" s="76"/>
      <c r="B11" s="76"/>
      <c r="C11" s="76"/>
      <c r="D11" s="76"/>
      <c r="E11" s="76"/>
      <c r="F11" s="76"/>
      <c r="G11" s="76"/>
      <c r="I11" s="77"/>
      <c r="J11" s="77"/>
      <c r="K11" s="77"/>
      <c r="M11" s="78"/>
      <c r="N11" s="78"/>
      <c r="O11" s="78"/>
      <c r="P11" s="44"/>
      <c r="Q11" s="79"/>
      <c r="R11" s="79"/>
      <c r="S11" s="79"/>
      <c r="T11" s="79"/>
      <c r="U11" s="79"/>
      <c r="V11" s="44"/>
      <c r="W11" s="80"/>
      <c r="X11" s="80"/>
      <c r="Y11" s="80"/>
      <c r="Z11" s="80"/>
      <c r="AA11" s="80"/>
      <c r="AB11" s="44"/>
      <c r="AC11" s="78"/>
      <c r="AD11" s="78"/>
      <c r="AE11" s="78"/>
      <c r="AF11" s="78"/>
      <c r="AG11" s="78"/>
      <c r="AH11" s="44"/>
      <c r="AI11" s="78"/>
      <c r="AJ11" s="78"/>
      <c r="AK11" s="78"/>
      <c r="AL11" s="44"/>
      <c r="AM11" s="79"/>
      <c r="AN11" s="79"/>
      <c r="AO11" s="79"/>
      <c r="AP11" s="44"/>
      <c r="AQ11" s="80"/>
      <c r="AR11" s="80"/>
      <c r="AS11" s="80"/>
    </row>
    <row r="12" spans="1:49" ht="19.5" customHeight="1">
      <c r="A12" s="254" t="s">
        <v>31</v>
      </c>
      <c r="B12" s="254"/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  <c r="AF12" s="254"/>
      <c r="AG12" s="254"/>
      <c r="AH12" s="254"/>
      <c r="AI12" s="254"/>
      <c r="AJ12" s="254"/>
      <c r="AK12" s="254"/>
      <c r="AL12" s="254"/>
      <c r="AM12" s="254"/>
      <c r="AN12" s="254"/>
      <c r="AO12" s="254"/>
      <c r="AP12" s="254"/>
      <c r="AQ12" s="254"/>
      <c r="AR12" s="254"/>
      <c r="AS12" s="254"/>
      <c r="AT12" s="254"/>
      <c r="AU12" s="254"/>
      <c r="AV12" s="254"/>
      <c r="AW12" s="254"/>
    </row>
    <row r="13" spans="1:49" ht="19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 ht="19.5" customHeight="1">
      <c r="C14" s="256" t="s">
        <v>7</v>
      </c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Y14" s="256" t="s">
        <v>9</v>
      </c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56"/>
      <c r="AL14" s="256"/>
      <c r="AM14" s="256"/>
      <c r="AN14" s="256"/>
      <c r="AO14" s="256"/>
      <c r="AP14" s="256"/>
      <c r="AQ14" s="256"/>
      <c r="AR14" s="256"/>
      <c r="AS14" s="256"/>
      <c r="AT14" s="256"/>
      <c r="AU14" s="256"/>
      <c r="AV14" s="256"/>
    </row>
    <row r="15" spans="1:49" ht="19.5" customHeight="1">
      <c r="A15" s="2" t="s">
        <v>25</v>
      </c>
      <c r="C15" s="4" t="s">
        <v>32</v>
      </c>
      <c r="D15" s="3"/>
      <c r="E15" s="4" t="s">
        <v>33</v>
      </c>
      <c r="F15" s="43"/>
      <c r="G15" s="257"/>
      <c r="H15" s="257"/>
      <c r="I15" s="257"/>
      <c r="J15" s="43"/>
      <c r="K15" s="257" t="s">
        <v>35</v>
      </c>
      <c r="L15" s="257"/>
      <c r="M15" s="257"/>
      <c r="N15" s="43"/>
      <c r="O15" s="257" t="s">
        <v>27</v>
      </c>
      <c r="P15" s="257"/>
      <c r="Q15" s="257"/>
      <c r="R15" s="43"/>
      <c r="S15" s="257" t="s">
        <v>28</v>
      </c>
      <c r="T15" s="257"/>
      <c r="U15" s="257"/>
      <c r="V15" s="257"/>
      <c r="W15" s="257"/>
      <c r="X15" s="44"/>
      <c r="Y15" s="257" t="s">
        <v>32</v>
      </c>
      <c r="Z15" s="257"/>
      <c r="AA15" s="257"/>
      <c r="AB15" s="257"/>
      <c r="AC15" s="257"/>
      <c r="AD15" s="43"/>
      <c r="AE15" s="257" t="s">
        <v>33</v>
      </c>
      <c r="AF15" s="257"/>
      <c r="AG15" s="257"/>
      <c r="AH15" s="257"/>
      <c r="AI15" s="257"/>
      <c r="AJ15" s="43"/>
      <c r="AK15" s="257" t="s">
        <v>34</v>
      </c>
      <c r="AL15" s="257"/>
      <c r="AM15" s="257"/>
      <c r="AN15" s="43"/>
      <c r="AO15" s="257" t="s">
        <v>35</v>
      </c>
      <c r="AP15" s="257"/>
      <c r="AQ15" s="257"/>
      <c r="AR15" s="43"/>
      <c r="AS15" s="257" t="s">
        <v>27</v>
      </c>
      <c r="AT15" s="257"/>
      <c r="AU15" s="43"/>
      <c r="AV15" s="4" t="s">
        <v>28</v>
      </c>
    </row>
    <row r="16" spans="1:49" ht="19.5" customHeight="1">
      <c r="A16" s="5" t="s">
        <v>36</v>
      </c>
      <c r="C16" s="5" t="s">
        <v>37</v>
      </c>
      <c r="E16" s="52" t="s">
        <v>38</v>
      </c>
      <c r="F16" s="44"/>
      <c r="G16" s="264" t="s">
        <v>39</v>
      </c>
      <c r="H16" s="264"/>
      <c r="I16" s="264"/>
      <c r="J16" s="44"/>
      <c r="K16" s="263">
        <v>606007989</v>
      </c>
      <c r="L16" s="263"/>
      <c r="M16" s="263"/>
      <c r="N16" s="44"/>
      <c r="O16" s="263">
        <v>2089</v>
      </c>
      <c r="P16" s="263"/>
      <c r="Q16" s="263"/>
      <c r="R16" s="44"/>
      <c r="S16" s="264" t="s">
        <v>40</v>
      </c>
      <c r="T16" s="264"/>
      <c r="U16" s="264"/>
      <c r="V16" s="264"/>
      <c r="W16" s="264"/>
      <c r="X16" s="44"/>
      <c r="Y16" s="264" t="s">
        <v>37</v>
      </c>
      <c r="Z16" s="264"/>
      <c r="AA16" s="264"/>
      <c r="AB16" s="264"/>
      <c r="AC16" s="264"/>
      <c r="AD16" s="44"/>
      <c r="AE16" s="264" t="s">
        <v>38</v>
      </c>
      <c r="AF16" s="264"/>
      <c r="AG16" s="264"/>
      <c r="AH16" s="264"/>
      <c r="AI16" s="264"/>
      <c r="AJ16" s="44"/>
      <c r="AK16" s="264" t="s">
        <v>39</v>
      </c>
      <c r="AL16" s="264"/>
      <c r="AM16" s="264"/>
      <c r="AN16" s="44"/>
      <c r="AO16" s="263">
        <v>606007989</v>
      </c>
      <c r="AP16" s="263"/>
      <c r="AQ16" s="263"/>
      <c r="AR16" s="44"/>
      <c r="AS16" s="263">
        <v>2089</v>
      </c>
      <c r="AT16" s="263"/>
      <c r="AU16" s="44"/>
      <c r="AV16" s="52" t="s">
        <v>40</v>
      </c>
    </row>
  </sheetData>
  <mergeCells count="45">
    <mergeCell ref="AE16:AI16"/>
    <mergeCell ref="AK16:AM16"/>
    <mergeCell ref="AO16:AQ16"/>
    <mergeCell ref="AS16:AT16"/>
    <mergeCell ref="G16:I16"/>
    <mergeCell ref="K16:M16"/>
    <mergeCell ref="O16:Q16"/>
    <mergeCell ref="S16:W16"/>
    <mergeCell ref="Y16:AC16"/>
    <mergeCell ref="A12:AW12"/>
    <mergeCell ref="C14:W14"/>
    <mergeCell ref="Y14:AV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9"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24"/>
  <sheetViews>
    <sheetView rightToLeft="1" view="pageBreakPreview" zoomScale="70" zoomScaleNormal="70" zoomScaleSheetLayoutView="70" workbookViewId="0">
      <selection activeCell="B9" sqref="B9"/>
    </sheetView>
  </sheetViews>
  <sheetFormatPr defaultRowHeight="12.75"/>
  <cols>
    <col min="1" max="1" width="6.140625" style="57" bestFit="1" customWidth="1"/>
    <col min="2" max="2" width="34.140625" style="57" customWidth="1"/>
    <col min="3" max="3" width="1.28515625" style="57" customWidth="1"/>
    <col min="4" max="4" width="2.5703125" style="57" customWidth="1"/>
    <col min="5" max="5" width="10.42578125" style="57" customWidth="1"/>
    <col min="6" max="6" width="1.28515625" style="57" customWidth="1"/>
    <col min="7" max="7" width="20.42578125" style="57" bestFit="1" customWidth="1"/>
    <col min="8" max="8" width="1.28515625" style="57" customWidth="1"/>
    <col min="9" max="9" width="19.7109375" style="57" bestFit="1" customWidth="1"/>
    <col min="10" max="10" width="1.28515625" style="57" customWidth="1"/>
    <col min="11" max="11" width="13" style="57" customWidth="1"/>
    <col min="12" max="12" width="1.28515625" style="57" customWidth="1"/>
    <col min="13" max="13" width="17.7109375" style="57" bestFit="1" customWidth="1"/>
    <col min="14" max="14" width="1.28515625" style="57" customWidth="1"/>
    <col min="15" max="15" width="13" style="57" customWidth="1"/>
    <col min="16" max="16" width="1.28515625" style="57" customWidth="1"/>
    <col min="17" max="17" width="13" style="57" customWidth="1"/>
    <col min="18" max="18" width="1.28515625" style="57" customWidth="1"/>
    <col min="19" max="19" width="15.5703125" style="57" customWidth="1"/>
    <col min="20" max="20" width="1.28515625" style="57" customWidth="1"/>
    <col min="21" max="21" width="19.42578125" style="57" customWidth="1"/>
    <col min="22" max="22" width="1.28515625" style="57" customWidth="1"/>
    <col min="23" max="23" width="19.85546875" style="57" bestFit="1" customWidth="1"/>
    <col min="24" max="24" width="1.28515625" style="57" customWidth="1"/>
    <col min="25" max="25" width="20.85546875" style="57" bestFit="1" customWidth="1"/>
    <col min="26" max="26" width="1.28515625" style="57" customWidth="1"/>
    <col min="27" max="27" width="18.42578125" style="57" bestFit="1" customWidth="1"/>
    <col min="28" max="28" width="0.28515625" style="57" customWidth="1"/>
    <col min="29" max="29" width="9.140625" style="57"/>
    <col min="30" max="30" width="21.140625" style="57" bestFit="1" customWidth="1"/>
    <col min="31" max="16384" width="9.140625" style="57"/>
  </cols>
  <sheetData>
    <row r="1" spans="1:30" ht="29.1" customHeight="1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</row>
    <row r="2" spans="1:30" ht="21.75" customHeight="1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</row>
    <row r="3" spans="1:30" ht="21.75" customHeight="1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</row>
    <row r="4" spans="1:30" ht="14.45" customHeight="1"/>
    <row r="5" spans="1:30" s="58" customFormat="1" ht="21" customHeight="1">
      <c r="A5" s="1" t="s">
        <v>41</v>
      </c>
      <c r="B5" s="254" t="s">
        <v>42</v>
      </c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D5" s="138"/>
    </row>
    <row r="6" spans="1:30" ht="14.45" customHeight="1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D6" s="139"/>
    </row>
    <row r="7" spans="1:30" ht="18.75" customHeight="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D7" s="139"/>
    </row>
    <row r="8" spans="1:30" ht="18.75" customHeight="1">
      <c r="E8" s="256" t="s">
        <v>7</v>
      </c>
      <c r="F8" s="256"/>
      <c r="G8" s="256"/>
      <c r="H8" s="256"/>
      <c r="I8" s="256"/>
      <c r="K8" s="256" t="s">
        <v>8</v>
      </c>
      <c r="L8" s="256"/>
      <c r="M8" s="256"/>
      <c r="N8" s="256"/>
      <c r="O8" s="256"/>
      <c r="P8" s="256"/>
      <c r="Q8" s="256"/>
      <c r="S8" s="256" t="s">
        <v>9</v>
      </c>
      <c r="T8" s="256"/>
      <c r="U8" s="256"/>
      <c r="V8" s="256"/>
      <c r="W8" s="256"/>
      <c r="X8" s="256"/>
      <c r="Y8" s="256"/>
      <c r="Z8" s="256"/>
      <c r="AA8" s="256"/>
      <c r="AD8" s="139"/>
    </row>
    <row r="9" spans="1:30" ht="18.75" customHeight="1">
      <c r="E9" s="59"/>
      <c r="F9" s="59"/>
      <c r="G9" s="59"/>
      <c r="H9" s="59"/>
      <c r="I9" s="59"/>
      <c r="K9" s="257" t="s">
        <v>43</v>
      </c>
      <c r="L9" s="257"/>
      <c r="M9" s="257"/>
      <c r="N9" s="59"/>
      <c r="O9" s="257" t="s">
        <v>44</v>
      </c>
      <c r="P9" s="257"/>
      <c r="Q9" s="257"/>
      <c r="S9" s="59"/>
      <c r="T9" s="59"/>
      <c r="U9" s="59"/>
      <c r="V9" s="59"/>
      <c r="W9" s="59"/>
      <c r="X9" s="59"/>
      <c r="Y9" s="59"/>
      <c r="Z9" s="59"/>
      <c r="AA9" s="59"/>
      <c r="AD9" s="139">
        <f>سهام!AE8</f>
        <v>133111861780730</v>
      </c>
    </row>
    <row r="10" spans="1:30" ht="18.75" customHeight="1">
      <c r="A10" s="256" t="s">
        <v>45</v>
      </c>
      <c r="B10" s="256"/>
      <c r="D10" s="256" t="s">
        <v>46</v>
      </c>
      <c r="E10" s="256"/>
      <c r="G10" s="2" t="s">
        <v>14</v>
      </c>
      <c r="I10" s="2" t="s">
        <v>15</v>
      </c>
      <c r="K10" s="4" t="s">
        <v>13</v>
      </c>
      <c r="L10" s="59"/>
      <c r="M10" s="4" t="s">
        <v>14</v>
      </c>
      <c r="O10" s="4" t="s">
        <v>13</v>
      </c>
      <c r="P10" s="59"/>
      <c r="Q10" s="4" t="s">
        <v>16</v>
      </c>
      <c r="S10" s="2" t="s">
        <v>13</v>
      </c>
      <c r="U10" s="2" t="s">
        <v>47</v>
      </c>
      <c r="W10" s="2" t="s">
        <v>14</v>
      </c>
      <c r="Y10" s="2" t="s">
        <v>15</v>
      </c>
      <c r="AA10" s="2" t="s">
        <v>18</v>
      </c>
      <c r="AD10" s="140"/>
    </row>
    <row r="11" spans="1:30" ht="21.75" customHeight="1">
      <c r="A11" s="268" t="s">
        <v>48</v>
      </c>
      <c r="B11" s="268"/>
      <c r="D11" s="269">
        <v>3340000</v>
      </c>
      <c r="E11" s="269"/>
      <c r="G11" s="61">
        <v>70313319261</v>
      </c>
      <c r="I11" s="61">
        <v>102035577160</v>
      </c>
      <c r="K11" s="61">
        <v>0</v>
      </c>
      <c r="M11" s="61">
        <v>0</v>
      </c>
      <c r="O11" s="61">
        <v>0</v>
      </c>
      <c r="Q11" s="61">
        <v>0</v>
      </c>
      <c r="S11" s="61">
        <v>3340000</v>
      </c>
      <c r="U11" s="61">
        <v>29346</v>
      </c>
      <c r="W11" s="61">
        <v>70313319261</v>
      </c>
      <c r="Y11" s="61">
        <v>97790204028</v>
      </c>
      <c r="AA11" s="84">
        <f>Y11/AD9</f>
        <v>7.3464680547467669E-4</v>
      </c>
      <c r="AD11" s="140"/>
    </row>
    <row r="12" spans="1:30" ht="21.75" customHeight="1">
      <c r="A12" s="270" t="s">
        <v>49</v>
      </c>
      <c r="B12" s="270"/>
      <c r="D12" s="271">
        <v>184181489</v>
      </c>
      <c r="E12" s="271"/>
      <c r="G12" s="54">
        <v>2665467519820</v>
      </c>
      <c r="I12" s="54">
        <v>3225695660269.52</v>
      </c>
      <c r="K12" s="54">
        <v>0</v>
      </c>
      <c r="M12" s="54">
        <v>0</v>
      </c>
      <c r="O12" s="54">
        <v>0</v>
      </c>
      <c r="Q12" s="54">
        <v>0</v>
      </c>
      <c r="S12" s="54">
        <v>184181489</v>
      </c>
      <c r="U12" s="54">
        <v>17965.96</v>
      </c>
      <c r="W12" s="54">
        <v>2665467519820</v>
      </c>
      <c r="Y12" s="54">
        <v>3308997264114.4399</v>
      </c>
      <c r="AA12" s="84">
        <f t="shared" ref="AA12:AA19" si="0">Y12/$AD$9</f>
        <v>2.4858770810111744E-2</v>
      </c>
      <c r="AD12" s="140"/>
    </row>
    <row r="13" spans="1:30" ht="21.75" customHeight="1">
      <c r="A13" s="270" t="s">
        <v>50</v>
      </c>
      <c r="B13" s="270"/>
      <c r="D13" s="271">
        <v>1562699</v>
      </c>
      <c r="E13" s="271"/>
      <c r="G13" s="54">
        <v>15645117308</v>
      </c>
      <c r="I13" s="54">
        <v>17212516906.992001</v>
      </c>
      <c r="K13" s="54">
        <v>0</v>
      </c>
      <c r="M13" s="54">
        <v>0</v>
      </c>
      <c r="O13" s="54">
        <v>0</v>
      </c>
      <c r="Q13" s="54">
        <v>0</v>
      </c>
      <c r="S13" s="54">
        <v>1562699</v>
      </c>
      <c r="U13" s="54">
        <v>10394</v>
      </c>
      <c r="W13" s="54">
        <v>15645117308</v>
      </c>
      <c r="Y13" s="54">
        <v>16205335211.166201</v>
      </c>
      <c r="AA13" s="84">
        <f>Y13/$AD$9</f>
        <v>1.2174223239293745E-4</v>
      </c>
      <c r="AD13" s="140"/>
    </row>
    <row r="14" spans="1:30" ht="21.75" customHeight="1">
      <c r="A14" s="270" t="s">
        <v>51</v>
      </c>
      <c r="B14" s="270"/>
      <c r="D14" s="271">
        <v>19003685</v>
      </c>
      <c r="E14" s="271"/>
      <c r="G14" s="54">
        <v>200969011326</v>
      </c>
      <c r="I14" s="54">
        <v>180954015949.828</v>
      </c>
      <c r="K14" s="54">
        <v>0</v>
      </c>
      <c r="M14" s="54">
        <v>0</v>
      </c>
      <c r="O14" s="54">
        <v>0</v>
      </c>
      <c r="Q14" s="54">
        <v>0</v>
      </c>
      <c r="S14" s="54">
        <v>19003685</v>
      </c>
      <c r="U14" s="54">
        <v>9165</v>
      </c>
      <c r="W14" s="54">
        <v>200969011326</v>
      </c>
      <c r="Y14" s="54">
        <v>173768184847.043</v>
      </c>
      <c r="AA14" s="84">
        <f t="shared" si="0"/>
        <v>1.3054297530094244E-3</v>
      </c>
      <c r="AD14" s="140"/>
    </row>
    <row r="15" spans="1:30" ht="21.75" customHeight="1">
      <c r="A15" s="270" t="s">
        <v>52</v>
      </c>
      <c r="B15" s="270"/>
      <c r="D15" s="271">
        <v>10828676</v>
      </c>
      <c r="E15" s="271"/>
      <c r="G15" s="54">
        <v>547102638143</v>
      </c>
      <c r="I15" s="54">
        <v>678878701965.79797</v>
      </c>
      <c r="K15" s="54">
        <v>0</v>
      </c>
      <c r="M15" s="54">
        <v>0</v>
      </c>
      <c r="O15" s="54">
        <v>0</v>
      </c>
      <c r="Q15" s="54">
        <v>0</v>
      </c>
      <c r="S15" s="54">
        <v>10828676</v>
      </c>
      <c r="U15" s="54">
        <v>71640</v>
      </c>
      <c r="W15" s="54">
        <v>547102638143</v>
      </c>
      <c r="Y15" s="54">
        <v>774835429021.63196</v>
      </c>
      <c r="AA15" s="84">
        <f t="shared" si="0"/>
        <v>5.8209345031773971E-3</v>
      </c>
      <c r="AD15" s="140"/>
    </row>
    <row r="16" spans="1:30" ht="21.75" customHeight="1">
      <c r="A16" s="270" t="s">
        <v>53</v>
      </c>
      <c r="B16" s="270"/>
      <c r="D16" s="271">
        <v>14160767</v>
      </c>
      <c r="E16" s="271"/>
      <c r="G16" s="54">
        <v>141777599204</v>
      </c>
      <c r="I16" s="54">
        <v>300625918061.89801</v>
      </c>
      <c r="K16" s="54">
        <v>0</v>
      </c>
      <c r="M16" s="54">
        <v>0</v>
      </c>
      <c r="O16" s="54">
        <v>0</v>
      </c>
      <c r="Q16" s="54">
        <v>0</v>
      </c>
      <c r="S16" s="54">
        <v>14160767</v>
      </c>
      <c r="U16" s="54">
        <v>23877</v>
      </c>
      <c r="W16" s="54">
        <v>141777599204</v>
      </c>
      <c r="Y16" s="54">
        <v>337710893698.60901</v>
      </c>
      <c r="AA16" s="84">
        <f t="shared" si="0"/>
        <v>2.5370458288300935E-3</v>
      </c>
      <c r="AD16" s="140"/>
    </row>
    <row r="17" spans="1:30" ht="21.75" customHeight="1">
      <c r="A17" s="270" t="s">
        <v>54</v>
      </c>
      <c r="B17" s="270"/>
      <c r="D17" s="271">
        <v>10850331</v>
      </c>
      <c r="E17" s="271"/>
      <c r="G17" s="54">
        <v>257993710097</v>
      </c>
      <c r="I17" s="54">
        <v>334385218649.39398</v>
      </c>
      <c r="K17" s="54">
        <v>0</v>
      </c>
      <c r="M17" s="54">
        <v>0</v>
      </c>
      <c r="O17" s="54">
        <v>0</v>
      </c>
      <c r="Q17" s="54">
        <v>0</v>
      </c>
      <c r="S17" s="54">
        <v>10850331</v>
      </c>
      <c r="U17" s="54">
        <v>35129</v>
      </c>
      <c r="W17" s="54">
        <v>257993710097</v>
      </c>
      <c r="Y17" s="54">
        <v>380703884165.76099</v>
      </c>
      <c r="AA17" s="84">
        <f t="shared" si="0"/>
        <v>2.8600297454548394E-3</v>
      </c>
      <c r="AD17" s="140"/>
    </row>
    <row r="18" spans="1:30" ht="21.75" customHeight="1">
      <c r="A18" s="270" t="s">
        <v>55</v>
      </c>
      <c r="B18" s="270"/>
      <c r="D18" s="271">
        <v>23000000</v>
      </c>
      <c r="E18" s="271"/>
      <c r="G18" s="54">
        <v>770418556698</v>
      </c>
      <c r="I18" s="54">
        <v>720621215600</v>
      </c>
      <c r="K18" s="54">
        <v>30000000</v>
      </c>
      <c r="M18" s="54">
        <v>976169999852</v>
      </c>
      <c r="O18" s="54">
        <v>0</v>
      </c>
      <c r="Q18" s="54">
        <v>0</v>
      </c>
      <c r="S18" s="54">
        <v>53000000</v>
      </c>
      <c r="U18" s="54">
        <v>35379</v>
      </c>
      <c r="W18" s="54">
        <v>1746588556550</v>
      </c>
      <c r="Y18" s="54">
        <v>1872836895600</v>
      </c>
      <c r="AA18" s="84">
        <f t="shared" si="0"/>
        <v>1.4069646916103176E-2</v>
      </c>
      <c r="AD18" s="140"/>
    </row>
    <row r="19" spans="1:30" ht="21.75" customHeight="1">
      <c r="A19" s="272" t="s">
        <v>56</v>
      </c>
      <c r="B19" s="272"/>
      <c r="D19" s="273">
        <v>200000</v>
      </c>
      <c r="E19" s="273"/>
      <c r="G19" s="62">
        <v>106905971437</v>
      </c>
      <c r="I19" s="62">
        <v>93763348800</v>
      </c>
      <c r="K19" s="62">
        <v>0</v>
      </c>
      <c r="M19" s="62">
        <v>0</v>
      </c>
      <c r="O19" s="62">
        <v>0</v>
      </c>
      <c r="Q19" s="62">
        <v>0</v>
      </c>
      <c r="S19" s="82">
        <v>200000</v>
      </c>
      <c r="U19" s="54">
        <v>535795</v>
      </c>
      <c r="W19" s="62">
        <v>106905971437</v>
      </c>
      <c r="Y19" s="62">
        <v>107030409200</v>
      </c>
      <c r="AA19" s="84">
        <f t="shared" si="0"/>
        <v>8.0406364818416437E-4</v>
      </c>
      <c r="AD19" s="140"/>
    </row>
    <row r="20" spans="1:30" ht="21.75" customHeight="1">
      <c r="A20" s="262" t="s">
        <v>23</v>
      </c>
      <c r="B20" s="262"/>
      <c r="D20" s="273"/>
      <c r="E20" s="273"/>
      <c r="G20" s="63">
        <f>SUM(G11:G19)</f>
        <v>4776593443294</v>
      </c>
      <c r="I20" s="63">
        <f>SUM(I11:I19)</f>
        <v>5654172173363.4297</v>
      </c>
      <c r="K20" s="63">
        <f>SUM(K11:K19)</f>
        <v>30000000</v>
      </c>
      <c r="M20" s="63">
        <f>SUM(M11:M19)</f>
        <v>976169999852</v>
      </c>
      <c r="O20" s="63">
        <f>SUM(O11:O19)</f>
        <v>0</v>
      </c>
      <c r="Q20" s="63">
        <f>SUM(Q11:Q19)</f>
        <v>0</v>
      </c>
      <c r="S20" s="82"/>
      <c r="U20" s="54"/>
      <c r="W20" s="63">
        <f>SUM(W11:W19)</f>
        <v>5752763443146</v>
      </c>
      <c r="Y20" s="137">
        <f>SUM(Y11:Y19)</f>
        <v>7069878499886.6504</v>
      </c>
      <c r="AA20" s="85">
        <f>SUM(AA11:AA19)</f>
        <v>5.3112310242738457E-2</v>
      </c>
      <c r="AD20" s="141">
        <f>SUM(AA11:AA19)</f>
        <v>5.3112310242738457E-2</v>
      </c>
    </row>
    <row r="21" spans="1:30">
      <c r="AD21" s="142"/>
    </row>
    <row r="22" spans="1:30">
      <c r="AD22" s="142"/>
    </row>
    <row r="23" spans="1:30">
      <c r="AD23" s="142"/>
    </row>
    <row r="24" spans="1:30">
      <c r="AD24" s="140"/>
    </row>
  </sheetData>
  <mergeCells count="31">
    <mergeCell ref="A18:B18"/>
    <mergeCell ref="D18:E18"/>
    <mergeCell ref="A19:B19"/>
    <mergeCell ref="D19:E19"/>
    <mergeCell ref="A20:B20"/>
    <mergeCell ref="D20:E20"/>
    <mergeCell ref="A15:B15"/>
    <mergeCell ref="D15:E15"/>
    <mergeCell ref="A16:B16"/>
    <mergeCell ref="D16:E16"/>
    <mergeCell ref="A17:B17"/>
    <mergeCell ref="D17:E17"/>
    <mergeCell ref="A12:B12"/>
    <mergeCell ref="D12:E12"/>
    <mergeCell ref="A13:B13"/>
    <mergeCell ref="D13:E13"/>
    <mergeCell ref="A14:B14"/>
    <mergeCell ref="D14:E14"/>
    <mergeCell ref="K9:M9"/>
    <mergeCell ref="O9:Q9"/>
    <mergeCell ref="A10:B10"/>
    <mergeCell ref="D10:E10"/>
    <mergeCell ref="A11:B11"/>
    <mergeCell ref="D11:E11"/>
    <mergeCell ref="A1:AA1"/>
    <mergeCell ref="A2:AA2"/>
    <mergeCell ref="A3:AA3"/>
    <mergeCell ref="B5:AA5"/>
    <mergeCell ref="E8:I8"/>
    <mergeCell ref="K8:Q8"/>
    <mergeCell ref="S8:AA8"/>
  </mergeCells>
  <pageMargins left="0.39" right="0.39" top="0.39" bottom="0.39" header="0" footer="0"/>
  <pageSetup paperSize="9" scale="5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H32"/>
  <sheetViews>
    <sheetView rightToLeft="1" view="pageBreakPreview" zoomScale="85" zoomScaleNormal="70" zoomScaleSheetLayoutView="85" workbookViewId="0">
      <selection activeCell="B4" sqref="B4"/>
    </sheetView>
  </sheetViews>
  <sheetFormatPr defaultRowHeight="12.75"/>
  <cols>
    <col min="1" max="1" width="5.140625" style="66" customWidth="1"/>
    <col min="2" max="2" width="28.5703125" style="66" customWidth="1"/>
    <col min="3" max="3" width="1.28515625" style="66" customWidth="1"/>
    <col min="4" max="4" width="16" style="66" bestFit="1" customWidth="1"/>
    <col min="5" max="5" width="1.28515625" style="66" customWidth="1"/>
    <col min="6" max="6" width="13" style="66" customWidth="1"/>
    <col min="7" max="7" width="1.28515625" style="66" customWidth="1"/>
    <col min="8" max="8" width="12" style="66" bestFit="1" customWidth="1"/>
    <col min="9" max="9" width="1.28515625" style="66" customWidth="1"/>
    <col min="10" max="10" width="20.5703125" style="66" bestFit="1" customWidth="1"/>
    <col min="11" max="11" width="1.28515625" style="66" customWidth="1"/>
    <col min="12" max="12" width="20.5703125" style="66" bestFit="1" customWidth="1"/>
    <col min="13" max="13" width="1.28515625" style="66" customWidth="1"/>
    <col min="14" max="14" width="13" style="66" customWidth="1"/>
    <col min="15" max="15" width="1.28515625" style="66" customWidth="1"/>
    <col min="16" max="16" width="13" style="66" customWidth="1"/>
    <col min="17" max="17" width="1.28515625" style="66" customWidth="1"/>
    <col min="18" max="18" width="13" style="66" customWidth="1"/>
    <col min="19" max="19" width="1.28515625" style="66" customWidth="1"/>
    <col min="20" max="20" width="17.7109375" style="66" bestFit="1" customWidth="1"/>
    <col min="21" max="21" width="1.28515625" style="66" customWidth="1"/>
    <col min="22" max="22" width="15.5703125" style="66" customWidth="1"/>
    <col min="23" max="23" width="1.28515625" style="66" customWidth="1"/>
    <col min="24" max="24" width="16.42578125" style="66" bestFit="1" customWidth="1"/>
    <col min="25" max="25" width="1.28515625" style="66" customWidth="1"/>
    <col min="26" max="26" width="20.42578125" style="66" bestFit="1" customWidth="1"/>
    <col min="27" max="27" width="1.28515625" style="66" customWidth="1"/>
    <col min="28" max="28" width="20.42578125" style="66" bestFit="1" customWidth="1"/>
    <col min="29" max="29" width="1.28515625" style="66" customWidth="1"/>
    <col min="30" max="30" width="19.140625" style="66" bestFit="1" customWidth="1"/>
    <col min="31" max="31" width="0.28515625" style="66" customWidth="1"/>
    <col min="32" max="32" width="9.140625" style="66"/>
    <col min="33" max="33" width="21.85546875" style="66" bestFit="1" customWidth="1"/>
    <col min="34" max="16384" width="9.140625" style="66"/>
  </cols>
  <sheetData>
    <row r="1" spans="1:34" ht="29.1" customHeight="1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</row>
    <row r="2" spans="1:34" ht="21.75" customHeight="1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</row>
    <row r="3" spans="1:34" ht="21.75" customHeight="1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</row>
    <row r="4" spans="1:34" ht="14.45" customHeight="1">
      <c r="AG4" s="135"/>
      <c r="AH4" s="135"/>
    </row>
    <row r="5" spans="1:34" s="64" customFormat="1" ht="27" customHeight="1">
      <c r="A5" s="216" t="s">
        <v>57</v>
      </c>
      <c r="B5" s="254" t="s">
        <v>58</v>
      </c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G5" s="320"/>
      <c r="AH5" s="320"/>
    </row>
    <row r="6" spans="1:34" s="64" customFormat="1" ht="22.5" customHeight="1">
      <c r="A6" s="274" t="s">
        <v>59</v>
      </c>
      <c r="B6" s="274"/>
      <c r="C6" s="274"/>
      <c r="D6" s="274"/>
      <c r="E6" s="274"/>
      <c r="F6" s="274"/>
      <c r="G6" s="218"/>
      <c r="H6" s="256" t="s">
        <v>7</v>
      </c>
      <c r="I6" s="256"/>
      <c r="J6" s="256"/>
      <c r="K6" s="256"/>
      <c r="L6" s="256"/>
      <c r="N6" s="256" t="s">
        <v>8</v>
      </c>
      <c r="O6" s="256"/>
      <c r="P6" s="256"/>
      <c r="Q6" s="256"/>
      <c r="R6" s="256"/>
      <c r="S6" s="256"/>
      <c r="T6" s="256"/>
      <c r="V6" s="256" t="s">
        <v>9</v>
      </c>
      <c r="W6" s="256"/>
      <c r="X6" s="256"/>
      <c r="Y6" s="256"/>
      <c r="Z6" s="256"/>
      <c r="AA6" s="256"/>
      <c r="AB6" s="256"/>
      <c r="AC6" s="256"/>
      <c r="AD6" s="256"/>
      <c r="AG6" s="320"/>
      <c r="AH6" s="320"/>
    </row>
    <row r="7" spans="1:34" s="64" customFormat="1" ht="22.5" customHeight="1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N7" s="257" t="s">
        <v>10</v>
      </c>
      <c r="O7" s="257"/>
      <c r="P7" s="257"/>
      <c r="Q7" s="65"/>
      <c r="R7" s="257" t="s">
        <v>11</v>
      </c>
      <c r="S7" s="257"/>
      <c r="T7" s="257"/>
      <c r="V7" s="65"/>
      <c r="W7" s="65"/>
      <c r="X7" s="65"/>
      <c r="Y7" s="65"/>
      <c r="Z7" s="65"/>
      <c r="AA7" s="65"/>
      <c r="AB7" s="65"/>
      <c r="AC7" s="65"/>
      <c r="AD7" s="65"/>
      <c r="AG7" s="134">
        <f>'واحدهای صندوق'!AD9</f>
        <v>133111861780730</v>
      </c>
      <c r="AH7" s="320"/>
    </row>
    <row r="8" spans="1:34" s="64" customFormat="1" ht="22.5" customHeight="1">
      <c r="A8" s="256" t="s">
        <v>60</v>
      </c>
      <c r="B8" s="256"/>
      <c r="D8" s="212" t="s">
        <v>61</v>
      </c>
      <c r="F8" s="212" t="s">
        <v>62</v>
      </c>
      <c r="H8" s="212" t="s">
        <v>13</v>
      </c>
      <c r="J8" s="212" t="s">
        <v>14</v>
      </c>
      <c r="L8" s="212" t="s">
        <v>15</v>
      </c>
      <c r="N8" s="215" t="s">
        <v>13</v>
      </c>
      <c r="O8" s="65"/>
      <c r="P8" s="215" t="s">
        <v>14</v>
      </c>
      <c r="R8" s="215" t="s">
        <v>13</v>
      </c>
      <c r="S8" s="65"/>
      <c r="T8" s="215" t="s">
        <v>16</v>
      </c>
      <c r="V8" s="212" t="s">
        <v>13</v>
      </c>
      <c r="X8" s="212" t="s">
        <v>17</v>
      </c>
      <c r="Z8" s="212" t="s">
        <v>14</v>
      </c>
      <c r="AB8" s="212" t="s">
        <v>15</v>
      </c>
      <c r="AD8" s="212" t="s">
        <v>18</v>
      </c>
      <c r="AG8" s="134"/>
      <c r="AH8" s="320"/>
    </row>
    <row r="9" spans="1:34" s="64" customFormat="1" ht="21.75" customHeight="1">
      <c r="A9" s="283" t="s">
        <v>63</v>
      </c>
      <c r="B9" s="283"/>
      <c r="D9" s="213" t="s">
        <v>64</v>
      </c>
      <c r="F9" s="213" t="s">
        <v>65</v>
      </c>
      <c r="H9" s="214">
        <v>2191187</v>
      </c>
      <c r="J9" s="214">
        <v>14922788754355</v>
      </c>
      <c r="L9" s="214">
        <v>17431581791317</v>
      </c>
      <c r="N9" s="214">
        <v>0</v>
      </c>
      <c r="P9" s="214">
        <v>0</v>
      </c>
      <c r="R9" s="214">
        <v>3</v>
      </c>
      <c r="T9" s="214">
        <v>25382855</v>
      </c>
      <c r="V9" s="214">
        <v>2191184</v>
      </c>
      <c r="X9" s="214">
        <v>8600000</v>
      </c>
      <c r="Z9" s="214">
        <v>14922768323252</v>
      </c>
      <c r="AB9" s="214">
        <v>18831462576880</v>
      </c>
      <c r="AD9" s="73">
        <f>AB9/AG7</f>
        <v>0.14147095777159466</v>
      </c>
      <c r="AG9" s="320"/>
      <c r="AH9" s="320"/>
    </row>
    <row r="10" spans="1:34" s="64" customFormat="1" ht="21.75" customHeight="1">
      <c r="A10" s="284" t="s">
        <v>66</v>
      </c>
      <c r="B10" s="284"/>
      <c r="D10" s="210" t="s">
        <v>67</v>
      </c>
      <c r="F10" s="210" t="s">
        <v>68</v>
      </c>
      <c r="H10" s="211">
        <v>1335900</v>
      </c>
      <c r="J10" s="211">
        <v>4999848883800</v>
      </c>
      <c r="L10" s="211">
        <v>6054357582660</v>
      </c>
      <c r="N10" s="211">
        <v>0</v>
      </c>
      <c r="P10" s="211">
        <v>0</v>
      </c>
      <c r="R10" s="211">
        <v>0</v>
      </c>
      <c r="T10" s="211">
        <v>0</v>
      </c>
      <c r="V10" s="211">
        <v>1335900</v>
      </c>
      <c r="X10" s="211">
        <v>4611394</v>
      </c>
      <c r="Z10" s="211">
        <v>4999848883800</v>
      </c>
      <c r="AB10" s="211">
        <v>6156203519006</v>
      </c>
      <c r="AD10" s="73">
        <f t="shared" ref="AD10:AD20" si="0">AB10/$AG$7</f>
        <v>4.6248346590981315E-2</v>
      </c>
      <c r="AG10" s="320"/>
      <c r="AH10" s="320"/>
    </row>
    <row r="11" spans="1:34" s="64" customFormat="1" ht="21.75" customHeight="1">
      <c r="A11" s="284" t="s">
        <v>69</v>
      </c>
      <c r="B11" s="284"/>
      <c r="D11" s="210" t="s">
        <v>70</v>
      </c>
      <c r="F11" s="210" t="s">
        <v>30</v>
      </c>
      <c r="H11" s="211">
        <v>9086</v>
      </c>
      <c r="J11" s="211">
        <v>5082255524</v>
      </c>
      <c r="L11" s="211">
        <v>7564431742</v>
      </c>
      <c r="N11" s="211">
        <v>0</v>
      </c>
      <c r="P11" s="211">
        <v>0</v>
      </c>
      <c r="R11" s="211">
        <v>0</v>
      </c>
      <c r="T11" s="211">
        <v>0</v>
      </c>
      <c r="V11" s="211">
        <v>9086</v>
      </c>
      <c r="X11" s="211">
        <v>853550</v>
      </c>
      <c r="Z11" s="211">
        <v>5082255524</v>
      </c>
      <c r="AB11" s="211">
        <v>7751138325</v>
      </c>
      <c r="AD11" s="73">
        <f t="shared" si="0"/>
        <v>5.8230260033235426E-5</v>
      </c>
      <c r="AG11" s="320"/>
      <c r="AH11" s="320"/>
    </row>
    <row r="12" spans="1:34" s="64" customFormat="1" ht="21.75" customHeight="1">
      <c r="A12" s="284" t="s">
        <v>71</v>
      </c>
      <c r="B12" s="284"/>
      <c r="D12" s="210" t="s">
        <v>72</v>
      </c>
      <c r="F12" s="210" t="s">
        <v>73</v>
      </c>
      <c r="H12" s="211">
        <v>1500000</v>
      </c>
      <c r="J12" s="211">
        <v>1500000000000</v>
      </c>
      <c r="L12" s="211">
        <v>1499184375000</v>
      </c>
      <c r="N12" s="211">
        <v>0</v>
      </c>
      <c r="P12" s="211">
        <v>0</v>
      </c>
      <c r="R12" s="211">
        <v>0</v>
      </c>
      <c r="T12" s="211">
        <v>0</v>
      </c>
      <c r="V12" s="211">
        <v>1500000</v>
      </c>
      <c r="X12" s="211">
        <v>1000000</v>
      </c>
      <c r="Z12" s="211">
        <v>1500000000000</v>
      </c>
      <c r="AB12" s="211">
        <v>1499184375000</v>
      </c>
      <c r="AD12" s="73">
        <f>AB12/$AG$7</f>
        <v>1.1262590387846489E-2</v>
      </c>
      <c r="AG12" s="320"/>
      <c r="AH12" s="320"/>
    </row>
    <row r="13" spans="1:34" s="64" customFormat="1" ht="21.75" customHeight="1">
      <c r="A13" s="284" t="s">
        <v>74</v>
      </c>
      <c r="B13" s="284"/>
      <c r="D13" s="210" t="s">
        <v>75</v>
      </c>
      <c r="F13" s="210" t="s">
        <v>76</v>
      </c>
      <c r="H13" s="211">
        <v>2500000</v>
      </c>
      <c r="J13" s="211">
        <v>2500000000000</v>
      </c>
      <c r="L13" s="211">
        <v>2498640625000</v>
      </c>
      <c r="N13" s="211">
        <v>0</v>
      </c>
      <c r="P13" s="211">
        <v>0</v>
      </c>
      <c r="R13" s="211">
        <v>0</v>
      </c>
      <c r="T13" s="211">
        <v>0</v>
      </c>
      <c r="V13" s="211">
        <v>2500000</v>
      </c>
      <c r="X13" s="211">
        <v>1000000</v>
      </c>
      <c r="Z13" s="211">
        <v>2500000000000</v>
      </c>
      <c r="AB13" s="211">
        <v>2498640625000</v>
      </c>
      <c r="AD13" s="73">
        <f t="shared" si="0"/>
        <v>1.8770983979744148E-2</v>
      </c>
      <c r="AG13" s="320"/>
      <c r="AH13" s="320"/>
    </row>
    <row r="14" spans="1:34" s="64" customFormat="1" ht="21.75" customHeight="1">
      <c r="A14" s="284" t="s">
        <v>77</v>
      </c>
      <c r="B14" s="284"/>
      <c r="D14" s="210" t="s">
        <v>78</v>
      </c>
      <c r="F14" s="210" t="s">
        <v>79</v>
      </c>
      <c r="H14" s="211">
        <v>750000</v>
      </c>
      <c r="J14" s="219">
        <v>750000000000</v>
      </c>
      <c r="K14" s="162"/>
      <c r="L14" s="219">
        <v>749592187500</v>
      </c>
      <c r="M14" s="162"/>
      <c r="N14" s="219">
        <v>0</v>
      </c>
      <c r="O14" s="162"/>
      <c r="P14" s="219">
        <v>0</v>
      </c>
      <c r="Q14" s="162"/>
      <c r="R14" s="219">
        <v>750000</v>
      </c>
      <c r="S14" s="162"/>
      <c r="T14" s="219">
        <v>750000000000</v>
      </c>
      <c r="U14" s="162"/>
      <c r="V14" s="219">
        <v>0</v>
      </c>
      <c r="W14" s="162"/>
      <c r="X14" s="219">
        <v>0</v>
      </c>
      <c r="Y14" s="162"/>
      <c r="Z14" s="219">
        <v>0</v>
      </c>
      <c r="AA14" s="162"/>
      <c r="AB14" s="219">
        <v>0</v>
      </c>
      <c r="AC14" s="162"/>
      <c r="AD14" s="321">
        <f t="shared" si="0"/>
        <v>0</v>
      </c>
      <c r="AG14" s="320"/>
      <c r="AH14" s="320"/>
    </row>
    <row r="15" spans="1:34" s="64" customFormat="1" ht="21.75" customHeight="1">
      <c r="A15" s="284" t="s">
        <v>80</v>
      </c>
      <c r="B15" s="284"/>
      <c r="D15" s="210" t="s">
        <v>81</v>
      </c>
      <c r="F15" s="210" t="s">
        <v>82</v>
      </c>
      <c r="H15" s="211">
        <v>2474661</v>
      </c>
      <c r="J15" s="219">
        <v>1941289124284</v>
      </c>
      <c r="K15" s="162"/>
      <c r="L15" s="219">
        <v>1909894154259</v>
      </c>
      <c r="M15" s="162"/>
      <c r="N15" s="219">
        <v>0</v>
      </c>
      <c r="O15" s="162"/>
      <c r="P15" s="219">
        <v>0</v>
      </c>
      <c r="Q15" s="162"/>
      <c r="R15" s="219">
        <v>0</v>
      </c>
      <c r="S15" s="162"/>
      <c r="T15" s="219">
        <v>0</v>
      </c>
      <c r="U15" s="162"/>
      <c r="V15" s="219">
        <v>2474661</v>
      </c>
      <c r="W15" s="162"/>
      <c r="X15" s="219">
        <v>795200</v>
      </c>
      <c r="Y15" s="162"/>
      <c r="Z15" s="219">
        <v>1941289124284</v>
      </c>
      <c r="AA15" s="162"/>
      <c r="AB15" s="219">
        <v>1966780408530</v>
      </c>
      <c r="AC15" s="162"/>
      <c r="AD15" s="321">
        <f t="shared" si="0"/>
        <v>1.4775395537399972E-2</v>
      </c>
      <c r="AG15" s="320"/>
      <c r="AH15" s="320"/>
    </row>
    <row r="16" spans="1:34" s="64" customFormat="1" ht="21.75" customHeight="1">
      <c r="A16" s="284" t="s">
        <v>83</v>
      </c>
      <c r="B16" s="284"/>
      <c r="D16" s="210" t="s">
        <v>81</v>
      </c>
      <c r="F16" s="210" t="s">
        <v>84</v>
      </c>
      <c r="H16" s="211">
        <v>624417</v>
      </c>
      <c r="J16" s="219">
        <v>543197775920</v>
      </c>
      <c r="K16" s="162"/>
      <c r="L16" s="219">
        <v>489095756565</v>
      </c>
      <c r="M16" s="162"/>
      <c r="N16" s="219">
        <v>0</v>
      </c>
      <c r="O16" s="162"/>
      <c r="P16" s="219">
        <v>0</v>
      </c>
      <c r="Q16" s="162"/>
      <c r="R16" s="219">
        <v>0</v>
      </c>
      <c r="S16" s="162"/>
      <c r="T16" s="219">
        <v>0</v>
      </c>
      <c r="U16" s="162"/>
      <c r="V16" s="219">
        <v>624417</v>
      </c>
      <c r="W16" s="162"/>
      <c r="X16" s="219">
        <v>788740</v>
      </c>
      <c r="Y16" s="162"/>
      <c r="Z16" s="219">
        <v>543197775920</v>
      </c>
      <c r="AA16" s="162"/>
      <c r="AB16" s="219">
        <v>492234866256</v>
      </c>
      <c r="AC16" s="162"/>
      <c r="AD16" s="321">
        <f t="shared" si="0"/>
        <v>3.6979038507239828E-3</v>
      </c>
      <c r="AG16" s="320"/>
      <c r="AH16" s="320"/>
    </row>
    <row r="17" spans="1:34" s="64" customFormat="1" ht="21.75" customHeight="1">
      <c r="A17" s="284" t="s">
        <v>85</v>
      </c>
      <c r="B17" s="284"/>
      <c r="D17" s="210" t="s">
        <v>86</v>
      </c>
      <c r="F17" s="210" t="s">
        <v>87</v>
      </c>
      <c r="H17" s="211">
        <v>1900000</v>
      </c>
      <c r="J17" s="219">
        <v>1492190000000</v>
      </c>
      <c r="K17" s="162"/>
      <c r="L17" s="219">
        <v>1515850307968</v>
      </c>
      <c r="M17" s="162"/>
      <c r="N17" s="219">
        <v>0</v>
      </c>
      <c r="O17" s="162"/>
      <c r="P17" s="219">
        <v>0</v>
      </c>
      <c r="Q17" s="162"/>
      <c r="R17" s="219">
        <v>0</v>
      </c>
      <c r="S17" s="162"/>
      <c r="T17" s="219">
        <v>0</v>
      </c>
      <c r="U17" s="162"/>
      <c r="V17" s="219">
        <v>1900000</v>
      </c>
      <c r="W17" s="162"/>
      <c r="X17" s="219">
        <v>807750</v>
      </c>
      <c r="Y17" s="162"/>
      <c r="Z17" s="219">
        <v>1492190000000</v>
      </c>
      <c r="AA17" s="162"/>
      <c r="AB17" s="219">
        <v>1533890493281</v>
      </c>
      <c r="AC17" s="162"/>
      <c r="AD17" s="321">
        <f t="shared" si="0"/>
        <v>1.1523319355323256E-2</v>
      </c>
      <c r="AG17" s="320"/>
      <c r="AH17" s="320"/>
    </row>
    <row r="18" spans="1:34" s="64" customFormat="1" ht="21.75" customHeight="1">
      <c r="A18" s="284" t="s">
        <v>88</v>
      </c>
      <c r="B18" s="284"/>
      <c r="D18" s="210" t="s">
        <v>89</v>
      </c>
      <c r="F18" s="210" t="s">
        <v>90</v>
      </c>
      <c r="H18" s="211">
        <v>12300000</v>
      </c>
      <c r="J18" s="219">
        <v>9826073986500</v>
      </c>
      <c r="K18" s="162"/>
      <c r="L18" s="219">
        <v>9842271353362</v>
      </c>
      <c r="M18" s="162"/>
      <c r="N18" s="219">
        <v>0</v>
      </c>
      <c r="O18" s="162"/>
      <c r="P18" s="219">
        <v>0</v>
      </c>
      <c r="Q18" s="162"/>
      <c r="R18" s="219">
        <v>0</v>
      </c>
      <c r="S18" s="162"/>
      <c r="T18" s="219">
        <v>0</v>
      </c>
      <c r="U18" s="162"/>
      <c r="V18" s="219">
        <v>12300000</v>
      </c>
      <c r="W18" s="162"/>
      <c r="X18" s="219">
        <v>825000</v>
      </c>
      <c r="Y18" s="162"/>
      <c r="Z18" s="219">
        <v>9826073986500</v>
      </c>
      <c r="AA18" s="162"/>
      <c r="AB18" s="219">
        <v>10141982296875</v>
      </c>
      <c r="AC18" s="162"/>
      <c r="AD18" s="321">
        <f t="shared" si="0"/>
        <v>7.6191423973781494E-2</v>
      </c>
      <c r="AG18" s="320"/>
      <c r="AH18" s="320"/>
    </row>
    <row r="19" spans="1:34" s="64" customFormat="1" ht="21.75" customHeight="1">
      <c r="A19" s="284" t="s">
        <v>91</v>
      </c>
      <c r="B19" s="284"/>
      <c r="D19" s="210" t="s">
        <v>92</v>
      </c>
      <c r="F19" s="210" t="s">
        <v>93</v>
      </c>
      <c r="H19" s="211">
        <v>10691200</v>
      </c>
      <c r="J19" s="219">
        <v>8870642903691</v>
      </c>
      <c r="K19" s="162"/>
      <c r="L19" s="219">
        <v>8557391906661</v>
      </c>
      <c r="M19" s="162"/>
      <c r="N19" s="219">
        <v>0</v>
      </c>
      <c r="O19" s="162"/>
      <c r="P19" s="219">
        <v>0</v>
      </c>
      <c r="Q19" s="162"/>
      <c r="R19" s="219">
        <v>0</v>
      </c>
      <c r="S19" s="162"/>
      <c r="T19" s="219">
        <v>0</v>
      </c>
      <c r="U19" s="162"/>
      <c r="V19" s="219">
        <v>10691200</v>
      </c>
      <c r="W19" s="162"/>
      <c r="X19" s="219">
        <v>828000</v>
      </c>
      <c r="Y19" s="162"/>
      <c r="Z19" s="219">
        <v>8870642903691</v>
      </c>
      <c r="AA19" s="162"/>
      <c r="AB19" s="219">
        <v>8847500154480</v>
      </c>
      <c r="AC19" s="162"/>
      <c r="AD19" s="321">
        <f t="shared" si="0"/>
        <v>6.6466654707708489E-2</v>
      </c>
      <c r="AG19" s="320"/>
      <c r="AH19" s="320"/>
    </row>
    <row r="20" spans="1:34" s="64" customFormat="1" ht="21.75" customHeight="1">
      <c r="A20" s="285" t="s">
        <v>94</v>
      </c>
      <c r="B20" s="285"/>
      <c r="D20" s="322" t="s">
        <v>95</v>
      </c>
      <c r="F20" s="322" t="s">
        <v>96</v>
      </c>
      <c r="H20" s="81">
        <v>2997903</v>
      </c>
      <c r="J20" s="220">
        <v>2997903000000</v>
      </c>
      <c r="K20" s="162"/>
      <c r="L20" s="220">
        <v>3085852460843</v>
      </c>
      <c r="M20" s="162"/>
      <c r="N20" s="228">
        <v>0</v>
      </c>
      <c r="O20" s="162"/>
      <c r="P20" s="220">
        <v>0</v>
      </c>
      <c r="Q20" s="162"/>
      <c r="R20" s="228">
        <v>0</v>
      </c>
      <c r="S20" s="162"/>
      <c r="T20" s="220">
        <v>0</v>
      </c>
      <c r="U20" s="162"/>
      <c r="V20" s="228">
        <v>2997903</v>
      </c>
      <c r="W20" s="162"/>
      <c r="X20" s="228">
        <v>1029897</v>
      </c>
      <c r="Y20" s="162"/>
      <c r="Z20" s="220">
        <v>2997903000000</v>
      </c>
      <c r="AA20" s="162"/>
      <c r="AB20" s="220">
        <v>3085852460843</v>
      </c>
      <c r="AC20" s="162"/>
      <c r="AD20" s="321">
        <f t="shared" si="0"/>
        <v>2.3182400272683475E-2</v>
      </c>
      <c r="AG20" s="320"/>
      <c r="AH20" s="320"/>
    </row>
    <row r="21" spans="1:34" s="64" customFormat="1" ht="21.75" customHeight="1" thickBot="1">
      <c r="A21" s="262" t="s">
        <v>23</v>
      </c>
      <c r="B21" s="262"/>
      <c r="D21" s="81"/>
      <c r="E21" s="323"/>
      <c r="F21" s="81"/>
      <c r="G21" s="323"/>
      <c r="H21" s="81"/>
      <c r="J21" s="172">
        <f>SUM(J9:J20)</f>
        <v>50349016684074</v>
      </c>
      <c r="K21" s="162"/>
      <c r="L21" s="172">
        <f>SUM(L9:L20)</f>
        <v>53641276932877</v>
      </c>
      <c r="M21" s="162"/>
      <c r="N21" s="172">
        <f>SUM(N9:N20)</f>
        <v>0</v>
      </c>
      <c r="O21" s="162"/>
      <c r="P21" s="172">
        <f>SUM(P9:P20)</f>
        <v>0</v>
      </c>
      <c r="Q21" s="162"/>
      <c r="R21" s="228"/>
      <c r="S21" s="162"/>
      <c r="T21" s="172">
        <f>SUM(T9:T20)</f>
        <v>750025382855</v>
      </c>
      <c r="U21" s="162"/>
      <c r="V21" s="228"/>
      <c r="W21" s="162"/>
      <c r="X21" s="228"/>
      <c r="Y21" s="162"/>
      <c r="Z21" s="172">
        <f>SUM(Z9:Z20)</f>
        <v>49598996252971</v>
      </c>
      <c r="AA21" s="162"/>
      <c r="AB21" s="172">
        <f>SUM(AB9:AB20)</f>
        <v>55061482914476</v>
      </c>
      <c r="AC21" s="162"/>
      <c r="AD21" s="324">
        <f>SUM(AD9:AD20)</f>
        <v>0.41364820668782054</v>
      </c>
      <c r="AG21" s="136">
        <f>SUM(AD9:AD20)</f>
        <v>0.41364820668782054</v>
      </c>
      <c r="AH21" s="320"/>
    </row>
    <row r="22" spans="1:34" ht="13.5" thickTop="1"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G22" s="325"/>
      <c r="AH22" s="135"/>
    </row>
    <row r="23" spans="1:34"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G23" s="325"/>
      <c r="AH23" s="135"/>
    </row>
    <row r="24" spans="1:34"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G24" s="325"/>
      <c r="AH24" s="135"/>
    </row>
    <row r="25" spans="1:34"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G25" s="135"/>
      <c r="AH25" s="135"/>
    </row>
    <row r="26" spans="1:34"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G26" s="135"/>
      <c r="AH26" s="135"/>
    </row>
    <row r="27" spans="1:34"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  <c r="AA27" s="175"/>
      <c r="AB27" s="175"/>
      <c r="AC27" s="175"/>
      <c r="AD27" s="175"/>
      <c r="AG27" s="135"/>
      <c r="AH27" s="135"/>
    </row>
    <row r="28" spans="1:34"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G28" s="135"/>
      <c r="AH28" s="135"/>
    </row>
    <row r="29" spans="1:34"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  <c r="AA29" s="175"/>
      <c r="AB29" s="175"/>
      <c r="AC29" s="175"/>
      <c r="AD29" s="175"/>
    </row>
    <row r="30" spans="1:34"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</row>
    <row r="31" spans="1:34"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  <c r="AD31" s="175"/>
    </row>
    <row r="32" spans="1:34"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</row>
  </sheetData>
  <mergeCells count="24">
    <mergeCell ref="A21:B21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N7:P7"/>
    <mergeCell ref="R7:T7"/>
    <mergeCell ref="A8:B8"/>
    <mergeCell ref="A9:B9"/>
    <mergeCell ref="A10:B10"/>
    <mergeCell ref="A1:AD1"/>
    <mergeCell ref="A2:AD2"/>
    <mergeCell ref="A3:AD3"/>
    <mergeCell ref="B5:AD5"/>
    <mergeCell ref="H6:L6"/>
    <mergeCell ref="N6:T6"/>
    <mergeCell ref="V6:AD6"/>
    <mergeCell ref="A6:F6"/>
  </mergeCells>
  <pageMargins left="0.39" right="0.39" top="0.39" bottom="0.39" header="0" footer="0"/>
  <pageSetup paperSize="9" scale="5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</row>
    <row r="2" spans="1:13" ht="21.75" customHeight="1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</row>
    <row r="3" spans="1:13" ht="21.75" customHeight="1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</row>
    <row r="4" spans="1:13" ht="14.45" customHeight="1">
      <c r="A4" s="254" t="s">
        <v>97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</row>
    <row r="5" spans="1:13" ht="14.45" customHeight="1">
      <c r="A5" s="254" t="s">
        <v>98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</row>
    <row r="6" spans="1:13" ht="14.45" customHeight="1"/>
    <row r="7" spans="1:13" ht="14.45" customHeight="1">
      <c r="C7" s="256" t="s">
        <v>9</v>
      </c>
      <c r="D7" s="256"/>
      <c r="E7" s="256"/>
      <c r="F7" s="256"/>
      <c r="G7" s="256"/>
      <c r="H7" s="256"/>
      <c r="I7" s="256"/>
      <c r="J7" s="256"/>
      <c r="K7" s="256"/>
      <c r="L7" s="256"/>
      <c r="M7" s="256"/>
    </row>
    <row r="8" spans="1:13" ht="14.45" customHeight="1">
      <c r="A8" s="2" t="s">
        <v>99</v>
      </c>
      <c r="C8" s="4" t="s">
        <v>13</v>
      </c>
      <c r="D8" s="3"/>
      <c r="E8" s="4" t="s">
        <v>100</v>
      </c>
      <c r="F8" s="3"/>
      <c r="G8" s="4" t="s">
        <v>101</v>
      </c>
      <c r="H8" s="3"/>
      <c r="I8" s="4" t="s">
        <v>102</v>
      </c>
      <c r="J8" s="3"/>
      <c r="K8" s="4" t="s">
        <v>103</v>
      </c>
      <c r="L8" s="3"/>
      <c r="M8" s="4" t="s">
        <v>104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I72"/>
  <sheetViews>
    <sheetView rightToLeft="1" zoomScale="70" zoomScaleNormal="70" workbookViewId="0">
      <selection activeCell="F9" sqref="F9"/>
    </sheetView>
  </sheetViews>
  <sheetFormatPr defaultRowHeight="12.75"/>
  <cols>
    <col min="1" max="1" width="5.140625" customWidth="1"/>
    <col min="2" max="2" width="46" customWidth="1"/>
    <col min="3" max="3" width="1.28515625" customWidth="1"/>
    <col min="4" max="4" width="19" bestFit="1" customWidth="1"/>
    <col min="5" max="5" width="1.28515625" customWidth="1"/>
    <col min="6" max="6" width="19" bestFit="1" customWidth="1"/>
    <col min="7" max="7" width="1.28515625" customWidth="1"/>
    <col min="8" max="8" width="20.5703125" customWidth="1"/>
    <col min="9" max="9" width="1.28515625" customWidth="1"/>
  </cols>
  <sheetData>
    <row r="1" spans="1:9" ht="29.1" customHeight="1">
      <c r="A1" s="252" t="s">
        <v>0</v>
      </c>
      <c r="B1" s="252"/>
      <c r="C1" s="252"/>
      <c r="D1" s="252"/>
      <c r="E1" s="252"/>
      <c r="F1" s="252"/>
      <c r="G1" s="252"/>
      <c r="H1" s="252"/>
      <c r="I1" s="252"/>
    </row>
    <row r="2" spans="1:9" ht="21.75" customHeight="1">
      <c r="A2" s="252" t="s">
        <v>1</v>
      </c>
      <c r="B2" s="252"/>
      <c r="C2" s="252"/>
      <c r="D2" s="252"/>
      <c r="E2" s="252"/>
      <c r="F2" s="252"/>
      <c r="G2" s="252"/>
      <c r="H2" s="252"/>
      <c r="I2" s="252"/>
    </row>
    <row r="3" spans="1:9" ht="21.75" customHeight="1">
      <c r="A3" s="252" t="s">
        <v>2</v>
      </c>
      <c r="B3" s="252"/>
      <c r="C3" s="252"/>
      <c r="D3" s="252"/>
      <c r="E3" s="252"/>
      <c r="F3" s="252"/>
      <c r="G3" s="252"/>
      <c r="H3" s="252"/>
      <c r="I3" s="252"/>
    </row>
    <row r="4" spans="1:9" ht="14.45" customHeight="1"/>
    <row r="5" spans="1:9" ht="14.45" customHeight="1">
      <c r="A5" s="1" t="s">
        <v>105</v>
      </c>
      <c r="B5" s="254" t="s">
        <v>106</v>
      </c>
      <c r="C5" s="254"/>
      <c r="D5" s="254"/>
      <c r="E5" s="254"/>
      <c r="F5" s="254"/>
      <c r="G5" s="254"/>
      <c r="H5" s="254"/>
      <c r="I5" s="254"/>
    </row>
    <row r="6" spans="1:9" ht="14.45" customHeight="1">
      <c r="D6" s="256" t="s">
        <v>8</v>
      </c>
      <c r="E6" s="256"/>
      <c r="F6" s="256"/>
      <c r="H6" s="2" t="s">
        <v>9</v>
      </c>
    </row>
    <row r="7" spans="1:9" ht="14.45" customHeight="1">
      <c r="D7" s="3"/>
      <c r="E7" s="3"/>
      <c r="F7" s="3"/>
      <c r="H7" s="3"/>
    </row>
    <row r="8" spans="1:9" ht="14.45" customHeight="1">
      <c r="A8" s="256" t="s">
        <v>107</v>
      </c>
      <c r="B8" s="256"/>
      <c r="D8" s="2" t="s">
        <v>109</v>
      </c>
      <c r="F8" s="2" t="s">
        <v>110</v>
      </c>
      <c r="H8" s="2" t="s">
        <v>108</v>
      </c>
    </row>
    <row r="9" spans="1:9" ht="21.75" customHeight="1">
      <c r="A9" s="275" t="s">
        <v>120</v>
      </c>
      <c r="B9" s="275"/>
      <c r="D9" s="8">
        <v>0</v>
      </c>
      <c r="F9" s="8">
        <v>125000000000</v>
      </c>
      <c r="H9" s="8">
        <v>0</v>
      </c>
    </row>
    <row r="10" spans="1:9" ht="21.75" customHeight="1">
      <c r="A10" s="275" t="s">
        <v>121</v>
      </c>
      <c r="B10" s="275"/>
      <c r="D10" s="8">
        <v>0</v>
      </c>
      <c r="F10" s="8">
        <v>0</v>
      </c>
      <c r="H10" s="8">
        <v>345000000000</v>
      </c>
    </row>
    <row r="11" spans="1:9" ht="21.75" customHeight="1">
      <c r="A11" s="275" t="s">
        <v>122</v>
      </c>
      <c r="B11" s="275"/>
      <c r="D11" s="8">
        <v>0</v>
      </c>
      <c r="F11" s="8">
        <v>300000000000</v>
      </c>
      <c r="H11" s="8">
        <v>0</v>
      </c>
    </row>
    <row r="12" spans="1:9" ht="21.75" customHeight="1">
      <c r="A12" s="275" t="s">
        <v>123</v>
      </c>
      <c r="B12" s="275"/>
      <c r="D12" s="8">
        <v>0</v>
      </c>
      <c r="F12" s="8">
        <v>1124700000000</v>
      </c>
      <c r="H12" s="8">
        <v>0</v>
      </c>
    </row>
    <row r="13" spans="1:9" ht="21.75" customHeight="1">
      <c r="A13" s="275" t="s">
        <v>124</v>
      </c>
      <c r="B13" s="275"/>
      <c r="D13" s="8">
        <v>0</v>
      </c>
      <c r="F13" s="8">
        <v>970983000000</v>
      </c>
      <c r="H13" s="8">
        <v>0</v>
      </c>
    </row>
    <row r="14" spans="1:9" ht="21.75" customHeight="1">
      <c r="A14" s="275" t="s">
        <v>126</v>
      </c>
      <c r="B14" s="275"/>
      <c r="D14" s="8">
        <v>0</v>
      </c>
      <c r="F14" s="8">
        <v>388000000000</v>
      </c>
      <c r="H14" s="8">
        <v>0</v>
      </c>
    </row>
    <row r="15" spans="1:9" ht="21.75" customHeight="1">
      <c r="A15" s="275" t="s">
        <v>126</v>
      </c>
      <c r="B15" s="275"/>
      <c r="D15" s="8">
        <v>0</v>
      </c>
      <c r="F15" s="8">
        <v>1000000000000</v>
      </c>
      <c r="H15" s="8">
        <v>0</v>
      </c>
    </row>
    <row r="16" spans="1:9" ht="21.75" customHeight="1">
      <c r="A16" s="275" t="s">
        <v>127</v>
      </c>
      <c r="B16" s="275"/>
      <c r="D16" s="8">
        <v>0</v>
      </c>
      <c r="F16" s="8">
        <v>0</v>
      </c>
      <c r="H16" s="8">
        <v>548430000000</v>
      </c>
    </row>
    <row r="17" spans="1:8" ht="21.75" customHeight="1">
      <c r="A17" s="275" t="s">
        <v>126</v>
      </c>
      <c r="B17" s="275"/>
      <c r="D17" s="8">
        <v>0</v>
      </c>
      <c r="F17" s="8">
        <v>35000000000</v>
      </c>
      <c r="H17" s="8">
        <v>0</v>
      </c>
    </row>
    <row r="18" spans="1:8" ht="21.75" customHeight="1">
      <c r="A18" s="275" t="s">
        <v>128</v>
      </c>
      <c r="B18" s="275"/>
      <c r="D18" s="8">
        <v>0</v>
      </c>
      <c r="F18" s="8">
        <v>0</v>
      </c>
      <c r="H18" s="8">
        <v>2250900000000</v>
      </c>
    </row>
    <row r="19" spans="1:8" ht="21.75" customHeight="1">
      <c r="A19" s="275" t="s">
        <v>126</v>
      </c>
      <c r="B19" s="275"/>
      <c r="D19" s="8">
        <v>0</v>
      </c>
      <c r="F19" s="8">
        <v>955000000000</v>
      </c>
      <c r="H19" s="8">
        <v>1017600000000</v>
      </c>
    </row>
    <row r="20" spans="1:8" ht="21.75" customHeight="1">
      <c r="A20" s="275" t="s">
        <v>126</v>
      </c>
      <c r="B20" s="275"/>
      <c r="D20" s="8">
        <v>0</v>
      </c>
      <c r="F20" s="8">
        <v>0</v>
      </c>
      <c r="H20" s="8">
        <v>218000000000</v>
      </c>
    </row>
    <row r="21" spans="1:8" ht="21.75" customHeight="1">
      <c r="A21" s="275" t="s">
        <v>130</v>
      </c>
      <c r="B21" s="275"/>
      <c r="D21" s="8">
        <v>0</v>
      </c>
      <c r="F21" s="8">
        <v>0</v>
      </c>
      <c r="H21" s="8">
        <v>2000000000000</v>
      </c>
    </row>
    <row r="22" spans="1:8" ht="21.75" customHeight="1">
      <c r="A22" s="275" t="s">
        <v>126</v>
      </c>
      <c r="B22" s="275"/>
      <c r="D22" s="8">
        <v>0</v>
      </c>
      <c r="F22" s="8">
        <v>0</v>
      </c>
      <c r="H22" s="8">
        <v>300800000000</v>
      </c>
    </row>
    <row r="23" spans="1:8" ht="21.75" customHeight="1">
      <c r="A23" s="275" t="s">
        <v>132</v>
      </c>
      <c r="B23" s="275"/>
      <c r="D23" s="8">
        <v>0</v>
      </c>
      <c r="F23" s="8">
        <v>203570000000</v>
      </c>
      <c r="H23" s="8">
        <v>0</v>
      </c>
    </row>
    <row r="24" spans="1:8" ht="21.75" customHeight="1">
      <c r="A24" s="275" t="s">
        <v>132</v>
      </c>
      <c r="B24" s="275"/>
      <c r="D24" s="8">
        <v>0</v>
      </c>
      <c r="F24" s="8">
        <v>1000000000000</v>
      </c>
      <c r="H24" s="8">
        <v>0</v>
      </c>
    </row>
    <row r="25" spans="1:8" ht="21.75" customHeight="1">
      <c r="A25" s="275" t="s">
        <v>132</v>
      </c>
      <c r="B25" s="275"/>
      <c r="D25" s="8">
        <v>0</v>
      </c>
      <c r="F25" s="8">
        <v>1000000000000</v>
      </c>
      <c r="H25" s="8">
        <v>0</v>
      </c>
    </row>
    <row r="26" spans="1:8" ht="21.75" customHeight="1">
      <c r="A26" s="275" t="s">
        <v>132</v>
      </c>
      <c r="B26" s="275"/>
      <c r="D26" s="8">
        <v>0</v>
      </c>
      <c r="F26" s="8">
        <v>1034000000000</v>
      </c>
      <c r="H26" s="8">
        <v>0</v>
      </c>
    </row>
    <row r="27" spans="1:8" ht="21.75" customHeight="1">
      <c r="A27" s="275" t="s">
        <v>130</v>
      </c>
      <c r="B27" s="275"/>
      <c r="D27" s="8">
        <v>0</v>
      </c>
      <c r="F27" s="8">
        <v>0</v>
      </c>
      <c r="H27" s="8">
        <v>500000000000</v>
      </c>
    </row>
    <row r="28" spans="1:8" ht="21.75" customHeight="1">
      <c r="A28" s="275" t="s">
        <v>130</v>
      </c>
      <c r="B28" s="275"/>
      <c r="D28" s="8">
        <v>0</v>
      </c>
      <c r="F28" s="8">
        <v>0</v>
      </c>
      <c r="H28" s="8">
        <v>9376700000000</v>
      </c>
    </row>
    <row r="29" spans="1:8" ht="21.75" customHeight="1">
      <c r="A29" s="275" t="s">
        <v>134</v>
      </c>
      <c r="B29" s="275"/>
      <c r="D29" s="8">
        <v>0</v>
      </c>
      <c r="F29" s="8">
        <v>2000000000000</v>
      </c>
      <c r="H29" s="8">
        <v>0</v>
      </c>
    </row>
    <row r="30" spans="1:8" ht="21.75" customHeight="1">
      <c r="A30" s="275" t="s">
        <v>134</v>
      </c>
      <c r="B30" s="275"/>
      <c r="D30" s="8">
        <v>0</v>
      </c>
      <c r="F30" s="8">
        <v>2000000000000</v>
      </c>
      <c r="H30" s="8">
        <v>0</v>
      </c>
    </row>
    <row r="31" spans="1:8" ht="21.75" customHeight="1">
      <c r="A31" s="275" t="s">
        <v>134</v>
      </c>
      <c r="B31" s="275"/>
      <c r="D31" s="8">
        <v>0</v>
      </c>
      <c r="F31" s="8">
        <v>2000000000000</v>
      </c>
      <c r="H31" s="8">
        <v>0</v>
      </c>
    </row>
    <row r="32" spans="1:8" ht="21.75" customHeight="1">
      <c r="A32" s="275" t="s">
        <v>134</v>
      </c>
      <c r="B32" s="275"/>
      <c r="D32" s="8">
        <v>0</v>
      </c>
      <c r="F32" s="8">
        <v>2000000000000</v>
      </c>
      <c r="H32" s="8">
        <v>0</v>
      </c>
    </row>
    <row r="33" spans="1:8" ht="21.75" customHeight="1">
      <c r="A33" s="275" t="s">
        <v>134</v>
      </c>
      <c r="B33" s="275"/>
      <c r="D33" s="8">
        <v>0</v>
      </c>
      <c r="F33" s="8">
        <v>2000000000000</v>
      </c>
      <c r="H33" s="8">
        <v>0</v>
      </c>
    </row>
    <row r="34" spans="1:8" ht="21.75" customHeight="1">
      <c r="A34" s="275" t="s">
        <v>121</v>
      </c>
      <c r="B34" s="275"/>
      <c r="D34" s="8">
        <v>0</v>
      </c>
      <c r="F34" s="8">
        <v>0</v>
      </c>
      <c r="H34" s="8">
        <v>70000000000</v>
      </c>
    </row>
    <row r="35" spans="1:8" ht="21.75" customHeight="1">
      <c r="A35" s="275" t="s">
        <v>132</v>
      </c>
      <c r="B35" s="275"/>
      <c r="D35" s="8">
        <v>0</v>
      </c>
      <c r="F35" s="8">
        <v>1000000000000</v>
      </c>
      <c r="H35" s="8">
        <v>0</v>
      </c>
    </row>
    <row r="36" spans="1:8" ht="21.75" customHeight="1">
      <c r="A36" s="275" t="s">
        <v>132</v>
      </c>
      <c r="B36" s="275"/>
      <c r="D36" s="8">
        <v>0</v>
      </c>
      <c r="F36" s="8">
        <v>1000000000000</v>
      </c>
      <c r="H36" s="8">
        <v>0</v>
      </c>
    </row>
    <row r="37" spans="1:8" ht="21.75" customHeight="1">
      <c r="A37" s="275" t="s">
        <v>132</v>
      </c>
      <c r="B37" s="275"/>
      <c r="D37" s="8">
        <v>0</v>
      </c>
      <c r="F37" s="8">
        <v>1000000000000</v>
      </c>
      <c r="H37" s="8">
        <v>0</v>
      </c>
    </row>
    <row r="38" spans="1:8" ht="21.75" customHeight="1">
      <c r="A38" s="275" t="s">
        <v>132</v>
      </c>
      <c r="B38" s="275"/>
      <c r="D38" s="8">
        <v>0</v>
      </c>
      <c r="F38" s="8">
        <v>1000000000000</v>
      </c>
      <c r="H38" s="8">
        <v>0</v>
      </c>
    </row>
    <row r="39" spans="1:8" ht="21.75" customHeight="1">
      <c r="A39" s="275" t="s">
        <v>132</v>
      </c>
      <c r="B39" s="275"/>
      <c r="D39" s="8">
        <v>0</v>
      </c>
      <c r="F39" s="8">
        <v>0</v>
      </c>
      <c r="H39" s="8">
        <v>1000000000000</v>
      </c>
    </row>
    <row r="40" spans="1:8" ht="21.75" customHeight="1">
      <c r="A40" s="275" t="s">
        <v>132</v>
      </c>
      <c r="B40" s="275"/>
      <c r="D40" s="8">
        <v>0</v>
      </c>
      <c r="F40" s="8">
        <v>1198603000000</v>
      </c>
      <c r="H40" s="8">
        <v>0</v>
      </c>
    </row>
    <row r="41" spans="1:8" ht="21.75" customHeight="1">
      <c r="A41" s="275" t="s">
        <v>126</v>
      </c>
      <c r="B41" s="275"/>
      <c r="D41" s="8">
        <v>0</v>
      </c>
      <c r="F41" s="8">
        <v>488000000000</v>
      </c>
      <c r="H41" s="8">
        <v>0</v>
      </c>
    </row>
    <row r="42" spans="1:8" ht="21.75" customHeight="1">
      <c r="A42" s="275" t="s">
        <v>132</v>
      </c>
      <c r="B42" s="275"/>
      <c r="D42" s="8">
        <v>0</v>
      </c>
      <c r="F42" s="8">
        <v>1000000000000</v>
      </c>
      <c r="H42" s="8">
        <v>0</v>
      </c>
    </row>
    <row r="43" spans="1:8" ht="21.75" customHeight="1">
      <c r="A43" s="275" t="s">
        <v>132</v>
      </c>
      <c r="B43" s="275"/>
      <c r="D43" s="8">
        <v>0</v>
      </c>
      <c r="F43" s="8">
        <v>0</v>
      </c>
      <c r="H43" s="8">
        <v>1000000000000</v>
      </c>
    </row>
    <row r="44" spans="1:8" ht="21.75" customHeight="1">
      <c r="A44" s="275" t="s">
        <v>132</v>
      </c>
      <c r="B44" s="275"/>
      <c r="D44" s="8">
        <v>0</v>
      </c>
      <c r="F44" s="8">
        <v>598899000000</v>
      </c>
      <c r="H44" s="8">
        <v>0</v>
      </c>
    </row>
    <row r="45" spans="1:8" ht="21.75" customHeight="1">
      <c r="A45" s="275" t="s">
        <v>136</v>
      </c>
      <c r="B45" s="275"/>
      <c r="D45" s="8">
        <v>0</v>
      </c>
      <c r="F45" s="8">
        <v>1000000000000</v>
      </c>
      <c r="H45" s="8">
        <v>0</v>
      </c>
    </row>
    <row r="46" spans="1:8" ht="21.75" customHeight="1">
      <c r="A46" s="275" t="s">
        <v>136</v>
      </c>
      <c r="B46" s="275"/>
      <c r="D46" s="8">
        <v>0</v>
      </c>
      <c r="F46" s="8">
        <v>261000000000</v>
      </c>
      <c r="H46" s="8">
        <v>1116708000000</v>
      </c>
    </row>
    <row r="47" spans="1:8" ht="21.75" customHeight="1">
      <c r="A47" s="275" t="s">
        <v>132</v>
      </c>
      <c r="B47" s="275"/>
      <c r="D47" s="8">
        <v>0</v>
      </c>
      <c r="F47" s="8">
        <v>338000000000</v>
      </c>
      <c r="H47" s="8">
        <v>0</v>
      </c>
    </row>
    <row r="48" spans="1:8" ht="21.75" customHeight="1">
      <c r="A48" s="275" t="s">
        <v>136</v>
      </c>
      <c r="B48" s="275"/>
      <c r="D48" s="8">
        <v>0</v>
      </c>
      <c r="F48" s="8">
        <v>0</v>
      </c>
      <c r="H48" s="8">
        <v>168000000000</v>
      </c>
    </row>
    <row r="49" spans="1:8" ht="21.75" customHeight="1">
      <c r="A49" s="275" t="s">
        <v>137</v>
      </c>
      <c r="B49" s="275"/>
      <c r="D49" s="8">
        <v>0</v>
      </c>
      <c r="F49" s="8">
        <v>0</v>
      </c>
      <c r="H49" s="8">
        <v>170800000000</v>
      </c>
    </row>
    <row r="50" spans="1:8" ht="21.75" customHeight="1">
      <c r="A50" s="275" t="s">
        <v>138</v>
      </c>
      <c r="B50" s="275"/>
      <c r="D50" s="8">
        <v>0</v>
      </c>
      <c r="F50" s="8">
        <v>0</v>
      </c>
      <c r="H50" s="8">
        <v>2500000000000</v>
      </c>
    </row>
    <row r="51" spans="1:8" ht="21.75" customHeight="1">
      <c r="A51" s="275" t="s">
        <v>124</v>
      </c>
      <c r="B51" s="275"/>
      <c r="D51" s="8">
        <v>0</v>
      </c>
      <c r="F51" s="8">
        <v>0</v>
      </c>
      <c r="H51" s="8">
        <v>2615912000000</v>
      </c>
    </row>
    <row r="52" spans="1:8" ht="21.75" customHeight="1">
      <c r="A52" s="275" t="s">
        <v>139</v>
      </c>
      <c r="B52" s="275"/>
      <c r="D52" s="8">
        <v>0</v>
      </c>
      <c r="F52" s="8">
        <v>0</v>
      </c>
      <c r="H52" s="8">
        <v>5000000000000</v>
      </c>
    </row>
    <row r="53" spans="1:8" ht="21.75" customHeight="1">
      <c r="A53" s="275" t="s">
        <v>130</v>
      </c>
      <c r="B53" s="275"/>
      <c r="D53" s="8">
        <v>0</v>
      </c>
      <c r="F53" s="8">
        <v>0</v>
      </c>
      <c r="H53" s="8">
        <v>1643600000000</v>
      </c>
    </row>
    <row r="54" spans="1:8" ht="21.75" customHeight="1">
      <c r="A54" s="275" t="s">
        <v>130</v>
      </c>
      <c r="B54" s="275"/>
      <c r="D54" s="8">
        <v>0</v>
      </c>
      <c r="F54" s="8">
        <v>0</v>
      </c>
      <c r="H54" s="8">
        <v>10173000000000</v>
      </c>
    </row>
    <row r="55" spans="1:8" ht="21.75" customHeight="1">
      <c r="A55" s="275" t="s">
        <v>130</v>
      </c>
      <c r="B55" s="275"/>
      <c r="D55" s="8">
        <v>0</v>
      </c>
      <c r="F55" s="8">
        <v>0</v>
      </c>
      <c r="H55" s="8">
        <v>5485200000000</v>
      </c>
    </row>
    <row r="56" spans="1:8" ht="21.75" customHeight="1">
      <c r="A56" s="275" t="s">
        <v>130</v>
      </c>
      <c r="B56" s="275"/>
      <c r="D56" s="8">
        <v>0</v>
      </c>
      <c r="F56" s="8">
        <v>0</v>
      </c>
      <c r="H56" s="8">
        <v>886127000000</v>
      </c>
    </row>
    <row r="57" spans="1:8" ht="21.75" customHeight="1">
      <c r="A57" s="275" t="s">
        <v>130</v>
      </c>
      <c r="B57" s="275"/>
      <c r="D57" s="8">
        <v>0</v>
      </c>
      <c r="F57" s="8">
        <v>0</v>
      </c>
      <c r="H57" s="8">
        <v>1445857000000</v>
      </c>
    </row>
    <row r="58" spans="1:8" ht="21.75" customHeight="1">
      <c r="A58" s="275" t="s">
        <v>130</v>
      </c>
      <c r="B58" s="275"/>
      <c r="D58" s="8">
        <v>0</v>
      </c>
      <c r="F58" s="8">
        <v>0</v>
      </c>
      <c r="H58" s="8">
        <v>233564000000</v>
      </c>
    </row>
    <row r="59" spans="1:8" ht="21.75" customHeight="1">
      <c r="A59" s="275" t="s">
        <v>130</v>
      </c>
      <c r="B59" s="275"/>
      <c r="D59" s="8">
        <v>0</v>
      </c>
      <c r="F59" s="8">
        <v>0</v>
      </c>
      <c r="H59" s="8">
        <v>2787730000000</v>
      </c>
    </row>
    <row r="60" spans="1:8" ht="21.75" customHeight="1">
      <c r="A60" s="275" t="s">
        <v>130</v>
      </c>
      <c r="B60" s="275"/>
      <c r="D60" s="8">
        <v>0</v>
      </c>
      <c r="F60" s="8">
        <v>0</v>
      </c>
      <c r="H60" s="8">
        <v>450329000000</v>
      </c>
    </row>
    <row r="61" spans="1:8" ht="21.75" customHeight="1">
      <c r="A61" s="275" t="s">
        <v>132</v>
      </c>
      <c r="B61" s="275"/>
      <c r="D61" s="8">
        <v>0</v>
      </c>
      <c r="F61" s="8">
        <v>137400000000</v>
      </c>
      <c r="H61" s="8">
        <v>1100000000000</v>
      </c>
    </row>
    <row r="62" spans="1:8" ht="21.75" customHeight="1">
      <c r="A62" s="275" t="s">
        <v>132</v>
      </c>
      <c r="B62" s="275"/>
      <c r="D62" s="8">
        <v>0</v>
      </c>
      <c r="F62" s="8">
        <v>434480000000</v>
      </c>
      <c r="H62" s="8">
        <v>0</v>
      </c>
    </row>
    <row r="63" spans="1:8" ht="21.75" customHeight="1">
      <c r="A63" s="275" t="s">
        <v>132</v>
      </c>
      <c r="B63" s="275"/>
      <c r="D63" s="8">
        <v>0</v>
      </c>
      <c r="F63" s="8">
        <v>0</v>
      </c>
      <c r="H63" s="8">
        <v>2019095000000</v>
      </c>
    </row>
    <row r="64" spans="1:8" ht="21.75" customHeight="1">
      <c r="A64" s="275" t="s">
        <v>132</v>
      </c>
      <c r="B64" s="275"/>
      <c r="D64" s="8">
        <v>0</v>
      </c>
      <c r="F64" s="8">
        <v>0</v>
      </c>
      <c r="H64" s="8">
        <v>190460000000</v>
      </c>
    </row>
    <row r="65" spans="1:9" ht="21.75" customHeight="1">
      <c r="A65" s="275" t="s">
        <v>132</v>
      </c>
      <c r="B65" s="275"/>
      <c r="D65" s="8">
        <v>799000000000</v>
      </c>
      <c r="F65" s="8">
        <v>0</v>
      </c>
      <c r="H65" s="8">
        <v>799000000000</v>
      </c>
    </row>
    <row r="66" spans="1:9" ht="21.75" customHeight="1">
      <c r="A66" s="275" t="s">
        <v>132</v>
      </c>
      <c r="B66" s="275"/>
      <c r="D66" s="8">
        <v>1230000000000</v>
      </c>
      <c r="F66" s="8">
        <v>0</v>
      </c>
      <c r="H66" s="8">
        <v>1230000000000</v>
      </c>
    </row>
    <row r="67" spans="1:9" ht="21.75" customHeight="1">
      <c r="A67" s="275" t="s">
        <v>132</v>
      </c>
      <c r="B67" s="275"/>
      <c r="D67" s="8">
        <v>3339500000000</v>
      </c>
      <c r="F67" s="8">
        <v>0</v>
      </c>
      <c r="H67" s="8">
        <v>3339500000000</v>
      </c>
    </row>
    <row r="68" spans="1:9" ht="21.75" customHeight="1">
      <c r="A68" s="275" t="s">
        <v>132</v>
      </c>
      <c r="B68" s="275"/>
      <c r="D68" s="8">
        <v>439780000000</v>
      </c>
      <c r="F68" s="8">
        <v>0</v>
      </c>
      <c r="H68" s="8">
        <v>439780000000</v>
      </c>
    </row>
    <row r="69" spans="1:9" ht="21.75" customHeight="1">
      <c r="A69" s="275" t="s">
        <v>132</v>
      </c>
      <c r="B69" s="275"/>
      <c r="D69" s="8">
        <v>1296640000000</v>
      </c>
      <c r="F69" s="8">
        <v>0</v>
      </c>
      <c r="H69" s="8">
        <v>1296640000000</v>
      </c>
    </row>
    <row r="70" spans="1:9" ht="21.75" customHeight="1">
      <c r="A70" s="275" t="s">
        <v>126</v>
      </c>
      <c r="B70" s="275"/>
      <c r="D70" s="8">
        <v>1198900000000</v>
      </c>
      <c r="F70" s="8">
        <v>0</v>
      </c>
      <c r="H70" s="8">
        <v>1198900000000</v>
      </c>
    </row>
    <row r="71" spans="1:9" ht="21.75" customHeight="1">
      <c r="A71" s="276" t="s">
        <v>132</v>
      </c>
      <c r="B71" s="276"/>
      <c r="D71" s="10">
        <v>1201880000000</v>
      </c>
      <c r="F71" s="10">
        <v>0</v>
      </c>
      <c r="H71" s="10">
        <v>1201880000000</v>
      </c>
    </row>
    <row r="72" spans="1:9" ht="18.75">
      <c r="D72" s="8">
        <f t="shared" ref="D72:I72" si="0">SUBTOTAL(9,D9:D71)</f>
        <v>9505700000000</v>
      </c>
      <c r="E72" s="8">
        <f t="shared" si="0"/>
        <v>0</v>
      </c>
      <c r="F72" s="8">
        <f t="shared" si="0"/>
        <v>27592635000000</v>
      </c>
      <c r="G72" s="8">
        <f t="shared" si="0"/>
        <v>0</v>
      </c>
      <c r="H72" s="8">
        <f t="shared" si="0"/>
        <v>66119512000000</v>
      </c>
      <c r="I72" s="8">
        <f t="shared" si="0"/>
        <v>0</v>
      </c>
    </row>
  </sheetData>
  <autoFilter ref="A8:I71" xr:uid="{00000000-0001-0000-0600-000000000000}">
    <filterColumn colId="0" showButton="0"/>
  </autoFilter>
  <mergeCells count="69">
    <mergeCell ref="A63:B63"/>
    <mergeCell ref="A64:B64"/>
    <mergeCell ref="A65:B65"/>
    <mergeCell ref="A71:B71"/>
    <mergeCell ref="A66:B66"/>
    <mergeCell ref="A67:B67"/>
    <mergeCell ref="A68:B68"/>
    <mergeCell ref="A69:B69"/>
    <mergeCell ref="A70:B70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I1"/>
    <mergeCell ref="A2:I2"/>
    <mergeCell ref="A3:I3"/>
    <mergeCell ref="B5:I5"/>
    <mergeCell ref="D6:F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2E7C4-0583-4C47-87D6-4F3538AE1B33}">
  <sheetPr>
    <pageSetUpPr fitToPage="1"/>
  </sheetPr>
  <dimension ref="A1:P32"/>
  <sheetViews>
    <sheetView rightToLeft="1" view="pageBreakPreview" zoomScale="85" zoomScaleNormal="70" zoomScaleSheetLayoutView="85" workbookViewId="0">
      <selection activeCell="B6" sqref="B6"/>
    </sheetView>
  </sheetViews>
  <sheetFormatPr defaultRowHeight="15"/>
  <cols>
    <col min="1" max="1" width="5.5703125" style="111" bestFit="1" customWidth="1"/>
    <col min="2" max="2" width="10.7109375" style="111" customWidth="1"/>
    <col min="3" max="3" width="1.28515625" style="111" customWidth="1"/>
    <col min="4" max="4" width="18.85546875" style="111" bestFit="1" customWidth="1"/>
    <col min="5" max="5" width="2.28515625" style="111" customWidth="1"/>
    <col min="6" max="6" width="20.140625" style="111" bestFit="1" customWidth="1"/>
    <col min="7" max="7" width="1.28515625" style="111" customWidth="1"/>
    <col min="8" max="8" width="19.85546875" style="111" bestFit="1" customWidth="1"/>
    <col min="9" max="9" width="1.28515625" style="111" customWidth="1"/>
    <col min="10" max="10" width="19.7109375" style="111" bestFit="1" customWidth="1"/>
    <col min="11" max="11" width="1.28515625" style="111" customWidth="1"/>
    <col min="12" max="12" width="18.28515625" style="111" bestFit="1" customWidth="1"/>
    <col min="13" max="13" width="3.42578125" style="111" customWidth="1"/>
    <col min="14" max="14" width="9.140625" style="111"/>
    <col min="15" max="15" width="39.140625" style="111" bestFit="1" customWidth="1"/>
    <col min="16" max="16" width="30.85546875" style="111" customWidth="1"/>
    <col min="17" max="16384" width="9.140625" style="111"/>
  </cols>
  <sheetData>
    <row r="1" spans="1:16" ht="29.1" customHeight="1">
      <c r="A1" s="281" t="s">
        <v>0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</row>
    <row r="2" spans="1:16" ht="21.75" customHeight="1">
      <c r="A2" s="281" t="s">
        <v>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</row>
    <row r="3" spans="1:16" ht="21.75" customHeight="1">
      <c r="A3" s="281" t="s">
        <v>2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O3" s="147"/>
      <c r="P3" s="147"/>
    </row>
    <row r="4" spans="1:16" ht="14.45" customHeight="1">
      <c r="O4" s="147"/>
      <c r="P4" s="147"/>
    </row>
    <row r="5" spans="1:16" ht="21">
      <c r="A5" s="112" t="s">
        <v>105</v>
      </c>
      <c r="B5" s="282" t="s">
        <v>106</v>
      </c>
      <c r="C5" s="282"/>
      <c r="D5" s="282"/>
      <c r="E5" s="282"/>
      <c r="F5" s="282"/>
      <c r="G5" s="282"/>
      <c r="H5" s="282"/>
      <c r="I5" s="282"/>
      <c r="J5" s="282"/>
      <c r="K5" s="282"/>
      <c r="L5" s="282"/>
      <c r="O5" s="145"/>
      <c r="P5" s="147"/>
    </row>
    <row r="6" spans="1:16" ht="32.25" customHeight="1">
      <c r="D6" s="113" t="s">
        <v>7</v>
      </c>
      <c r="E6" s="114"/>
      <c r="F6" s="277" t="s">
        <v>8</v>
      </c>
      <c r="G6" s="277"/>
      <c r="H6" s="277"/>
      <c r="I6" s="114"/>
      <c r="J6" s="277" t="s">
        <v>9</v>
      </c>
      <c r="K6" s="277"/>
      <c r="L6" s="277"/>
      <c r="O6" s="146" t="str">
        <f>[1]اوراق!AF7</f>
        <v>جمع سرمایه‌گذاری‌ها و دارایی‌ها در تاریخ 01/31</v>
      </c>
      <c r="P6" s="149"/>
    </row>
    <row r="7" spans="1:16" ht="32.25" customHeight="1">
      <c r="A7" s="277" t="s">
        <v>107</v>
      </c>
      <c r="B7" s="277"/>
      <c r="D7" s="113" t="s">
        <v>108</v>
      </c>
      <c r="E7" s="114"/>
      <c r="F7" s="113" t="s">
        <v>109</v>
      </c>
      <c r="G7" s="114"/>
      <c r="H7" s="113" t="s">
        <v>110</v>
      </c>
      <c r="I7" s="114"/>
      <c r="J7" s="113" t="s">
        <v>108</v>
      </c>
      <c r="K7" s="114"/>
      <c r="L7" s="113" t="s">
        <v>18</v>
      </c>
      <c r="O7" s="146">
        <f>[1]اوراق!AF8</f>
        <v>147650090673051</v>
      </c>
      <c r="P7" s="148"/>
    </row>
    <row r="8" spans="1:16" ht="21">
      <c r="A8" s="278" t="s">
        <v>107</v>
      </c>
      <c r="B8" s="278"/>
      <c r="C8" s="115"/>
      <c r="D8" s="99">
        <v>2961201027</v>
      </c>
      <c r="E8" s="114"/>
      <c r="F8" s="99">
        <v>69832372848060</v>
      </c>
      <c r="G8" s="99">
        <v>0</v>
      </c>
      <c r="H8" s="99">
        <v>69753493242610</v>
      </c>
      <c r="I8" s="99">
        <v>0</v>
      </c>
      <c r="J8" s="99">
        <v>81840806477</v>
      </c>
      <c r="K8" s="109"/>
      <c r="L8" s="116">
        <f>J8/$O$7</f>
        <v>5.5428890090033339E-4</v>
      </c>
      <c r="O8" s="145"/>
      <c r="P8" s="147"/>
    </row>
    <row r="9" spans="1:16" ht="21">
      <c r="A9" s="279" t="s">
        <v>264</v>
      </c>
      <c r="B9" s="279"/>
      <c r="C9" s="115"/>
      <c r="D9" s="99">
        <v>84206447000000</v>
      </c>
      <c r="E9" s="114"/>
      <c r="F9" s="99">
        <v>9505700000000</v>
      </c>
      <c r="G9" s="99">
        <v>0</v>
      </c>
      <c r="H9" s="99">
        <v>27592635000000</v>
      </c>
      <c r="I9" s="114"/>
      <c r="J9" s="99">
        <v>66119512000000</v>
      </c>
      <c r="K9" s="114"/>
      <c r="L9" s="117">
        <f>J9/$O$7</f>
        <v>0.44781220044362691</v>
      </c>
      <c r="O9" s="145"/>
      <c r="P9" s="147"/>
    </row>
    <row r="10" spans="1:16" ht="21.75" thickBot="1">
      <c r="A10" s="118"/>
      <c r="B10" s="118"/>
      <c r="D10" s="103">
        <f>SUM(D8:D9)</f>
        <v>84209408201027</v>
      </c>
      <c r="E10" s="114"/>
      <c r="F10" s="143">
        <f>SUM(F8:F9)</f>
        <v>79338072848060</v>
      </c>
      <c r="G10" s="99">
        <f>SUM(G8:G9)</f>
        <v>0</v>
      </c>
      <c r="H10" s="143">
        <f>SUM(H8:H9)</f>
        <v>97346128242610</v>
      </c>
      <c r="I10" s="99"/>
      <c r="J10" s="143">
        <f>SUM(J8:J9)</f>
        <v>66201352806477</v>
      </c>
      <c r="K10" s="114"/>
      <c r="L10" s="144">
        <f>SUM(L8:L9)</f>
        <v>0.44836648934452722</v>
      </c>
      <c r="O10" s="147"/>
      <c r="P10" s="147"/>
    </row>
    <row r="11" spans="1:16" ht="20.25" customHeight="1" thickTop="1">
      <c r="A11" s="118"/>
      <c r="B11" s="118"/>
      <c r="D11" s="118"/>
      <c r="E11" s="114"/>
      <c r="F11" s="151"/>
      <c r="G11" s="151"/>
      <c r="H11" s="151"/>
      <c r="I11" s="151"/>
      <c r="J11" s="151"/>
      <c r="K11" s="152"/>
      <c r="L11" s="149"/>
      <c r="M11" s="147"/>
      <c r="N11" s="147"/>
      <c r="O11" s="147"/>
      <c r="P11" s="150"/>
    </row>
    <row r="12" spans="1:16" ht="20.25" customHeight="1">
      <c r="A12" s="118"/>
      <c r="B12" s="118"/>
      <c r="F12" s="147"/>
      <c r="G12" s="147"/>
      <c r="H12" s="149"/>
      <c r="I12" s="148"/>
      <c r="J12" s="149"/>
      <c r="K12" s="152"/>
      <c r="L12" s="149"/>
      <c r="M12" s="147"/>
      <c r="N12" s="147"/>
      <c r="O12" s="147"/>
      <c r="P12" s="150"/>
    </row>
    <row r="13" spans="1:16" ht="18.75" customHeight="1">
      <c r="A13" s="118"/>
      <c r="B13" s="118"/>
      <c r="F13" s="149"/>
      <c r="G13" s="151"/>
      <c r="H13" s="149"/>
      <c r="I13" s="151"/>
      <c r="J13" s="149"/>
      <c r="K13" s="147"/>
      <c r="L13" s="149"/>
      <c r="M13" s="147"/>
      <c r="N13" s="147"/>
      <c r="O13" s="147"/>
      <c r="P13" s="147"/>
    </row>
    <row r="14" spans="1:16" ht="18.75" customHeight="1">
      <c r="A14" s="118"/>
      <c r="B14" s="118"/>
      <c r="F14" s="147"/>
      <c r="G14" s="149"/>
      <c r="H14" s="147"/>
      <c r="I14" s="149"/>
      <c r="J14" s="147"/>
      <c r="K14" s="148"/>
      <c r="L14" s="148"/>
      <c r="M14" s="147"/>
      <c r="N14" s="147"/>
      <c r="O14" s="147"/>
      <c r="P14" s="147"/>
    </row>
    <row r="15" spans="1:16" ht="14.45" customHeight="1">
      <c r="A15" s="118"/>
      <c r="B15" s="118"/>
      <c r="F15" s="153"/>
      <c r="G15" s="153"/>
      <c r="H15" s="153"/>
      <c r="I15" s="153"/>
      <c r="J15" s="153"/>
      <c r="K15" s="147"/>
      <c r="L15" s="149"/>
      <c r="M15" s="147"/>
      <c r="N15" s="147"/>
      <c r="O15" s="148"/>
      <c r="P15" s="150"/>
    </row>
    <row r="16" spans="1:16" ht="14.45" customHeight="1">
      <c r="A16" s="118"/>
      <c r="B16" s="118"/>
      <c r="F16" s="147"/>
      <c r="G16" s="154"/>
      <c r="H16" s="154"/>
      <c r="I16" s="154"/>
      <c r="J16" s="153"/>
      <c r="K16" s="147"/>
      <c r="L16" s="149"/>
      <c r="M16" s="147"/>
      <c r="N16" s="147"/>
      <c r="O16" s="99"/>
    </row>
    <row r="17" spans="1:15" ht="14.45" customHeight="1">
      <c r="A17" s="118"/>
      <c r="B17" s="118"/>
      <c r="F17" s="150"/>
      <c r="G17" s="150"/>
      <c r="H17" s="150"/>
      <c r="I17" s="150"/>
      <c r="J17" s="150"/>
      <c r="K17" s="147"/>
      <c r="L17" s="149"/>
      <c r="M17" s="147"/>
      <c r="N17" s="147"/>
      <c r="O17" s="99"/>
    </row>
    <row r="18" spans="1:15" ht="14.45" customHeight="1">
      <c r="A18" s="118"/>
      <c r="B18" s="118"/>
      <c r="D18" s="118"/>
      <c r="F18" s="147"/>
      <c r="G18" s="147"/>
      <c r="H18" s="154"/>
      <c r="I18" s="147"/>
      <c r="J18" s="147"/>
      <c r="K18" s="147"/>
      <c r="L18" s="149"/>
      <c r="M18" s="147"/>
      <c r="N18" s="147"/>
      <c r="O18" s="99"/>
    </row>
    <row r="19" spans="1:15" ht="14.45" customHeight="1">
      <c r="A19" s="118"/>
      <c r="B19" s="118"/>
      <c r="D19" s="118"/>
      <c r="F19" s="147"/>
      <c r="G19" s="154"/>
      <c r="H19" s="147"/>
      <c r="I19" s="154"/>
      <c r="J19" s="154"/>
      <c r="K19" s="147"/>
      <c r="L19" s="149"/>
      <c r="M19" s="147"/>
      <c r="N19" s="147"/>
    </row>
    <row r="20" spans="1:15" ht="14.45" customHeight="1">
      <c r="A20" s="118"/>
      <c r="B20" s="118"/>
      <c r="D20" s="118"/>
      <c r="F20" s="147"/>
      <c r="G20" s="147"/>
      <c r="H20" s="147"/>
      <c r="I20" s="147"/>
      <c r="J20" s="154"/>
      <c r="K20" s="147"/>
      <c r="L20" s="149"/>
      <c r="M20" s="147"/>
      <c r="N20" s="147"/>
    </row>
    <row r="21" spans="1:15" ht="14.45" customHeight="1">
      <c r="A21" s="118"/>
      <c r="B21" s="118"/>
      <c r="D21" s="118"/>
      <c r="F21" s="147"/>
      <c r="G21" s="147"/>
      <c r="H21" s="147"/>
      <c r="I21" s="147"/>
      <c r="J21" s="154"/>
      <c r="K21" s="147"/>
      <c r="L21" s="149"/>
      <c r="M21" s="147"/>
      <c r="N21" s="147"/>
    </row>
    <row r="22" spans="1:15" ht="23.25" customHeight="1">
      <c r="A22" s="118"/>
      <c r="B22" s="118"/>
      <c r="F22" s="147"/>
      <c r="G22" s="148"/>
      <c r="H22" s="147"/>
      <c r="I22" s="148"/>
      <c r="J22" s="148"/>
      <c r="K22" s="147"/>
      <c r="L22" s="149"/>
      <c r="M22" s="147"/>
      <c r="N22" s="147"/>
    </row>
    <row r="23" spans="1:15" ht="14.45" customHeight="1">
      <c r="A23" s="118"/>
      <c r="B23" s="118"/>
      <c r="D23" s="110"/>
      <c r="E23" s="110"/>
      <c r="F23" s="155"/>
      <c r="G23" s="155"/>
      <c r="H23" s="147"/>
      <c r="I23" s="148"/>
      <c r="J23" s="148"/>
      <c r="K23" s="147"/>
      <c r="L23" s="149"/>
      <c r="M23" s="147"/>
      <c r="N23" s="147"/>
    </row>
    <row r="24" spans="1:15" ht="14.45" customHeight="1">
      <c r="A24" s="118"/>
      <c r="B24" s="118"/>
      <c r="F24" s="148"/>
      <c r="G24" s="148"/>
      <c r="H24" s="147"/>
      <c r="I24" s="148"/>
      <c r="J24" s="148"/>
      <c r="K24" s="147"/>
      <c r="L24" s="149"/>
      <c r="M24" s="147"/>
      <c r="N24" s="147"/>
    </row>
    <row r="25" spans="1:15" ht="14.45" customHeight="1">
      <c r="A25" s="118"/>
      <c r="B25" s="118"/>
      <c r="D25" s="99"/>
      <c r="E25" s="99"/>
      <c r="F25" s="148"/>
      <c r="G25" s="148"/>
      <c r="H25" s="147"/>
      <c r="I25" s="147"/>
      <c r="J25" s="147"/>
      <c r="K25" s="147"/>
      <c r="L25" s="149"/>
      <c r="M25" s="147"/>
      <c r="N25" s="147"/>
    </row>
    <row r="26" spans="1:15">
      <c r="F26" s="280"/>
      <c r="G26" s="150"/>
      <c r="H26" s="150"/>
      <c r="I26" s="150"/>
      <c r="J26" s="150"/>
      <c r="K26" s="147"/>
      <c r="L26" s="147"/>
      <c r="M26" s="147"/>
      <c r="N26" s="147"/>
    </row>
    <row r="27" spans="1:15" ht="21">
      <c r="D27" s="99"/>
      <c r="E27" s="99"/>
      <c r="F27" s="280"/>
      <c r="G27" s="148"/>
      <c r="H27" s="148"/>
      <c r="I27" s="147"/>
      <c r="J27" s="147"/>
      <c r="K27" s="147"/>
      <c r="L27" s="147"/>
      <c r="M27" s="147"/>
      <c r="N27" s="147"/>
    </row>
    <row r="28" spans="1:15">
      <c r="F28" s="280"/>
      <c r="G28" s="147"/>
      <c r="H28" s="147"/>
      <c r="I28" s="147"/>
      <c r="J28" s="147"/>
      <c r="K28" s="147"/>
      <c r="L28" s="147"/>
      <c r="M28" s="147"/>
      <c r="N28" s="147"/>
    </row>
    <row r="29" spans="1:15">
      <c r="F29" s="280"/>
      <c r="G29" s="147"/>
      <c r="H29" s="147"/>
      <c r="I29" s="147"/>
      <c r="J29" s="147"/>
      <c r="K29" s="147"/>
      <c r="L29" s="147"/>
      <c r="M29" s="147"/>
      <c r="N29" s="147"/>
    </row>
    <row r="30" spans="1:15" ht="21">
      <c r="D30" s="99"/>
      <c r="E30" s="99"/>
      <c r="F30" s="280"/>
      <c r="G30" s="148"/>
      <c r="H30" s="148"/>
      <c r="I30" s="148"/>
      <c r="J30" s="148"/>
      <c r="K30" s="147"/>
      <c r="L30" s="147"/>
      <c r="M30" s="147"/>
      <c r="N30" s="147"/>
    </row>
    <row r="31" spans="1:15">
      <c r="D31" s="119"/>
      <c r="E31" s="119"/>
      <c r="F31" s="280"/>
      <c r="G31" s="150"/>
      <c r="H31" s="150"/>
      <c r="I31" s="150"/>
      <c r="J31" s="150"/>
      <c r="K31" s="147"/>
      <c r="L31" s="147"/>
      <c r="M31" s="147"/>
      <c r="N31" s="147"/>
    </row>
    <row r="32" spans="1:15">
      <c r="F32" s="280"/>
      <c r="G32" s="147"/>
      <c r="H32" s="147"/>
      <c r="I32" s="147"/>
      <c r="J32" s="147"/>
      <c r="K32" s="147"/>
      <c r="L32" s="147"/>
      <c r="M32" s="147"/>
      <c r="N32" s="147"/>
    </row>
  </sheetData>
  <mergeCells count="10">
    <mergeCell ref="A7:B7"/>
    <mergeCell ref="A8:B8"/>
    <mergeCell ref="A9:B9"/>
    <mergeCell ref="F26:F3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26</vt:i4>
      </vt:variant>
    </vt:vector>
  </HeadingPairs>
  <TitlesOfParts>
    <vt:vector size="52" baseType="lpstr">
      <vt:lpstr>0 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.سپرده</vt:lpstr>
      <vt:lpstr>سپرده </vt:lpstr>
      <vt:lpstr>درآمد</vt:lpstr>
      <vt:lpstr>درآمد سرمایه گذاری در سهام</vt:lpstr>
      <vt:lpstr>درآمد سرمایه گذاری در صندوق</vt:lpstr>
      <vt:lpstr>مبالغ تخصیصی اوراق</vt:lpstr>
      <vt:lpstr>درآمد سرمایه گذاری در اوراق به</vt:lpstr>
      <vt:lpstr>.مبالغ تخصیصی اوراق</vt:lpstr>
      <vt:lpstr>درآمد سپرده بانکی 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 </vt:lpstr>
      <vt:lpstr>سود سپرده بانکی</vt:lpstr>
      <vt:lpstr>درآمد ناشی از فروش</vt:lpstr>
      <vt:lpstr>درآمد ناشی از تغییر قیمت اوراق</vt:lpstr>
      <vt:lpstr>درآمد اعمال اختیار</vt:lpstr>
      <vt:lpstr>'.سپرده'!Print_Area</vt:lpstr>
      <vt:lpstr>'.مبالغ تخصیصی اوراق'!Print_Area</vt:lpstr>
      <vt:lpstr>'0 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سپرده بانکی 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'سپرده '!Print_Area</vt:lpstr>
      <vt:lpstr>سهام!Print_Area</vt:lpstr>
      <vt:lpstr>'سود اوراق بهادار'!Print_Area</vt:lpstr>
      <vt:lpstr>'سود سپرده بانکی'!Print_Area</vt:lpstr>
      <vt:lpstr>'سود سپرده بانکی 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Samira Helali</cp:lastModifiedBy>
  <dcterms:created xsi:type="dcterms:W3CDTF">2026-05-26T16:16:32Z</dcterms:created>
  <dcterms:modified xsi:type="dcterms:W3CDTF">2026-05-30T11:34:38Z</dcterms:modified>
</cp:coreProperties>
</file>