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ira\ماهور\گزارش پرتفوی\1405\1405.01.31\"/>
    </mc:Choice>
  </mc:AlternateContent>
  <xr:revisionPtr revIDLastSave="0" documentId="13_ncr:1_{E024BCBB-9107-457F-8C0A-AE6A8B0CA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. (2)" sheetId="27" state="hidden" r:id="rId8"/>
    <sheet name="سپرده" sheetId="24" r:id="rId9"/>
    <sheet name="سپرده." sheetId="7" state="hidden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.مبالغ تخصیصی اوراق" sheetId="26" r:id="rId15"/>
    <sheet name="مبالغ تخصیصی اوراق" sheetId="12" state="hidden" r:id="rId16"/>
    <sheet name="درآمد سپرده بانکی " sheetId="25" r:id="rId17"/>
    <sheet name="درآمد سپرده بانکی (3)" sheetId="28" state="hidden" r:id="rId18"/>
    <sheet name="درآمد سپرده بانکی" sheetId="13" state="hidden" r:id="rId19"/>
    <sheet name="سایر درآمدها" sheetId="14" r:id="rId20"/>
    <sheet name="درآمد سود سهام" sheetId="15" state="hidden" r:id="rId21"/>
    <sheet name="درآمد سود صندوق" sheetId="16" state="hidden" r:id="rId22"/>
    <sheet name="سود اوراق بهادار" sheetId="17" r:id="rId23"/>
    <sheet name="سود سپرده بانکی " sheetId="30" r:id="rId24"/>
    <sheet name="درآمد ناشی از تغییر قیمت اوراق" sheetId="21" r:id="rId25"/>
    <sheet name="سود سپرده بانکی (2)" sheetId="29" state="hidden" r:id="rId26"/>
    <sheet name="سود سپرده بانکی1" sheetId="18" state="hidden" r:id="rId27"/>
    <sheet name="درآمد ناشی از فروش" sheetId="19" state="hidden" r:id="rId28"/>
    <sheet name="درآمد اعمال اختیار" sheetId="20" state="hidden" r:id="rId29"/>
  </sheets>
  <definedNames>
    <definedName name="_xlnm._FilterDatabase" localSheetId="17" hidden="1">'درآمد سپرده بانکی (3)'!$A$7:$G$68</definedName>
    <definedName name="_xlnm._FilterDatabase" localSheetId="7" hidden="1">'سپرده. (2)'!$A$8:$I$70</definedName>
    <definedName name="_xlnm.Print_Area" localSheetId="14">'.مبالغ تخصیصی اوراق'!$A$1:$O$14</definedName>
    <definedName name="_xlnm.Print_Area" localSheetId="0">'0 '!$A$1:$E$22</definedName>
    <definedName name="_xlnm.Print_Area" localSheetId="5">اوراق!$A$1:$AC$21</definedName>
    <definedName name="_xlnm.Print_Area" localSheetId="3">'اوراق مشتقه'!$A$1:$AX$14</definedName>
    <definedName name="_xlnm.Print_Area" localSheetId="6">'تعدیل قیمت'!$A$1:$N$12</definedName>
    <definedName name="_xlnm.Print_Area" localSheetId="10">درآمد!$A$1:$K$13</definedName>
    <definedName name="_xlnm.Print_Area" localSheetId="28">'درآمد اعمال اختیار'!$A$1:$Z$8</definedName>
    <definedName name="_xlnm.Print_Area" localSheetId="18">'درآمد سپرده بانکی'!$A$1:$K$74</definedName>
    <definedName name="_xlnm.Print_Area" localSheetId="16">'درآمد سپرده بانکی '!$A$1:$K$10</definedName>
    <definedName name="_xlnm.Print_Area" localSheetId="17">'درآمد سپرده بانکی (3)'!$A$1:$G$68</definedName>
    <definedName name="_xlnm.Print_Area" localSheetId="13">'درآمد سرمایه گذاری در اوراق به'!$A$1:$S$22</definedName>
    <definedName name="_xlnm.Print_Area" localSheetId="11">'درآمد سرمایه گذاری در سهام'!$A$1:$X$13</definedName>
    <definedName name="_xlnm.Print_Area" localSheetId="12">'درآمد سرمایه گذاری در صندوق'!$A$1:$X$18</definedName>
    <definedName name="_xlnm.Print_Area" localSheetId="20">'درآمد سود سهام'!$A$1:$T$7</definedName>
    <definedName name="_xlnm.Print_Area" localSheetId="21">'درآمد سود صندوق'!$A$1:$L$7</definedName>
    <definedName name="_xlnm.Print_Area" localSheetId="24">'درآمد ناشی از تغییر قیمت اوراق'!$A$1:$Q$34</definedName>
    <definedName name="_xlnm.Print_Area" localSheetId="27">'درآمد ناشی از فروش'!$A$1:$S$7</definedName>
    <definedName name="_xlnm.Print_Area" localSheetId="19">'سایر درآمدها'!$A$1:$G$10</definedName>
    <definedName name="_xlnm.Print_Area" localSheetId="8">سپرده!$A$1:$L$10</definedName>
    <definedName name="_xlnm.Print_Area" localSheetId="9">سپرده.!$A$1:$M$92</definedName>
    <definedName name="_xlnm.Print_Area" localSheetId="7">'سپرده. (2)'!$A$1:$J$70</definedName>
    <definedName name="_xlnm.Print_Area" localSheetId="2">سهام!$A$1:$AC$17</definedName>
    <definedName name="_xlnm.Print_Area" localSheetId="22">'سود اوراق بهادار'!$A$1:$R$21</definedName>
    <definedName name="_xlnm.Print_Area" localSheetId="23">'سود سپرده بانکی '!$A$1:$N$9</definedName>
    <definedName name="_xlnm.Print_Area" localSheetId="25">'سود سپرده بانکی (2)'!$A$1:$N$77</definedName>
    <definedName name="_xlnm.Print_Area" localSheetId="26">'سود سپرده بانکی1'!$A$1:$N$74</definedName>
    <definedName name="_xlnm.Print_Area" localSheetId="1">'صورت وضعیت'!$A$1:$C$6</definedName>
    <definedName name="_xlnm.Print_Area" localSheetId="15">'مبالغ تخصیصی اوراق'!$A$1:$R$22</definedName>
    <definedName name="_xlnm.Print_Area" localSheetId="4">'واحدهای صندوق'!$A$1:$AA$18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4" l="1"/>
  <c r="J9" i="11" l="1"/>
  <c r="J22" i="11"/>
  <c r="Z18" i="4"/>
  <c r="X18" i="4"/>
  <c r="V18" i="4"/>
  <c r="L18" i="4"/>
  <c r="H18" i="4"/>
  <c r="K9" i="17"/>
  <c r="K21" i="17"/>
  <c r="R21" i="11"/>
  <c r="P20" i="11"/>
  <c r="P19" i="11"/>
  <c r="N20" i="11"/>
  <c r="N19" i="11"/>
  <c r="L20" i="11"/>
  <c r="R20" i="11" s="1"/>
  <c r="L19" i="11"/>
  <c r="R19" i="11" s="1"/>
  <c r="J17" i="11"/>
  <c r="J19" i="11"/>
  <c r="J20" i="11"/>
  <c r="Z9" i="10"/>
  <c r="Z18" i="10" s="1"/>
  <c r="Z10" i="10"/>
  <c r="Z11" i="10"/>
  <c r="Z12" i="10"/>
  <c r="Z13" i="10"/>
  <c r="Z14" i="10"/>
  <c r="Z15" i="10"/>
  <c r="Z16" i="10"/>
  <c r="Z17" i="10"/>
  <c r="Z17" i="2"/>
  <c r="X17" i="2"/>
  <c r="J17" i="2"/>
  <c r="H17" i="2"/>
  <c r="C12" i="6"/>
  <c r="I8" i="21"/>
  <c r="R17" i="2"/>
  <c r="P17" i="2"/>
  <c r="N17" i="2"/>
  <c r="L17" i="2"/>
  <c r="H16" i="2" l="1"/>
  <c r="E16" i="2"/>
  <c r="Z16" i="2"/>
  <c r="E34" i="21"/>
  <c r="S10" i="21"/>
  <c r="S9" i="21"/>
  <c r="S8" i="21"/>
  <c r="Q34" i="21"/>
  <c r="O34" i="21"/>
  <c r="M34" i="21"/>
  <c r="I34" i="21"/>
  <c r="G34" i="21"/>
  <c r="I9" i="30"/>
  <c r="G9" i="30"/>
  <c r="E9" i="30"/>
  <c r="C9" i="30"/>
  <c r="M8" i="30"/>
  <c r="G8" i="30"/>
  <c r="D80" i="29"/>
  <c r="E80" i="29"/>
  <c r="F80" i="29"/>
  <c r="G80" i="29"/>
  <c r="H80" i="29"/>
  <c r="I80" i="29"/>
  <c r="J80" i="29"/>
  <c r="K80" i="29"/>
  <c r="L80" i="29"/>
  <c r="M80" i="29"/>
  <c r="C80" i="29"/>
  <c r="D74" i="29"/>
  <c r="E74" i="29"/>
  <c r="F74" i="29"/>
  <c r="G74" i="29"/>
  <c r="H74" i="29"/>
  <c r="I74" i="29"/>
  <c r="J74" i="29"/>
  <c r="K74" i="29"/>
  <c r="L74" i="29"/>
  <c r="M74" i="29"/>
  <c r="C74" i="29"/>
  <c r="D9" i="30"/>
  <c r="F9" i="30"/>
  <c r="H9" i="30"/>
  <c r="J9" i="30"/>
  <c r="K9" i="30"/>
  <c r="L9" i="30"/>
  <c r="M9" i="30"/>
  <c r="Q21" i="17"/>
  <c r="O21" i="17"/>
  <c r="M21" i="17"/>
  <c r="I21" i="17"/>
  <c r="G21" i="17"/>
  <c r="AB16" i="2" l="1"/>
  <c r="J16" i="2"/>
  <c r="Q17" i="17"/>
  <c r="Q18" i="17"/>
  <c r="Q19" i="17"/>
  <c r="Q20" i="17"/>
  <c r="K18" i="17"/>
  <c r="K19" i="17"/>
  <c r="K20" i="17"/>
  <c r="Q16" i="17"/>
  <c r="Q15" i="17"/>
  <c r="Q14" i="17"/>
  <c r="Q13" i="17"/>
  <c r="Q12" i="17"/>
  <c r="Q11" i="17"/>
  <c r="Q10" i="17"/>
  <c r="Q9" i="17"/>
  <c r="K16" i="17"/>
  <c r="K17" i="17"/>
  <c r="K15" i="17"/>
  <c r="K14" i="17"/>
  <c r="K13" i="17"/>
  <c r="K12" i="17"/>
  <c r="K11" i="17"/>
  <c r="K10" i="17"/>
  <c r="M11" i="8"/>
  <c r="M9" i="8"/>
  <c r="F11" i="8"/>
  <c r="F10" i="14" l="1"/>
  <c r="F12" i="8"/>
  <c r="M12" i="8" s="1"/>
  <c r="D77" i="13" l="1"/>
  <c r="N22" i="25"/>
  <c r="N20" i="25"/>
  <c r="N16" i="25"/>
  <c r="Q16" i="25" s="1"/>
  <c r="Q17" i="25" s="1"/>
  <c r="J8" i="25" s="1"/>
  <c r="N14" i="25"/>
  <c r="E69" i="28"/>
  <c r="F69" i="28"/>
  <c r="D69" i="28"/>
  <c r="P22" i="11" l="1"/>
  <c r="N22" i="11"/>
  <c r="L22" i="11"/>
  <c r="H22" i="11"/>
  <c r="F22" i="11"/>
  <c r="R9" i="11"/>
  <c r="J9" i="9"/>
  <c r="D22" i="11" l="1"/>
  <c r="U18" i="10" l="1"/>
  <c r="Q18" i="10"/>
  <c r="J10" i="10"/>
  <c r="F18" i="10"/>
  <c r="L10" i="10"/>
  <c r="W10" i="10" s="1"/>
  <c r="L11" i="10"/>
  <c r="W11" i="10" s="1"/>
  <c r="L12" i="10"/>
  <c r="W12" i="10" s="1"/>
  <c r="L13" i="10"/>
  <c r="W13" i="10" s="1"/>
  <c r="L14" i="10"/>
  <c r="W14" i="10" s="1"/>
  <c r="L15" i="10"/>
  <c r="W15" i="10" s="1"/>
  <c r="L16" i="10"/>
  <c r="W16" i="10" s="1"/>
  <c r="L17" i="10"/>
  <c r="W17" i="10" s="1"/>
  <c r="L9" i="10"/>
  <c r="W9" i="10" s="1"/>
  <c r="S18" i="10"/>
  <c r="N18" i="10"/>
  <c r="D18" i="10"/>
  <c r="H18" i="10"/>
  <c r="J18" i="10"/>
  <c r="Q13" i="9"/>
  <c r="AA9" i="9"/>
  <c r="F13" i="9"/>
  <c r="I36" i="21" s="1"/>
  <c r="I37" i="21" s="1"/>
  <c r="H13" i="9"/>
  <c r="L18" i="10" l="1"/>
  <c r="W18" i="10"/>
  <c r="D10" i="24" l="1"/>
  <c r="C70" i="27" l="1"/>
  <c r="C71" i="27"/>
  <c r="G71" i="27"/>
  <c r="F71" i="27"/>
  <c r="E71" i="27"/>
  <c r="D71" i="27"/>
  <c r="G70" i="27"/>
  <c r="E70" i="27"/>
  <c r="N21" i="5"/>
  <c r="L21" i="5"/>
  <c r="AB15" i="2"/>
  <c r="AB14" i="2"/>
  <c r="AB13" i="2"/>
  <c r="AB12" i="2"/>
  <c r="AB17" i="2" s="1"/>
  <c r="Q8" i="21" l="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17" i="21"/>
  <c r="I16" i="21"/>
  <c r="I15" i="21"/>
  <c r="I14" i="21"/>
  <c r="I13" i="21"/>
  <c r="I12" i="21"/>
  <c r="I11" i="21"/>
  <c r="I10" i="21"/>
  <c r="I9" i="21"/>
  <c r="O14" i="26"/>
  <c r="Q22" i="25"/>
  <c r="Q23" i="25" s="1"/>
  <c r="J9" i="25" s="1"/>
  <c r="S20" i="25"/>
  <c r="N17" i="25"/>
  <c r="F8" i="25" s="1"/>
  <c r="H10" i="25"/>
  <c r="D10" i="25"/>
  <c r="F9" i="8"/>
  <c r="R11" i="11"/>
  <c r="R12" i="11"/>
  <c r="R13" i="11"/>
  <c r="R14" i="11"/>
  <c r="R15" i="11"/>
  <c r="R16" i="11"/>
  <c r="R17" i="11"/>
  <c r="R18" i="11"/>
  <c r="J21" i="11"/>
  <c r="J11" i="11"/>
  <c r="J12" i="11"/>
  <c r="J13" i="11"/>
  <c r="J14" i="11"/>
  <c r="J15" i="11"/>
  <c r="J16" i="11"/>
  <c r="J18" i="11"/>
  <c r="J10" i="11"/>
  <c r="R10" i="11"/>
  <c r="R22" i="11" s="1"/>
  <c r="U11" i="10"/>
  <c r="U12" i="10"/>
  <c r="U13" i="10"/>
  <c r="U14" i="10"/>
  <c r="U15" i="10"/>
  <c r="U16" i="10"/>
  <c r="U17" i="10"/>
  <c r="U10" i="10"/>
  <c r="U9" i="10"/>
  <c r="J12" i="10"/>
  <c r="J13" i="10"/>
  <c r="J14" i="10"/>
  <c r="J15" i="10"/>
  <c r="J16" i="10"/>
  <c r="J17" i="10"/>
  <c r="J11" i="10"/>
  <c r="J9" i="10"/>
  <c r="U12" i="9"/>
  <c r="U11" i="9"/>
  <c r="U10" i="9"/>
  <c r="U9" i="9"/>
  <c r="J12" i="9"/>
  <c r="AA12" i="9" s="1"/>
  <c r="J11" i="9"/>
  <c r="AA11" i="9" s="1"/>
  <c r="J10" i="9"/>
  <c r="J10" i="24"/>
  <c r="H10" i="24"/>
  <c r="G10" i="24"/>
  <c r="F10" i="24"/>
  <c r="J92" i="7"/>
  <c r="H92" i="7"/>
  <c r="F92" i="7"/>
  <c r="D92" i="7"/>
  <c r="K12" i="6"/>
  <c r="H21" i="5"/>
  <c r="AC8" i="4"/>
  <c r="AC7" i="4"/>
  <c r="P6" i="8" s="1"/>
  <c r="P18" i="4"/>
  <c r="N18" i="4"/>
  <c r="F18" i="4"/>
  <c r="U13" i="9" l="1"/>
  <c r="AA10" i="9"/>
  <c r="J13" i="9"/>
  <c r="F8" i="8" s="1"/>
  <c r="P7" i="8"/>
  <c r="Z17" i="4"/>
  <c r="Z15" i="4"/>
  <c r="Z9" i="4"/>
  <c r="Z13" i="4"/>
  <c r="Z16" i="4"/>
  <c r="Z12" i="4"/>
  <c r="AF7" i="5"/>
  <c r="O6" i="24" s="1"/>
  <c r="Z10" i="4"/>
  <c r="Z11" i="4"/>
  <c r="AF8" i="5"/>
  <c r="Z14" i="4"/>
  <c r="J10" i="25"/>
  <c r="N23" i="25"/>
  <c r="M8" i="8" l="1"/>
  <c r="AA13" i="9"/>
  <c r="L10" i="9" s="1"/>
  <c r="W10" i="9" s="1"/>
  <c r="F9" i="25"/>
  <c r="F10" i="25" s="1"/>
  <c r="J8" i="8"/>
  <c r="J11" i="8"/>
  <c r="J9" i="8"/>
  <c r="J12" i="8"/>
  <c r="AB14" i="5"/>
  <c r="AB18" i="5"/>
  <c r="AB9" i="5"/>
  <c r="O7" i="24"/>
  <c r="L8" i="24" s="1"/>
  <c r="AB11" i="5"/>
  <c r="AB15" i="5"/>
  <c r="AB19" i="5"/>
  <c r="AB12" i="5"/>
  <c r="AB16" i="5"/>
  <c r="AB20" i="5"/>
  <c r="AB13" i="5"/>
  <c r="AB17" i="5"/>
  <c r="AB10" i="5"/>
  <c r="F10" i="8"/>
  <c r="M10" i="8" s="1"/>
  <c r="J10" i="8" s="1"/>
  <c r="S13" i="9"/>
  <c r="N13" i="9"/>
  <c r="D13" i="9"/>
  <c r="Z21" i="5"/>
  <c r="E36" i="21" s="1"/>
  <c r="E37" i="21" s="1"/>
  <c r="X21" i="5"/>
  <c r="R21" i="5"/>
  <c r="P21" i="5"/>
  <c r="J21" i="5"/>
  <c r="F13" i="8" l="1"/>
  <c r="M13" i="8"/>
  <c r="L9" i="9"/>
  <c r="L11" i="9"/>
  <c r="W11" i="9" s="1"/>
  <c r="L12" i="9"/>
  <c r="W12" i="9" s="1"/>
  <c r="J13" i="8"/>
  <c r="AB21" i="5"/>
  <c r="L9" i="24"/>
  <c r="L10" i="24" s="1"/>
  <c r="L13" i="9" l="1"/>
  <c r="W9" i="9"/>
  <c r="W13" i="9" s="1"/>
  <c r="H12" i="8"/>
  <c r="H11" i="8"/>
  <c r="H9" i="8"/>
  <c r="H10" i="8"/>
  <c r="H8" i="8"/>
  <c r="H13" i="8" l="1"/>
</calcChain>
</file>

<file path=xl/sharedStrings.xml><?xml version="1.0" encoding="utf-8"?>
<sst xmlns="http://schemas.openxmlformats.org/spreadsheetml/2006/main" count="1195" uniqueCount="305">
  <si>
    <t>صندوق قابل معامله با درآمد ثابت ماهور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</si>
  <si>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</si>
  <si>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</si>
  <si>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</si>
  <si>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</si>
  <si>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</si>
  <si>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</si>
  <si>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</si>
  <si>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</si>
  <si>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</si>
  <si>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</si>
  <si>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</si>
  <si>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</si>
  <si>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</si>
  <si>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</si>
  <si>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</si>
  <si>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</si>
  <si>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</si>
  <si>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</si>
  <si>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</si>
  <si>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فولاد هرمزگان جنوب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</si>
  <si>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</si>
  <si>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</si>
  <si>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</si>
  <si>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</si>
  <si>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</si>
  <si>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</si>
  <si>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</si>
  <si>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</si>
  <si>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</si>
  <si>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</si>
  <si>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</si>
  <si>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</si>
  <si>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</si>
  <si>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</si>
  <si>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اختیارخ.ت.هرمز-2243-050918</t>
  </si>
  <si>
    <t>اختیار خرید</t>
  </si>
  <si>
    <t>موقعیت فروش</t>
  </si>
  <si>
    <t>1405/09/18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</si>
  <si>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</si>
  <si>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</si>
  <si>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</si>
  <si>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</si>
  <si>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</si>
  <si>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</si>
  <si>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</si>
  <si>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</si>
  <si>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</si>
  <si>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شاخصی شفق رابین</t>
  </si>
  <si>
    <t>صندوق س.بخشی صنایع معیار-ب</t>
  </si>
  <si>
    <t>صندوق س.پشتوانه طلا دنای زاگرس</t>
  </si>
  <si>
    <t>صندوق س.پشتوانه طلای رز</t>
  </si>
  <si>
    <t>صندوق س.كالاي آبان</t>
  </si>
  <si>
    <t>صندوق س.كالاي ديباي ليان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</si>
  <si>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</si>
  <si>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</si>
  <si>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</si>
  <si>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</si>
  <si>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</si>
  <si>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سررسید</t>
  </si>
  <si>
    <t>سلف گندله سنگ آهن صبانور</t>
  </si>
  <si>
    <t>1406/01/20</t>
  </si>
  <si>
    <t>سلف موازی هیدروکربن آفتاب062</t>
  </si>
  <si>
    <t>1406/03/12</t>
  </si>
  <si>
    <t>اسنادخزانه-م3بودجه02-050818</t>
  </si>
  <si>
    <t>صکوک مرابحه سپید507-بدون ضامن</t>
  </si>
  <si>
    <t>1405/07/08</t>
  </si>
  <si>
    <t>مرابحه آرگون نورد ایران080714</t>
  </si>
  <si>
    <t>1408/07/14</t>
  </si>
  <si>
    <t>مرابحه تولید اصفهان مقدم050201</t>
  </si>
  <si>
    <t>1405/02/01</t>
  </si>
  <si>
    <t>مرابحه عام دولت244-ش.خ070913</t>
  </si>
  <si>
    <t>1407/09/13</t>
  </si>
  <si>
    <t>مرابحه عام دولت245-ش.خ070813</t>
  </si>
  <si>
    <t>1407/08/13</t>
  </si>
  <si>
    <t>مرابحه عام دولت254-ش.خ070911</t>
  </si>
  <si>
    <t>1407/09/11</t>
  </si>
  <si>
    <t>مرابحه عام دولت259-ش.خ070502</t>
  </si>
  <si>
    <t>1407/05/02</t>
  </si>
  <si>
    <t>مرابحه عام دولت265-ش.خ070430</t>
  </si>
  <si>
    <t>1407/04/30</t>
  </si>
  <si>
    <t>مشارکت ش تبریز062-3ماهه20.5%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</si>
  <si>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</si>
  <si>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</si>
  <si>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</si>
  <si>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</si>
  <si>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</si>
  <si>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</si>
  <si>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</si>
  <si>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</si>
  <si>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</si>
  <si>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</si>
  <si>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</si>
  <si>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</si>
  <si>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</si>
  <si>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</si>
  <si>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</si>
  <si>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</si>
  <si>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</si>
  <si>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</si>
  <si>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</si>
  <si>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</si>
  <si>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</si>
  <si>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</si>
  <si>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</si>
  <si>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</si>
  <si>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</si>
  <si>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</si>
  <si>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</si>
  <si>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</si>
  <si>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</si>
  <si>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</si>
  <si>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</si>
  <si>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</si>
  <si>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</si>
  <si>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سپرده بلند مدت موسسه اعتباری ملل شهید دادمان</t>
  </si>
  <si>
    <t>0.08%</t>
  </si>
  <si>
    <t>سپرده بلند مدت بانک صادرات زعفرانیه</t>
  </si>
  <si>
    <t>0.23%</t>
  </si>
  <si>
    <t>سپرده بلند مدت بانک صادرات ﺷﻬﺮﺯﺍﺩ</t>
  </si>
  <si>
    <t>0.20%</t>
  </si>
  <si>
    <t>سپرده بلند مدت بانک صادرات میدان خراسان</t>
  </si>
  <si>
    <t>0.76%</t>
  </si>
  <si>
    <t>سپرده بلند مدت موسسه اعتباری ملل جنت آباد</t>
  </si>
  <si>
    <t>0.66%</t>
  </si>
  <si>
    <t>سپرده کوتاه مدت موسسه اعتباری ملل جنت آباد( کوتاه مدت)</t>
  </si>
  <si>
    <t>سپرده بلند مدت بانک گردشگری قیطریه</t>
  </si>
  <si>
    <t>سپرده بلند مدت بانک صادرات بیست متری افسریه</t>
  </si>
  <si>
    <t>0.26%</t>
  </si>
  <si>
    <t>0.68%</t>
  </si>
  <si>
    <t>0.37%</t>
  </si>
  <si>
    <t>0.02%</t>
  </si>
  <si>
    <t>سپرده بلند مدت بانک صادرات 15 متری اول افسریه</t>
  </si>
  <si>
    <t>1.52%</t>
  </si>
  <si>
    <t>1.34%</t>
  </si>
  <si>
    <t>0.15%</t>
  </si>
  <si>
    <t>سپرده کوتاه مدت بانک شهر بازار مبل یافت آباد(کوتاه مدت)</t>
  </si>
  <si>
    <t>سپرده بلند مدت بانک شهر بازار مبل یافت آباد</t>
  </si>
  <si>
    <t>1.35%</t>
  </si>
  <si>
    <t>سپرده کوتاه مدت بانک گردشگری آرژانتین(کوتاه مدت)</t>
  </si>
  <si>
    <t>سپرده بلند مدت بانک گردشگری آرژانتین</t>
  </si>
  <si>
    <t>0.14%</t>
  </si>
  <si>
    <t>0.70%</t>
  </si>
  <si>
    <t>سپرده کوتاه مدت بانک ملت موزه ملی قرآن کریم ( کوتاه مدت)</t>
  </si>
  <si>
    <t>سپرده کوتاه مدت بانک پاسارگاد دیباجی شمال ( کوتاه مدت)</t>
  </si>
  <si>
    <t>0.34%</t>
  </si>
  <si>
    <t>6.35%</t>
  </si>
  <si>
    <t>سپرده بلند مدت بانک ملت موزه ملی قرآن کریم</t>
  </si>
  <si>
    <t>0.05%</t>
  </si>
  <si>
    <t>0.81%</t>
  </si>
  <si>
    <t>سپرده کوتاه مدت بانک صادرات گرگان( کوتاه مدت)</t>
  </si>
  <si>
    <t>0.33%</t>
  </si>
  <si>
    <t>0.41%</t>
  </si>
  <si>
    <t>سپرده بلند مدت بانک صادرات شهید مخبر</t>
  </si>
  <si>
    <t>0.93%</t>
  </si>
  <si>
    <t>0.11%</t>
  </si>
  <si>
    <t>سپرده بلند مدت بانک صادرات خيابان پيروزي</t>
  </si>
  <si>
    <t>0.12%</t>
  </si>
  <si>
    <t>سپرده بلند مدت موسسه اعتباری ملل شریعتی</t>
  </si>
  <si>
    <t>1.69%</t>
  </si>
  <si>
    <t>1.77%</t>
  </si>
  <si>
    <t>سپرده بلند مدت موسسه اعتباری ملل پارک وی</t>
  </si>
  <si>
    <t>3.39%</t>
  </si>
  <si>
    <t>1.11%</t>
  </si>
  <si>
    <t>6.89%</t>
  </si>
  <si>
    <t>3.72%</t>
  </si>
  <si>
    <t>0.60%</t>
  </si>
  <si>
    <t>0.98%</t>
  </si>
  <si>
    <t>0.16%</t>
  </si>
  <si>
    <t>1.89%</t>
  </si>
  <si>
    <t>0.31%</t>
  </si>
  <si>
    <t>0.84%</t>
  </si>
  <si>
    <t>0.29%</t>
  </si>
  <si>
    <t>1.37%</t>
  </si>
  <si>
    <t>0.13%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</si>
  <si>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</si>
  <si>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</si>
  <si>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</si>
  <si>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</si>
  <si>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</si>
  <si>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</si>
  <si>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</si>
  <si>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</si>
  <si>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</si>
  <si>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</si>
  <si>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</si>
  <si>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</si>
  <si>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</si>
  <si>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</si>
  <si>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</si>
  <si>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</si>
  <si>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</si>
  <si>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</si>
  <si>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</si>
  <si>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</si>
  <si>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</si>
  <si>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</si>
  <si>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</si>
  <si>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</si>
  <si>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</si>
  <si>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</si>
  <si>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</si>
  <si>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</si>
  <si>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</si>
  <si>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</si>
  <si>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</si>
  <si>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</si>
  <si>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</si>
  <si>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</si>
  <si>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</si>
  <si>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</si>
  <si>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</si>
  <si>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</si>
  <si>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</si>
  <si>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</si>
  <si>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</si>
  <si>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</si>
  <si>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</si>
  <si>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</si>
  <si>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</si>
  <si>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</si>
  <si>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</si>
  <si>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</si>
  <si>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</si>
  <si>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</si>
  <si>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</si>
  <si>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</si>
  <si>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</si>
  <si>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</si>
  <si>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</si>
  <si>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</si>
  <si>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</si>
  <si>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</si>
  <si>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</si>
  <si>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</si>
  <si>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</si>
  <si>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</si>
  <si>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</si>
  <si>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</si>
  <si>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</si>
  <si>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</si>
  <si>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</si>
  <si>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</si>
  <si>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</si>
  <si>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</si>
  <si>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</si>
  <si>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</si>
  <si>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</si>
  <si>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</si>
  <si>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</si>
  <si>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</si>
  <si>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</si>
  <si>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</si>
  <si>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</si>
  <si>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</si>
  <si>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</si>
  <si>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</si>
  <si>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</si>
  <si>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</si>
  <si>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</si>
  <si>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</si>
  <si>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</si>
  <si>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</si>
  <si>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</si>
  <si>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</si>
  <si>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</si>
  <si>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</si>
  <si>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</si>
  <si>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</si>
  <si>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</si>
  <si>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</si>
  <si>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ظهرمز05091</t>
  </si>
  <si>
    <t>صندوق سرمایه‌گذاری در اوراق بهادار بادرآمد ثابت ماهور</t>
  </si>
  <si>
    <t>‫صورت وضعیت پورتفوی</t>
  </si>
  <si>
    <t>برای ماه منتهی به 31 فروردین ماه  1405</t>
  </si>
  <si>
    <t>جمع سرمایه‌گذاری‌ها و دارایی‌ها در تاریخ 01/31</t>
  </si>
  <si>
    <t>گواهی سپرده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</si>
  <si>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</si>
  <si>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</si>
  <si>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</si>
  <si>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</si>
  <si>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</si>
  <si>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</si>
  <si>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</si>
  <si>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</si>
  <si>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 xml:space="preserve"> 1-3-2مبالغ تخصیص یافته بابت خرید و نگهداری اوراق بهادار با درآمد ثابت (نرخ سود ترجیحی)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</si>
  <si>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</si>
  <si>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</si>
  <si>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</si>
  <si>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</si>
  <si>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</si>
  <si>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</si>
  <si>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</si>
  <si>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</si>
  <si>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</si>
  <si>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</si>
  <si>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اوراق اختیار فروش تبعی فولاد هرمزگان جنوب</t>
  </si>
  <si>
    <t>هرمز1</t>
  </si>
  <si>
    <t>سود اوراق فولاد هرمزگان جنوب</t>
  </si>
  <si>
    <t>سود اوراق سلف گندله سنگ آهن صبانور</t>
  </si>
  <si>
    <t>1405.01.01</t>
  </si>
  <si>
    <t>طی ماه/ماه قبل</t>
  </si>
  <si>
    <t>1404.12.29</t>
  </si>
  <si>
    <t>11-30</t>
  </si>
  <si>
    <t>سود سپرده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</si>
</sst>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theme="0" tint="-0.34998626667073579"/>
      <name val="Arial"/>
      <family val="2"/>
    </font>
    <font>
      <b/>
      <sz val="12"/>
      <color theme="0" tint="-0.34998626667073579"/>
      <name val="B Nazanin"/>
      <charset val="178"/>
    </font>
    <font>
      <sz val="10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1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6"/>
      <color theme="1"/>
      <name val="B Nazanin"/>
      <charset val="178"/>
    </font>
    <font>
      <b/>
      <sz val="16"/>
      <color rgb="FF1E90FF"/>
      <name val="B Nazanin"/>
      <charset val="178"/>
    </font>
    <font>
      <b/>
      <sz val="10"/>
      <color rgb="FF000000"/>
      <name val="B Nazanin"/>
      <charset val="178"/>
    </font>
    <font>
      <b/>
      <sz val="10"/>
      <color theme="0" tint="-0.34998626667073579"/>
      <name val="Arial"/>
      <family val="2"/>
    </font>
    <font>
      <sz val="12"/>
      <color theme="0" tint="-0.34998626667073579"/>
      <name val="B Nazanin"/>
      <charset val="178"/>
    </font>
    <font>
      <sz val="10"/>
      <color theme="0" tint="-0.34998626667073579"/>
      <name val="B Nazanin"/>
      <charset val="178"/>
    </font>
    <font>
      <b/>
      <sz val="10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  <font>
      <sz val="11"/>
      <color theme="0" tint="-0.3499862666707357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9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7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6" fillId="0" borderId="0" xfId="1"/>
    <xf numFmtId="0" fontId="8" fillId="0" borderId="0" xfId="1" applyFont="1" applyAlignment="1">
      <alignment vertical="center"/>
    </xf>
    <xf numFmtId="0" fontId="8" fillId="0" borderId="0" xfId="1" applyFo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7" fontId="4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9" fontId="4" fillId="0" borderId="2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10" fontId="11" fillId="0" borderId="0" xfId="2" applyNumberFormat="1" applyFont="1" applyAlignment="1">
      <alignment horizontal="left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3" fontId="15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3" fontId="4" fillId="0" borderId="0" xfId="3" applyNumberFormat="1" applyFont="1" applyAlignment="1">
      <alignment horizontal="center" vertical="center"/>
    </xf>
    <xf numFmtId="0" fontId="10" fillId="0" borderId="0" xfId="3" applyAlignment="1">
      <alignment horizontal="center" vertical="center"/>
    </xf>
    <xf numFmtId="10" fontId="4" fillId="0" borderId="0" xfId="4" applyNumberFormat="1" applyFont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164" fontId="4" fillId="0" borderId="6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3" fontId="12" fillId="0" borderId="0" xfId="3" applyNumberFormat="1" applyFont="1" applyAlignment="1">
      <alignment horizontal="left"/>
    </xf>
    <xf numFmtId="3" fontId="5" fillId="0" borderId="0" xfId="3" applyNumberFormat="1" applyFont="1" applyAlignment="1">
      <alignment horizontal="right" vertical="top"/>
    </xf>
    <xf numFmtId="10" fontId="11" fillId="0" borderId="0" xfId="2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65" fontId="16" fillId="0" borderId="0" xfId="5" applyNumberFormat="1" applyFont="1" applyAlignment="1">
      <alignment horizontal="center" vertical="center"/>
    </xf>
    <xf numFmtId="165" fontId="3" fillId="0" borderId="0" xfId="5" applyNumberFormat="1" applyFont="1" applyFill="1" applyAlignment="1">
      <alignment horizontal="center" vertical="center"/>
    </xf>
    <xf numFmtId="165" fontId="4" fillId="0" borderId="3" xfId="5" applyNumberFormat="1" applyFont="1" applyFill="1" applyBorder="1" applyAlignment="1">
      <alignment horizontal="center" vertical="center" wrapText="1"/>
    </xf>
    <xf numFmtId="165" fontId="16" fillId="0" borderId="2" xfId="5" applyNumberFormat="1" applyFont="1" applyBorder="1" applyAlignment="1">
      <alignment horizontal="center" vertical="center"/>
    </xf>
    <xf numFmtId="165" fontId="16" fillId="0" borderId="0" xfId="5" applyNumberFormat="1" applyFont="1" applyBorder="1" applyAlignment="1">
      <alignment horizontal="center" vertical="center"/>
    </xf>
    <xf numFmtId="10" fontId="4" fillId="0" borderId="0" xfId="5" applyNumberFormat="1" applyFont="1" applyFill="1" applyBorder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/>
    </xf>
    <xf numFmtId="10" fontId="4" fillId="0" borderId="5" xfId="3" applyNumberFormat="1" applyFont="1" applyBorder="1" applyAlignment="1">
      <alignment horizontal="center" vertical="center"/>
    </xf>
    <xf numFmtId="0" fontId="10" fillId="0" borderId="0" xfId="3" applyAlignment="1">
      <alignment horizontal="left"/>
    </xf>
    <xf numFmtId="3" fontId="19" fillId="0" borderId="0" xfId="3" applyNumberFormat="1" applyFont="1" applyAlignment="1">
      <alignment horizontal="center" vertical="center"/>
    </xf>
    <xf numFmtId="165" fontId="20" fillId="0" borderId="0" xfId="5" applyNumberFormat="1" applyFont="1" applyAlignment="1">
      <alignment horizontal="left"/>
    </xf>
    <xf numFmtId="165" fontId="21" fillId="0" borderId="0" xfId="5" applyNumberFormat="1" applyFont="1" applyFill="1" applyAlignment="1">
      <alignment vertical="center"/>
    </xf>
    <xf numFmtId="165" fontId="20" fillId="0" borderId="0" xfId="5" applyNumberFormat="1" applyFont="1" applyAlignment="1">
      <alignment horizontal="center" vertical="center"/>
    </xf>
    <xf numFmtId="165" fontId="20" fillId="0" borderId="4" xfId="5" applyNumberFormat="1" applyFont="1" applyFill="1" applyBorder="1" applyAlignment="1">
      <alignment horizontal="right" vertical="center"/>
    </xf>
    <xf numFmtId="165" fontId="20" fillId="0" borderId="0" xfId="5" applyNumberFormat="1" applyFont="1" applyFill="1" applyBorder="1" applyAlignment="1">
      <alignment vertical="center"/>
    </xf>
    <xf numFmtId="165" fontId="20" fillId="0" borderId="4" xfId="5" applyNumberFormat="1" applyFont="1" applyFill="1" applyBorder="1" applyAlignment="1">
      <alignment horizontal="center" vertical="center"/>
    </xf>
    <xf numFmtId="165" fontId="20" fillId="0" borderId="0" xfId="5" applyNumberFormat="1" applyFont="1" applyBorder="1" applyAlignment="1">
      <alignment horizontal="left"/>
    </xf>
    <xf numFmtId="165" fontId="20" fillId="0" borderId="2" xfId="5" applyNumberFormat="1" applyFont="1" applyFill="1" applyBorder="1" applyAlignment="1">
      <alignment horizontal="right" vertical="center"/>
    </xf>
    <xf numFmtId="3" fontId="20" fillId="0" borderId="0" xfId="3" applyNumberFormat="1" applyFont="1" applyAlignment="1">
      <alignment horizontal="center" vertical="center"/>
    </xf>
    <xf numFmtId="9" fontId="20" fillId="0" borderId="2" xfId="4" applyFont="1" applyBorder="1" applyAlignment="1">
      <alignment horizontal="center" vertical="center"/>
    </xf>
    <xf numFmtId="164" fontId="20" fillId="0" borderId="0" xfId="4" applyNumberFormat="1" applyFont="1" applyFill="1" applyAlignment="1">
      <alignment horizontal="center" vertical="center" wrapText="1"/>
    </xf>
    <xf numFmtId="165" fontId="20" fillId="0" borderId="0" xfId="5" applyNumberFormat="1" applyFont="1" applyFill="1" applyBorder="1" applyAlignment="1">
      <alignment horizontal="right" vertical="center"/>
    </xf>
    <xf numFmtId="9" fontId="20" fillId="0" borderId="0" xfId="4" applyFont="1" applyAlignment="1">
      <alignment horizontal="center" vertical="center"/>
    </xf>
    <xf numFmtId="10" fontId="20" fillId="0" borderId="0" xfId="4" applyNumberFormat="1" applyFont="1" applyFill="1" applyAlignment="1">
      <alignment horizontal="center" vertical="center" wrapText="1"/>
    </xf>
    <xf numFmtId="165" fontId="20" fillId="0" borderId="0" xfId="5" applyNumberFormat="1" applyFont="1" applyFill="1" applyBorder="1" applyAlignment="1">
      <alignment horizontal="right" vertical="center" wrapText="1"/>
    </xf>
    <xf numFmtId="165" fontId="20" fillId="0" borderId="0" xfId="5" applyNumberFormat="1" applyFont="1" applyFill="1" applyBorder="1" applyAlignment="1">
      <alignment vertical="center" wrapText="1"/>
    </xf>
    <xf numFmtId="165" fontId="20" fillId="0" borderId="0" xfId="5" applyNumberFormat="1" applyFont="1" applyAlignment="1">
      <alignment horizontal="right" vertical="center"/>
    </xf>
    <xf numFmtId="165" fontId="20" fillId="0" borderId="0" xfId="5" applyNumberFormat="1" applyFont="1" applyFill="1" applyAlignment="1">
      <alignment horizontal="center" vertical="center"/>
    </xf>
    <xf numFmtId="165" fontId="20" fillId="0" borderId="0" xfId="5" applyNumberFormat="1" applyFont="1" applyFill="1" applyAlignment="1">
      <alignment horizontal="right" vertical="center"/>
    </xf>
    <xf numFmtId="165" fontId="20" fillId="0" borderId="0" xfId="5" applyNumberFormat="1" applyFont="1" applyAlignment="1">
      <alignment horizontal="center"/>
    </xf>
    <xf numFmtId="9" fontId="20" fillId="0" borderId="0" xfId="4" applyFont="1" applyBorder="1" applyAlignment="1">
      <alignment horizontal="center" vertical="center"/>
    </xf>
    <xf numFmtId="165" fontId="20" fillId="0" borderId="0" xfId="5" applyNumberFormat="1" applyFont="1" applyBorder="1" applyAlignment="1">
      <alignment horizontal="right" vertical="center"/>
    </xf>
    <xf numFmtId="164" fontId="20" fillId="0" borderId="0" xfId="4" applyNumberFormat="1" applyFont="1" applyBorder="1" applyAlignment="1">
      <alignment horizontal="center" vertical="center"/>
    </xf>
    <xf numFmtId="164" fontId="20" fillId="0" borderId="0" xfId="4" applyNumberFormat="1" applyFont="1" applyFill="1" applyBorder="1" applyAlignment="1">
      <alignment horizontal="center" vertical="center"/>
    </xf>
    <xf numFmtId="165" fontId="20" fillId="0" borderId="0" xfId="5" applyNumberFormat="1" applyFont="1" applyFill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165" fontId="20" fillId="0" borderId="0" xfId="5" applyNumberFormat="1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64" fontId="4" fillId="0" borderId="0" xfId="2" applyNumberFormat="1" applyFont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11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165" fontId="20" fillId="0" borderId="2" xfId="5" applyNumberFormat="1" applyFont="1" applyFill="1" applyBorder="1" applyAlignment="1">
      <alignment horizontal="center" vertical="center"/>
    </xf>
    <xf numFmtId="3" fontId="20" fillId="0" borderId="0" xfId="3" applyNumberFormat="1" applyFont="1" applyFill="1" applyAlignment="1">
      <alignment horizontal="center" vertical="center"/>
    </xf>
    <xf numFmtId="165" fontId="20" fillId="0" borderId="0" xfId="5" applyNumberFormat="1" applyFont="1" applyFill="1" applyBorder="1" applyAlignment="1">
      <alignment horizontal="center" vertical="center"/>
    </xf>
    <xf numFmtId="165" fontId="20" fillId="0" borderId="0" xfId="5" applyNumberFormat="1" applyFont="1" applyFill="1" applyAlignment="1">
      <alignment horizontal="center"/>
    </xf>
    <xf numFmtId="165" fontId="4" fillId="0" borderId="0" xfId="5" applyNumberFormat="1" applyFont="1" applyBorder="1" applyAlignment="1">
      <alignment horizontal="center" vertical="center"/>
    </xf>
    <xf numFmtId="165" fontId="5" fillId="0" borderId="0" xfId="5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2" fontId="16" fillId="0" borderId="0" xfId="5" applyNumberFormat="1" applyFont="1" applyAlignment="1">
      <alignment horizontal="left"/>
    </xf>
    <xf numFmtId="2" fontId="16" fillId="0" borderId="0" xfId="5" applyNumberFormat="1" applyFont="1" applyAlignment="1">
      <alignment horizontal="center" vertical="center"/>
    </xf>
    <xf numFmtId="2" fontId="16" fillId="0" borderId="0" xfId="5" applyNumberFormat="1" applyFont="1" applyFill="1" applyAlignment="1">
      <alignment horizontal="center" vertical="center"/>
    </xf>
    <xf numFmtId="2" fontId="4" fillId="0" borderId="0" xfId="5" applyNumberFormat="1" applyFont="1" applyFill="1" applyBorder="1" applyAlignment="1">
      <alignment horizontal="center" vertical="center" wrapText="1"/>
    </xf>
    <xf numFmtId="2" fontId="16" fillId="0" borderId="0" xfId="5" applyNumberFormat="1" applyFont="1" applyFill="1" applyBorder="1" applyAlignment="1">
      <alignment horizontal="center" vertical="center"/>
    </xf>
    <xf numFmtId="2" fontId="16" fillId="0" borderId="0" xfId="5" applyNumberFormat="1" applyFont="1" applyBorder="1" applyAlignment="1">
      <alignment horizontal="left"/>
    </xf>
    <xf numFmtId="2" fontId="16" fillId="0" borderId="0" xfId="5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37" fontId="4" fillId="0" borderId="0" xfId="3" applyNumberFormat="1" applyFont="1" applyAlignment="1">
      <alignment horizontal="center" vertical="center"/>
    </xf>
    <xf numFmtId="2" fontId="18" fillId="0" borderId="0" xfId="5" applyNumberFormat="1" applyFont="1" applyAlignment="1">
      <alignment horizontal="right" vertical="center"/>
    </xf>
    <xf numFmtId="2" fontId="4" fillId="0" borderId="3" xfId="5" applyNumberFormat="1" applyFont="1" applyFill="1" applyBorder="1" applyAlignment="1">
      <alignment horizontal="center" vertical="center" wrapText="1"/>
    </xf>
    <xf numFmtId="2" fontId="16" fillId="0" borderId="2" xfId="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/>
    </xf>
    <xf numFmtId="10" fontId="11" fillId="0" borderId="2" xfId="2" applyNumberFormat="1" applyFont="1" applyFill="1" applyBorder="1" applyAlignment="1">
      <alignment horizontal="center"/>
    </xf>
    <xf numFmtId="10" fontId="11" fillId="0" borderId="0" xfId="2" applyNumberFormat="1" applyFont="1" applyFill="1" applyAlignment="1">
      <alignment horizontal="left"/>
    </xf>
    <xf numFmtId="3" fontId="15" fillId="0" borderId="0" xfId="0" applyNumberFormat="1" applyFont="1" applyFill="1" applyAlignment="1">
      <alignment horizontal="center" vertical="top"/>
    </xf>
    <xf numFmtId="3" fontId="14" fillId="0" borderId="0" xfId="3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/>
    </xf>
    <xf numFmtId="3" fontId="15" fillId="0" borderId="0" xfId="0" applyNumberFormat="1" applyFont="1" applyFill="1" applyBorder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7" fontId="15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left"/>
    </xf>
    <xf numFmtId="9" fontId="15" fillId="0" borderId="0" xfId="2" applyFont="1" applyFill="1" applyAlignment="1">
      <alignment horizontal="center" vertical="center"/>
    </xf>
    <xf numFmtId="37" fontId="11" fillId="0" borderId="0" xfId="0" applyNumberFormat="1" applyFont="1" applyFill="1" applyAlignment="1">
      <alignment horizontal="left"/>
    </xf>
    <xf numFmtId="10" fontId="4" fillId="0" borderId="2" xfId="3" applyNumberFormat="1" applyFont="1" applyBorder="1" applyAlignment="1">
      <alignment horizontal="center" vertical="center"/>
    </xf>
    <xf numFmtId="165" fontId="25" fillId="0" borderId="0" xfId="5" applyNumberFormat="1" applyFont="1" applyBorder="1" applyAlignment="1">
      <alignment horizontal="center" vertical="center"/>
    </xf>
    <xf numFmtId="165" fontId="26" fillId="0" borderId="0" xfId="5" applyNumberFormat="1" applyFont="1" applyBorder="1" applyAlignment="1">
      <alignment horizontal="center" vertical="center"/>
    </xf>
    <xf numFmtId="165" fontId="27" fillId="0" borderId="0" xfId="5" applyNumberFormat="1" applyFont="1" applyBorder="1" applyAlignment="1">
      <alignment horizontal="center" vertical="center"/>
    </xf>
    <xf numFmtId="0" fontId="24" fillId="0" borderId="0" xfId="3" applyFont="1" applyBorder="1" applyAlignment="1">
      <alignment horizontal="left"/>
    </xf>
    <xf numFmtId="0" fontId="28" fillId="0" borderId="0" xfId="3" applyFont="1" applyBorder="1" applyAlignment="1">
      <alignment horizontal="center" vertical="center"/>
    </xf>
    <xf numFmtId="3" fontId="29" fillId="0" borderId="0" xfId="3" applyNumberFormat="1" applyFont="1" applyBorder="1" applyAlignment="1">
      <alignment horizontal="center" vertical="center"/>
    </xf>
    <xf numFmtId="3" fontId="28" fillId="0" borderId="0" xfId="3" applyNumberFormat="1" applyFont="1" applyBorder="1" applyAlignment="1">
      <alignment horizontal="center" vertical="center"/>
    </xf>
    <xf numFmtId="3" fontId="28" fillId="0" borderId="0" xfId="3" applyNumberFormat="1" applyFont="1" applyFill="1" applyBorder="1" applyAlignment="1">
      <alignment horizontal="center" vertical="center"/>
    </xf>
    <xf numFmtId="49" fontId="28" fillId="0" borderId="0" xfId="3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165" fontId="20" fillId="0" borderId="0" xfId="5" applyNumberFormat="1" applyFont="1" applyFill="1" applyAlignment="1">
      <alignment horizontal="center" vertical="center"/>
    </xf>
    <xf numFmtId="165" fontId="22" fillId="0" borderId="0" xfId="5" applyNumberFormat="1" applyFont="1" applyFill="1" applyAlignment="1">
      <alignment horizontal="right" vertical="center" readingOrder="1"/>
    </xf>
    <xf numFmtId="165" fontId="20" fillId="0" borderId="0" xfId="5" applyNumberFormat="1" applyFont="1" applyFill="1" applyBorder="1" applyAlignment="1">
      <alignment horizontal="center" vertical="center" wrapText="1"/>
    </xf>
    <xf numFmtId="165" fontId="20" fillId="0" borderId="4" xfId="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" fillId="0" borderId="0" xfId="5" applyNumberFormat="1" applyFont="1" applyFill="1" applyAlignment="1">
      <alignment horizontal="center" vertical="center"/>
    </xf>
    <xf numFmtId="165" fontId="3" fillId="0" borderId="0" xfId="5" applyNumberFormat="1" applyFont="1" applyFill="1" applyAlignment="1">
      <alignment horizontal="right" vertical="center"/>
    </xf>
    <xf numFmtId="165" fontId="4" fillId="0" borderId="4" xfId="5" applyNumberFormat="1" applyFont="1" applyFill="1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165" fontId="17" fillId="0" borderId="0" xfId="5" applyNumberFormat="1" applyFont="1" applyAlignment="1">
      <alignment horizontal="center" vertical="center"/>
    </xf>
    <xf numFmtId="165" fontId="18" fillId="0" borderId="5" xfId="5" applyNumberFormat="1" applyFont="1" applyBorder="1" applyAlignment="1">
      <alignment horizontal="center" vertical="center"/>
    </xf>
    <xf numFmtId="2" fontId="1" fillId="0" borderId="0" xfId="5" applyNumberFormat="1" applyFont="1" applyFill="1" applyAlignment="1">
      <alignment horizontal="center" vertical="center"/>
    </xf>
    <xf numFmtId="2" fontId="3" fillId="0" borderId="0" xfId="5" applyNumberFormat="1" applyFont="1" applyFill="1" applyAlignment="1">
      <alignment horizontal="right" vertical="center"/>
    </xf>
    <xf numFmtId="2" fontId="4" fillId="0" borderId="4" xfId="5" applyNumberFormat="1" applyFont="1" applyFill="1" applyBorder="1" applyAlignment="1">
      <alignment horizontal="center" vertical="center"/>
    </xf>
  </cellXfs>
  <cellStyles count="6">
    <cellStyle name="Comma 2" xfId="5" xr:uid="{9E739FE3-88BF-41D5-8BB3-4334E97FA6F5}"/>
    <cellStyle name="Normal" xfId="0" builtinId="0"/>
    <cellStyle name="Normal 2" xfId="1" xr:uid="{E065AD11-BE64-4643-AD72-A3734070D678}"/>
    <cellStyle name="Normal 3" xfId="3" xr:uid="{C3F1CEA2-4F6A-40A4-86D2-458E4FFA858B}"/>
    <cellStyle name="Percent" xfId="2" builtinId="5"/>
    <cellStyle name="Percent 2" xfId="4" xr:uid="{A21C51B0-C26C-46D9-8738-B61F6A1BD3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E5D6DCD9-3F93-4FF0-9370-D7A2FEE56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2C85-15D4-47AB-AAB3-3B64B52AD6D5}">
  <dimension ref="A20:L25"/>
  <sheetViews>
    <sheetView showGridLines="0" rightToLeft="1" tabSelected="1" view="pageBreakPreview" zoomScale="145" zoomScaleNormal="115" zoomScaleSheetLayoutView="145" workbookViewId="0">
      <selection activeCell="A22" sqref="A22:E22"/>
    </sheetView>
  </sheetViews>
  <sheetFormatPr defaultRowHeight="15" x14ac:dyDescent="0.25"/>
  <cols>
    <col min="1" max="4" width="9.140625" style="29"/>
    <col min="5" max="5" width="15.5703125" style="29" customWidth="1"/>
    <col min="6" max="16384" width="9.140625" style="29"/>
  </cols>
  <sheetData>
    <row r="20" spans="1:12" ht="26.25" customHeight="1" x14ac:dyDescent="0.6">
      <c r="A20" s="224" t="s">
        <v>272</v>
      </c>
      <c r="B20" s="224"/>
      <c r="C20" s="224"/>
      <c r="D20" s="224"/>
      <c r="E20" s="224"/>
      <c r="F20" s="27"/>
      <c r="G20" s="27"/>
      <c r="H20" s="27"/>
      <c r="I20" s="28"/>
      <c r="J20" s="28"/>
      <c r="K20" s="223"/>
      <c r="L20" s="223"/>
    </row>
    <row r="21" spans="1:12" ht="24" x14ac:dyDescent="0.6">
      <c r="A21" s="224" t="s">
        <v>273</v>
      </c>
      <c r="B21" s="224"/>
      <c r="C21" s="224"/>
      <c r="D21" s="224"/>
      <c r="E21" s="224"/>
      <c r="F21" s="27"/>
      <c r="G21" s="27"/>
      <c r="H21" s="27"/>
      <c r="I21" s="28"/>
      <c r="J21" s="28"/>
      <c r="K21" s="223"/>
      <c r="L21" s="223"/>
    </row>
    <row r="22" spans="1:12" ht="24" x14ac:dyDescent="0.6">
      <c r="A22" s="224" t="s">
        <v>274</v>
      </c>
      <c r="B22" s="224"/>
      <c r="C22" s="224"/>
      <c r="D22" s="224"/>
      <c r="E22" s="224"/>
      <c r="F22" s="27"/>
      <c r="G22" s="27"/>
      <c r="H22" s="27"/>
      <c r="I22" s="28"/>
      <c r="J22" s="28"/>
      <c r="K22" s="223"/>
      <c r="L22" s="223"/>
    </row>
    <row r="23" spans="1:12" ht="22.5" x14ac:dyDescent="0.55000000000000004">
      <c r="B23" s="30"/>
      <c r="C23" s="30"/>
      <c r="D23" s="30"/>
      <c r="E23" s="30"/>
      <c r="F23" s="30"/>
      <c r="G23" s="30"/>
      <c r="H23" s="30"/>
      <c r="I23" s="31"/>
      <c r="J23" s="31"/>
      <c r="K23" s="31"/>
      <c r="L23" s="31"/>
    </row>
    <row r="24" spans="1:12" ht="22.5" x14ac:dyDescent="0.55000000000000004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" x14ac:dyDescent="0.6">
      <c r="B25" s="28"/>
      <c r="C25" s="28"/>
      <c r="D25" s="28"/>
      <c r="E25" s="28"/>
      <c r="F25" s="28"/>
      <c r="G25" s="28"/>
      <c r="H25" s="28"/>
      <c r="I25" s="28"/>
      <c r="J25" s="28"/>
      <c r="K25" s="223"/>
      <c r="L25" s="223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2"/>
  <sheetViews>
    <sheetView rightToLeft="1" topLeftCell="A78" workbookViewId="0">
      <selection activeCell="C70" sqref="C70:G7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14.45" customHeight="1" x14ac:dyDescent="0.2"/>
    <row r="5" spans="1:12" ht="14.45" customHeight="1" x14ac:dyDescent="0.2">
      <c r="A5" s="1" t="s">
        <v>92</v>
      </c>
      <c r="B5" s="237" t="s">
        <v>93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ht="14.45" customHeight="1" x14ac:dyDescent="0.2">
      <c r="D6" s="2" t="s">
        <v>7</v>
      </c>
      <c r="F6" s="233" t="s">
        <v>8</v>
      </c>
      <c r="G6" s="233"/>
      <c r="H6" s="23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3" t="s">
        <v>94</v>
      </c>
      <c r="B8" s="233"/>
      <c r="D8" s="2" t="s">
        <v>95</v>
      </c>
      <c r="F8" s="2" t="s">
        <v>96</v>
      </c>
      <c r="H8" s="2" t="s">
        <v>97</v>
      </c>
      <c r="J8" s="2" t="s">
        <v>95</v>
      </c>
      <c r="L8" s="2" t="s">
        <v>18</v>
      </c>
    </row>
    <row r="9" spans="1:12" ht="21.75" customHeight="1" x14ac:dyDescent="0.2">
      <c r="A9" s="249" t="s">
        <v>98</v>
      </c>
      <c r="B9" s="249"/>
      <c r="D9" s="6">
        <v>151204849500</v>
      </c>
      <c r="F9" s="6">
        <v>516233563258</v>
      </c>
      <c r="H9" s="6">
        <v>667416125000</v>
      </c>
      <c r="J9" s="6">
        <v>22287758</v>
      </c>
      <c r="L9" s="7" t="s">
        <v>99</v>
      </c>
    </row>
    <row r="10" spans="1:12" ht="21.75" customHeight="1" x14ac:dyDescent="0.2">
      <c r="A10" s="242" t="s">
        <v>100</v>
      </c>
      <c r="B10" s="242"/>
      <c r="D10" s="9">
        <v>1762660</v>
      </c>
      <c r="F10" s="9">
        <v>1047768646770</v>
      </c>
      <c r="H10" s="9">
        <v>1047758356034</v>
      </c>
      <c r="J10" s="9">
        <v>12053396</v>
      </c>
      <c r="L10" s="10" t="s">
        <v>99</v>
      </c>
    </row>
    <row r="11" spans="1:12" ht="21.75" customHeight="1" x14ac:dyDescent="0.2">
      <c r="A11" s="242" t="s">
        <v>101</v>
      </c>
      <c r="B11" s="242"/>
      <c r="D11" s="9">
        <v>9365536</v>
      </c>
      <c r="F11" s="9">
        <v>0</v>
      </c>
      <c r="H11" s="9">
        <v>2212947</v>
      </c>
      <c r="J11" s="9">
        <v>7152589</v>
      </c>
      <c r="L11" s="10" t="s">
        <v>99</v>
      </c>
    </row>
    <row r="12" spans="1:12" ht="21.75" customHeight="1" x14ac:dyDescent="0.2">
      <c r="A12" s="242" t="s">
        <v>102</v>
      </c>
      <c r="B12" s="242"/>
      <c r="D12" s="9">
        <v>922584694</v>
      </c>
      <c r="F12" s="9">
        <v>422842870701</v>
      </c>
      <c r="H12" s="9">
        <v>423756975270</v>
      </c>
      <c r="J12" s="9">
        <v>8480125</v>
      </c>
      <c r="L12" s="10" t="s">
        <v>99</v>
      </c>
    </row>
    <row r="13" spans="1:12" ht="21.75" customHeight="1" x14ac:dyDescent="0.2">
      <c r="A13" s="242" t="s">
        <v>103</v>
      </c>
      <c r="B13" s="242"/>
      <c r="D13" s="9">
        <v>5979339596</v>
      </c>
      <c r="F13" s="9">
        <v>4677335412877</v>
      </c>
      <c r="H13" s="9">
        <v>4683212743000</v>
      </c>
      <c r="J13" s="9">
        <v>102009473</v>
      </c>
      <c r="L13" s="10" t="s">
        <v>99</v>
      </c>
    </row>
    <row r="14" spans="1:12" ht="21.75" customHeight="1" x14ac:dyDescent="0.2">
      <c r="A14" s="242" t="s">
        <v>104</v>
      </c>
      <c r="B14" s="242"/>
      <c r="D14" s="9">
        <v>380879</v>
      </c>
      <c r="F14" s="9">
        <v>0</v>
      </c>
      <c r="H14" s="9">
        <v>0</v>
      </c>
      <c r="J14" s="9">
        <v>380879</v>
      </c>
      <c r="L14" s="10" t="s">
        <v>99</v>
      </c>
    </row>
    <row r="15" spans="1:12" ht="21.75" customHeight="1" x14ac:dyDescent="0.2">
      <c r="A15" s="242" t="s">
        <v>105</v>
      </c>
      <c r="B15" s="242"/>
      <c r="D15" s="9">
        <v>18396444</v>
      </c>
      <c r="F15" s="9">
        <v>0</v>
      </c>
      <c r="H15" s="9">
        <v>0</v>
      </c>
      <c r="J15" s="9">
        <v>18396444</v>
      </c>
      <c r="L15" s="10" t="s">
        <v>99</v>
      </c>
    </row>
    <row r="16" spans="1:12" ht="21.75" customHeight="1" x14ac:dyDescent="0.2">
      <c r="A16" s="242" t="s">
        <v>106</v>
      </c>
      <c r="B16" s="242"/>
      <c r="D16" s="9">
        <v>156699</v>
      </c>
      <c r="F16" s="9">
        <v>0</v>
      </c>
      <c r="H16" s="9">
        <v>0</v>
      </c>
      <c r="J16" s="9">
        <v>156699</v>
      </c>
      <c r="L16" s="10" t="s">
        <v>99</v>
      </c>
    </row>
    <row r="17" spans="1:12" ht="21.75" customHeight="1" x14ac:dyDescent="0.2">
      <c r="A17" s="242" t="s">
        <v>107</v>
      </c>
      <c r="B17" s="242"/>
      <c r="D17" s="9">
        <v>233630</v>
      </c>
      <c r="F17" s="9">
        <v>0</v>
      </c>
      <c r="H17" s="9">
        <v>0</v>
      </c>
      <c r="J17" s="9">
        <v>233630</v>
      </c>
      <c r="L17" s="10" t="s">
        <v>99</v>
      </c>
    </row>
    <row r="18" spans="1:12" ht="21.75" customHeight="1" x14ac:dyDescent="0.2">
      <c r="A18" s="242" t="s">
        <v>108</v>
      </c>
      <c r="B18" s="242"/>
      <c r="D18" s="9">
        <v>122820</v>
      </c>
      <c r="F18" s="9">
        <v>0</v>
      </c>
      <c r="H18" s="9">
        <v>19800</v>
      </c>
      <c r="J18" s="9">
        <v>103020</v>
      </c>
      <c r="L18" s="10" t="s">
        <v>99</v>
      </c>
    </row>
    <row r="19" spans="1:12" ht="21.75" customHeight="1" x14ac:dyDescent="0.2">
      <c r="A19" s="242" t="s">
        <v>109</v>
      </c>
      <c r="B19" s="242"/>
      <c r="D19" s="9">
        <v>8336497</v>
      </c>
      <c r="F19" s="9">
        <v>32982</v>
      </c>
      <c r="H19" s="9">
        <v>0</v>
      </c>
      <c r="J19" s="9">
        <v>8369479</v>
      </c>
      <c r="L19" s="10" t="s">
        <v>99</v>
      </c>
    </row>
    <row r="20" spans="1:12" ht="21.75" customHeight="1" x14ac:dyDescent="0.2">
      <c r="A20" s="242" t="s">
        <v>110</v>
      </c>
      <c r="B20" s="242"/>
      <c r="D20" s="9">
        <v>28321171</v>
      </c>
      <c r="F20" s="9">
        <v>0</v>
      </c>
      <c r="H20" s="9">
        <v>0</v>
      </c>
      <c r="J20" s="9">
        <v>28321171</v>
      </c>
      <c r="L20" s="10" t="s">
        <v>99</v>
      </c>
    </row>
    <row r="21" spans="1:12" ht="21.75" customHeight="1" x14ac:dyDescent="0.2">
      <c r="A21" s="242" t="s">
        <v>111</v>
      </c>
      <c r="B21" s="242"/>
      <c r="D21" s="9">
        <v>673439</v>
      </c>
      <c r="F21" s="9">
        <v>0</v>
      </c>
      <c r="H21" s="9">
        <v>0</v>
      </c>
      <c r="J21" s="9">
        <v>673439</v>
      </c>
      <c r="L21" s="10" t="s">
        <v>99</v>
      </c>
    </row>
    <row r="22" spans="1:12" ht="21.75" customHeight="1" x14ac:dyDescent="0.2">
      <c r="A22" s="242" t="s">
        <v>112</v>
      </c>
      <c r="B22" s="242"/>
      <c r="D22" s="9">
        <v>48280836</v>
      </c>
      <c r="F22" s="9">
        <v>3836</v>
      </c>
      <c r="H22" s="9">
        <v>0</v>
      </c>
      <c r="J22" s="9">
        <v>48284672</v>
      </c>
      <c r="L22" s="10" t="s">
        <v>99</v>
      </c>
    </row>
    <row r="23" spans="1:12" ht="21.75" customHeight="1" x14ac:dyDescent="0.2">
      <c r="A23" s="242" t="s">
        <v>113</v>
      </c>
      <c r="B23" s="242"/>
      <c r="D23" s="9">
        <v>9548432</v>
      </c>
      <c r="F23" s="9">
        <v>37932</v>
      </c>
      <c r="H23" s="9">
        <v>0</v>
      </c>
      <c r="J23" s="9">
        <v>9586364</v>
      </c>
      <c r="L23" s="10" t="s">
        <v>99</v>
      </c>
    </row>
    <row r="24" spans="1:12" ht="21.75" customHeight="1" x14ac:dyDescent="0.2">
      <c r="A24" s="242" t="s">
        <v>114</v>
      </c>
      <c r="B24" s="242"/>
      <c r="D24" s="9">
        <v>4006247620</v>
      </c>
      <c r="F24" s="9">
        <v>5021017697482</v>
      </c>
      <c r="H24" s="9">
        <v>5024269656650</v>
      </c>
      <c r="J24" s="9">
        <v>754288452</v>
      </c>
      <c r="L24" s="10" t="s">
        <v>99</v>
      </c>
    </row>
    <row r="25" spans="1:12" ht="21.75" customHeight="1" x14ac:dyDescent="0.2">
      <c r="A25" s="242" t="s">
        <v>115</v>
      </c>
      <c r="B25" s="242"/>
      <c r="D25" s="9">
        <v>125000000000</v>
      </c>
      <c r="F25" s="9">
        <v>0</v>
      </c>
      <c r="H25" s="9">
        <v>0</v>
      </c>
      <c r="J25" s="9">
        <v>125000000000</v>
      </c>
      <c r="L25" s="10" t="s">
        <v>116</v>
      </c>
    </row>
    <row r="26" spans="1:12" ht="21.75" customHeight="1" x14ac:dyDescent="0.2">
      <c r="A26" s="242" t="s">
        <v>117</v>
      </c>
      <c r="B26" s="242"/>
      <c r="D26" s="9">
        <v>345000000000</v>
      </c>
      <c r="F26" s="9">
        <v>0</v>
      </c>
      <c r="H26" s="9">
        <v>0</v>
      </c>
      <c r="J26" s="9">
        <v>345000000000</v>
      </c>
      <c r="L26" s="10" t="s">
        <v>118</v>
      </c>
    </row>
    <row r="27" spans="1:12" ht="21.75" customHeight="1" x14ac:dyDescent="0.2">
      <c r="A27" s="242" t="s">
        <v>119</v>
      </c>
      <c r="B27" s="242"/>
      <c r="D27" s="9">
        <v>300000000000</v>
      </c>
      <c r="F27" s="9">
        <v>0</v>
      </c>
      <c r="H27" s="9">
        <v>0</v>
      </c>
      <c r="J27" s="9">
        <v>300000000000</v>
      </c>
      <c r="L27" s="10" t="s">
        <v>120</v>
      </c>
    </row>
    <row r="28" spans="1:12" ht="21.75" customHeight="1" x14ac:dyDescent="0.2">
      <c r="A28" s="242" t="s">
        <v>121</v>
      </c>
      <c r="B28" s="242"/>
      <c r="D28" s="9">
        <v>1124700000000</v>
      </c>
      <c r="F28" s="9">
        <v>0</v>
      </c>
      <c r="H28" s="9">
        <v>0</v>
      </c>
      <c r="J28" s="9">
        <v>1124700000000</v>
      </c>
      <c r="L28" s="10" t="s">
        <v>122</v>
      </c>
    </row>
    <row r="29" spans="1:12" ht="21.75" customHeight="1" x14ac:dyDescent="0.2">
      <c r="A29" s="242" t="s">
        <v>123</v>
      </c>
      <c r="B29" s="242"/>
      <c r="D29" s="9">
        <v>970983000000</v>
      </c>
      <c r="F29" s="9">
        <v>0</v>
      </c>
      <c r="H29" s="9">
        <v>0</v>
      </c>
      <c r="J29" s="9">
        <v>970983000000</v>
      </c>
      <c r="L29" s="10" t="s">
        <v>124</v>
      </c>
    </row>
    <row r="30" spans="1:12" ht="21.75" customHeight="1" x14ac:dyDescent="0.2">
      <c r="A30" s="242" t="s">
        <v>125</v>
      </c>
      <c r="B30" s="242"/>
      <c r="D30" s="9">
        <v>0</v>
      </c>
      <c r="F30" s="9">
        <v>10115945445000</v>
      </c>
      <c r="H30" s="9">
        <v>10115914444500</v>
      </c>
      <c r="J30" s="9">
        <v>31000500</v>
      </c>
      <c r="L30" s="10" t="s">
        <v>99</v>
      </c>
    </row>
    <row r="31" spans="1:12" ht="21.75" customHeight="1" x14ac:dyDescent="0.2">
      <c r="A31" s="242" t="s">
        <v>126</v>
      </c>
      <c r="B31" s="242"/>
      <c r="D31" s="9">
        <v>1000000000000</v>
      </c>
      <c r="F31" s="9">
        <v>0</v>
      </c>
      <c r="H31" s="9">
        <v>1000000000000</v>
      </c>
      <c r="J31" s="9">
        <v>0</v>
      </c>
      <c r="L31" s="10" t="s">
        <v>99</v>
      </c>
    </row>
    <row r="32" spans="1:12" ht="21.75" customHeight="1" x14ac:dyDescent="0.2">
      <c r="A32" s="242" t="s">
        <v>127</v>
      </c>
      <c r="B32" s="242"/>
      <c r="D32" s="9">
        <v>388000000000</v>
      </c>
      <c r="F32" s="9">
        <v>0</v>
      </c>
      <c r="H32" s="9">
        <v>0</v>
      </c>
      <c r="J32" s="9">
        <v>388000000000</v>
      </c>
      <c r="L32" s="10" t="s">
        <v>128</v>
      </c>
    </row>
    <row r="33" spans="1:12" ht="21.75" customHeight="1" x14ac:dyDescent="0.2">
      <c r="A33" s="242" t="s">
        <v>127</v>
      </c>
      <c r="B33" s="242"/>
      <c r="D33" s="9">
        <v>1000000000000</v>
      </c>
      <c r="F33" s="9">
        <v>0</v>
      </c>
      <c r="H33" s="9">
        <v>1000000000000</v>
      </c>
      <c r="J33" s="9">
        <v>0</v>
      </c>
      <c r="L33" s="10" t="s">
        <v>99</v>
      </c>
    </row>
    <row r="34" spans="1:12" ht="21.75" customHeight="1" x14ac:dyDescent="0.2">
      <c r="A34" s="242" t="s">
        <v>127</v>
      </c>
      <c r="B34" s="242"/>
      <c r="D34" s="9">
        <v>1000000000000</v>
      </c>
      <c r="F34" s="9">
        <v>0</v>
      </c>
      <c r="H34" s="9">
        <v>0</v>
      </c>
      <c r="J34" s="9">
        <v>1000000000000</v>
      </c>
      <c r="L34" s="10" t="s">
        <v>129</v>
      </c>
    </row>
    <row r="35" spans="1:12" ht="21.75" customHeight="1" x14ac:dyDescent="0.2">
      <c r="A35" s="242" t="s">
        <v>126</v>
      </c>
      <c r="B35" s="242"/>
      <c r="D35" s="9">
        <v>548430000000</v>
      </c>
      <c r="F35" s="9">
        <v>0</v>
      </c>
      <c r="H35" s="9">
        <v>0</v>
      </c>
      <c r="J35" s="9">
        <v>548430000000</v>
      </c>
      <c r="L35" s="10" t="s">
        <v>130</v>
      </c>
    </row>
    <row r="36" spans="1:12" ht="21.75" customHeight="1" x14ac:dyDescent="0.2">
      <c r="A36" s="242" t="s">
        <v>127</v>
      </c>
      <c r="B36" s="242"/>
      <c r="D36" s="9">
        <v>200000000000</v>
      </c>
      <c r="F36" s="9">
        <v>0</v>
      </c>
      <c r="H36" s="9">
        <v>165000000000</v>
      </c>
      <c r="J36" s="9">
        <v>35000000000</v>
      </c>
      <c r="L36" s="10" t="s">
        <v>131</v>
      </c>
    </row>
    <row r="37" spans="1:12" ht="21.75" customHeight="1" x14ac:dyDescent="0.2">
      <c r="A37" s="242" t="s">
        <v>132</v>
      </c>
      <c r="B37" s="242"/>
      <c r="D37" s="9">
        <v>2250900000000</v>
      </c>
      <c r="F37" s="9">
        <v>0</v>
      </c>
      <c r="H37" s="9">
        <v>0</v>
      </c>
      <c r="J37" s="9">
        <v>2250900000000</v>
      </c>
      <c r="L37" s="10" t="s">
        <v>133</v>
      </c>
    </row>
    <row r="38" spans="1:12" ht="21.75" customHeight="1" x14ac:dyDescent="0.2">
      <c r="A38" s="242" t="s">
        <v>127</v>
      </c>
      <c r="B38" s="242"/>
      <c r="D38" s="9">
        <v>1972600000000</v>
      </c>
      <c r="F38" s="9">
        <v>0</v>
      </c>
      <c r="H38" s="9">
        <v>0</v>
      </c>
      <c r="J38" s="9">
        <v>1972600000000</v>
      </c>
      <c r="L38" s="10" t="s">
        <v>134</v>
      </c>
    </row>
    <row r="39" spans="1:12" ht="21.75" customHeight="1" x14ac:dyDescent="0.2">
      <c r="A39" s="242" t="s">
        <v>127</v>
      </c>
      <c r="B39" s="242"/>
      <c r="D39" s="9">
        <v>842500000000</v>
      </c>
      <c r="F39" s="9">
        <v>0</v>
      </c>
      <c r="H39" s="9">
        <v>842500000000</v>
      </c>
      <c r="J39" s="9">
        <v>0</v>
      </c>
      <c r="L39" s="10" t="s">
        <v>99</v>
      </c>
    </row>
    <row r="40" spans="1:12" ht="21.75" customHeight="1" x14ac:dyDescent="0.2">
      <c r="A40" s="242" t="s">
        <v>127</v>
      </c>
      <c r="B40" s="242"/>
      <c r="D40" s="9">
        <v>218000000000</v>
      </c>
      <c r="F40" s="9">
        <v>0</v>
      </c>
      <c r="H40" s="9">
        <v>0</v>
      </c>
      <c r="J40" s="9">
        <v>218000000000</v>
      </c>
      <c r="L40" s="10" t="s">
        <v>135</v>
      </c>
    </row>
    <row r="41" spans="1:12" ht="21.75" customHeight="1" x14ac:dyDescent="0.2">
      <c r="A41" s="242" t="s">
        <v>136</v>
      </c>
      <c r="B41" s="242"/>
      <c r="D41" s="9">
        <v>76725616</v>
      </c>
      <c r="F41" s="9">
        <v>23408402429611</v>
      </c>
      <c r="H41" s="9">
        <v>23408133258040</v>
      </c>
      <c r="J41" s="9">
        <v>345897187</v>
      </c>
      <c r="L41" s="10" t="s">
        <v>99</v>
      </c>
    </row>
    <row r="42" spans="1:12" ht="21.75" customHeight="1" x14ac:dyDescent="0.2">
      <c r="A42" s="242" t="s">
        <v>137</v>
      </c>
      <c r="B42" s="242"/>
      <c r="D42" s="9">
        <v>2000000000000</v>
      </c>
      <c r="F42" s="9">
        <v>0</v>
      </c>
      <c r="H42" s="9">
        <v>0</v>
      </c>
      <c r="J42" s="9">
        <v>2000000000000</v>
      </c>
      <c r="L42" s="10" t="s">
        <v>138</v>
      </c>
    </row>
    <row r="43" spans="1:12" ht="21.75" customHeight="1" x14ac:dyDescent="0.2">
      <c r="A43" s="242" t="s">
        <v>127</v>
      </c>
      <c r="B43" s="242"/>
      <c r="D43" s="9">
        <v>307800000000</v>
      </c>
      <c r="F43" s="9">
        <v>0</v>
      </c>
      <c r="H43" s="9">
        <v>307800000000</v>
      </c>
      <c r="J43" s="9">
        <v>0</v>
      </c>
      <c r="L43" s="10" t="s">
        <v>99</v>
      </c>
    </row>
    <row r="44" spans="1:12" ht="21.75" customHeight="1" x14ac:dyDescent="0.2">
      <c r="A44" s="242" t="s">
        <v>127</v>
      </c>
      <c r="B44" s="242"/>
      <c r="D44" s="9">
        <v>300800000000</v>
      </c>
      <c r="F44" s="9">
        <v>0</v>
      </c>
      <c r="H44" s="9">
        <v>0</v>
      </c>
      <c r="J44" s="9">
        <v>300800000000</v>
      </c>
      <c r="L44" s="10" t="s">
        <v>120</v>
      </c>
    </row>
    <row r="45" spans="1:12" ht="21.75" customHeight="1" x14ac:dyDescent="0.2">
      <c r="A45" s="242" t="s">
        <v>139</v>
      </c>
      <c r="B45" s="242"/>
      <c r="D45" s="9">
        <v>72040678</v>
      </c>
      <c r="F45" s="9">
        <v>8761933954299</v>
      </c>
      <c r="H45" s="9">
        <v>8761085250000</v>
      </c>
      <c r="J45" s="9">
        <v>920744977</v>
      </c>
      <c r="L45" s="10" t="s">
        <v>99</v>
      </c>
    </row>
    <row r="46" spans="1:12" ht="21.75" customHeight="1" x14ac:dyDescent="0.2">
      <c r="A46" s="242" t="s">
        <v>140</v>
      </c>
      <c r="B46" s="242"/>
      <c r="D46" s="9">
        <v>800000000000</v>
      </c>
      <c r="F46" s="9">
        <v>0</v>
      </c>
      <c r="H46" s="9">
        <v>596430000000</v>
      </c>
      <c r="J46" s="9">
        <v>203570000000</v>
      </c>
      <c r="L46" s="10" t="s">
        <v>141</v>
      </c>
    </row>
    <row r="47" spans="1:12" ht="21.75" customHeight="1" x14ac:dyDescent="0.2">
      <c r="A47" s="242" t="s">
        <v>140</v>
      </c>
      <c r="B47" s="242"/>
      <c r="D47" s="9">
        <v>1000000000000</v>
      </c>
      <c r="F47" s="9">
        <v>0</v>
      </c>
      <c r="H47" s="9">
        <v>0</v>
      </c>
      <c r="J47" s="9">
        <v>1000000000000</v>
      </c>
      <c r="L47" s="10" t="s">
        <v>129</v>
      </c>
    </row>
    <row r="48" spans="1:12" ht="21.75" customHeight="1" x14ac:dyDescent="0.2">
      <c r="A48" s="242" t="s">
        <v>140</v>
      </c>
      <c r="B48" s="242"/>
      <c r="D48" s="9">
        <v>1000000000000</v>
      </c>
      <c r="F48" s="9">
        <v>0</v>
      </c>
      <c r="H48" s="9">
        <v>0</v>
      </c>
      <c r="J48" s="9">
        <v>1000000000000</v>
      </c>
      <c r="L48" s="10" t="s">
        <v>129</v>
      </c>
    </row>
    <row r="49" spans="1:12" ht="21.75" customHeight="1" x14ac:dyDescent="0.2">
      <c r="A49" s="242" t="s">
        <v>140</v>
      </c>
      <c r="B49" s="242"/>
      <c r="D49" s="9">
        <v>1000000000000</v>
      </c>
      <c r="F49" s="9">
        <v>0</v>
      </c>
      <c r="H49" s="9">
        <v>1000000000000</v>
      </c>
      <c r="J49" s="9">
        <v>0</v>
      </c>
      <c r="L49" s="10" t="s">
        <v>99</v>
      </c>
    </row>
    <row r="50" spans="1:12" ht="21.75" customHeight="1" x14ac:dyDescent="0.2">
      <c r="A50" s="242" t="s">
        <v>140</v>
      </c>
      <c r="B50" s="242"/>
      <c r="D50" s="9">
        <v>1034000000000</v>
      </c>
      <c r="F50" s="9">
        <v>0</v>
      </c>
      <c r="H50" s="9">
        <v>0</v>
      </c>
      <c r="J50" s="9">
        <v>1034000000000</v>
      </c>
      <c r="L50" s="10" t="s">
        <v>142</v>
      </c>
    </row>
    <row r="51" spans="1:12" ht="21.75" customHeight="1" x14ac:dyDescent="0.2">
      <c r="A51" s="242" t="s">
        <v>143</v>
      </c>
      <c r="B51" s="242"/>
      <c r="D51" s="9">
        <v>191421815</v>
      </c>
      <c r="F51" s="9">
        <v>253452054790</v>
      </c>
      <c r="H51" s="9">
        <v>253002105000</v>
      </c>
      <c r="J51" s="9">
        <v>641371605</v>
      </c>
      <c r="L51" s="10" t="s">
        <v>99</v>
      </c>
    </row>
    <row r="52" spans="1:12" ht="21.75" customHeight="1" x14ac:dyDescent="0.2">
      <c r="A52" s="242" t="s">
        <v>144</v>
      </c>
      <c r="B52" s="242"/>
      <c r="D52" s="9">
        <v>1179828</v>
      </c>
      <c r="F52" s="9">
        <v>4667</v>
      </c>
      <c r="H52" s="9">
        <v>630000</v>
      </c>
      <c r="J52" s="9">
        <v>554495</v>
      </c>
      <c r="L52" s="10" t="s">
        <v>99</v>
      </c>
    </row>
    <row r="53" spans="1:12" ht="21.75" customHeight="1" x14ac:dyDescent="0.2">
      <c r="A53" s="242" t="s">
        <v>137</v>
      </c>
      <c r="B53" s="242"/>
      <c r="D53" s="9">
        <v>500000000000</v>
      </c>
      <c r="F53" s="9">
        <v>0</v>
      </c>
      <c r="H53" s="9">
        <v>0</v>
      </c>
      <c r="J53" s="9">
        <v>500000000000</v>
      </c>
      <c r="L53" s="10" t="s">
        <v>145</v>
      </c>
    </row>
    <row r="54" spans="1:12" ht="21.75" customHeight="1" x14ac:dyDescent="0.2">
      <c r="A54" s="242" t="s">
        <v>137</v>
      </c>
      <c r="B54" s="242"/>
      <c r="D54" s="9">
        <v>9376700000000</v>
      </c>
      <c r="F54" s="9">
        <v>0</v>
      </c>
      <c r="H54" s="9">
        <v>0</v>
      </c>
      <c r="J54" s="9">
        <v>9376700000000</v>
      </c>
      <c r="L54" s="10" t="s">
        <v>146</v>
      </c>
    </row>
    <row r="55" spans="1:12" ht="21.75" customHeight="1" x14ac:dyDescent="0.2">
      <c r="A55" s="242" t="s">
        <v>147</v>
      </c>
      <c r="B55" s="242"/>
      <c r="D55" s="9">
        <v>2000000000000</v>
      </c>
      <c r="F55" s="9">
        <v>0</v>
      </c>
      <c r="H55" s="9">
        <v>0</v>
      </c>
      <c r="J55" s="9">
        <v>2000000000000</v>
      </c>
      <c r="L55" s="10" t="s">
        <v>138</v>
      </c>
    </row>
    <row r="56" spans="1:12" ht="21.75" customHeight="1" x14ac:dyDescent="0.2">
      <c r="A56" s="242" t="s">
        <v>147</v>
      </c>
      <c r="B56" s="242"/>
      <c r="D56" s="9">
        <v>2000000000000</v>
      </c>
      <c r="F56" s="9">
        <v>0</v>
      </c>
      <c r="H56" s="9">
        <v>0</v>
      </c>
      <c r="J56" s="9">
        <v>2000000000000</v>
      </c>
      <c r="L56" s="10" t="s">
        <v>138</v>
      </c>
    </row>
    <row r="57" spans="1:12" ht="21.75" customHeight="1" x14ac:dyDescent="0.2">
      <c r="A57" s="242" t="s">
        <v>147</v>
      </c>
      <c r="B57" s="242"/>
      <c r="D57" s="9">
        <v>2000000000000</v>
      </c>
      <c r="F57" s="9">
        <v>0</v>
      </c>
      <c r="H57" s="9">
        <v>0</v>
      </c>
      <c r="J57" s="9">
        <v>2000000000000</v>
      </c>
      <c r="L57" s="10" t="s">
        <v>138</v>
      </c>
    </row>
    <row r="58" spans="1:12" ht="21.75" customHeight="1" x14ac:dyDescent="0.2">
      <c r="A58" s="242" t="s">
        <v>147</v>
      </c>
      <c r="B58" s="242"/>
      <c r="D58" s="9">
        <v>2000000000000</v>
      </c>
      <c r="F58" s="9">
        <v>0</v>
      </c>
      <c r="H58" s="9">
        <v>0</v>
      </c>
      <c r="J58" s="9">
        <v>2000000000000</v>
      </c>
      <c r="L58" s="10" t="s">
        <v>138</v>
      </c>
    </row>
    <row r="59" spans="1:12" ht="21.75" customHeight="1" x14ac:dyDescent="0.2">
      <c r="A59" s="242" t="s">
        <v>147</v>
      </c>
      <c r="B59" s="242"/>
      <c r="D59" s="9">
        <v>2000000000000</v>
      </c>
      <c r="F59" s="9">
        <v>0</v>
      </c>
      <c r="H59" s="9">
        <v>0</v>
      </c>
      <c r="J59" s="9">
        <v>2000000000000</v>
      </c>
      <c r="L59" s="10" t="s">
        <v>138</v>
      </c>
    </row>
    <row r="60" spans="1:12" ht="21.75" customHeight="1" x14ac:dyDescent="0.2">
      <c r="A60" s="242" t="s">
        <v>117</v>
      </c>
      <c r="B60" s="242"/>
      <c r="D60" s="9">
        <v>70000000000</v>
      </c>
      <c r="F60" s="9">
        <v>0</v>
      </c>
      <c r="H60" s="9">
        <v>0</v>
      </c>
      <c r="J60" s="9">
        <v>70000000000</v>
      </c>
      <c r="L60" s="10" t="s">
        <v>148</v>
      </c>
    </row>
    <row r="61" spans="1:12" ht="21.75" customHeight="1" x14ac:dyDescent="0.2">
      <c r="A61" s="242" t="s">
        <v>140</v>
      </c>
      <c r="B61" s="242"/>
      <c r="D61" s="9">
        <v>1000000000000</v>
      </c>
      <c r="F61" s="9">
        <v>0</v>
      </c>
      <c r="H61" s="9">
        <v>0</v>
      </c>
      <c r="J61" s="9">
        <v>1000000000000</v>
      </c>
      <c r="L61" s="10" t="s">
        <v>129</v>
      </c>
    </row>
    <row r="62" spans="1:12" ht="21.75" customHeight="1" x14ac:dyDescent="0.2">
      <c r="A62" s="242" t="s">
        <v>140</v>
      </c>
      <c r="B62" s="242"/>
      <c r="D62" s="9">
        <v>1000000000000</v>
      </c>
      <c r="F62" s="9">
        <v>0</v>
      </c>
      <c r="H62" s="9">
        <v>0</v>
      </c>
      <c r="J62" s="9">
        <v>1000000000000</v>
      </c>
      <c r="L62" s="10" t="s">
        <v>129</v>
      </c>
    </row>
    <row r="63" spans="1:12" ht="21.75" customHeight="1" x14ac:dyDescent="0.2">
      <c r="A63" s="242" t="s">
        <v>140</v>
      </c>
      <c r="B63" s="242"/>
      <c r="D63" s="9">
        <v>1000000000000</v>
      </c>
      <c r="F63" s="9">
        <v>0</v>
      </c>
      <c r="H63" s="9">
        <v>0</v>
      </c>
      <c r="J63" s="9">
        <v>1000000000000</v>
      </c>
      <c r="L63" s="10" t="s">
        <v>129</v>
      </c>
    </row>
    <row r="64" spans="1:12" ht="21.75" customHeight="1" x14ac:dyDescent="0.2">
      <c r="A64" s="242" t="s">
        <v>140</v>
      </c>
      <c r="B64" s="242"/>
      <c r="D64" s="9">
        <v>1000000000000</v>
      </c>
      <c r="F64" s="9">
        <v>0</v>
      </c>
      <c r="H64" s="9">
        <v>0</v>
      </c>
      <c r="J64" s="9">
        <v>1000000000000</v>
      </c>
      <c r="L64" s="10" t="s">
        <v>129</v>
      </c>
    </row>
    <row r="65" spans="1:12" ht="21.75" customHeight="1" x14ac:dyDescent="0.2">
      <c r="A65" s="242" t="s">
        <v>140</v>
      </c>
      <c r="B65" s="242"/>
      <c r="D65" s="9">
        <v>1000000000000</v>
      </c>
      <c r="F65" s="9">
        <v>0</v>
      </c>
      <c r="H65" s="9">
        <v>0</v>
      </c>
      <c r="J65" s="9">
        <v>1000000000000</v>
      </c>
      <c r="L65" s="10" t="s">
        <v>129</v>
      </c>
    </row>
    <row r="66" spans="1:12" ht="21.75" customHeight="1" x14ac:dyDescent="0.2">
      <c r="A66" s="242" t="s">
        <v>140</v>
      </c>
      <c r="B66" s="242"/>
      <c r="D66" s="9">
        <v>1198603000000</v>
      </c>
      <c r="F66" s="9">
        <v>0</v>
      </c>
      <c r="H66" s="9">
        <v>0</v>
      </c>
      <c r="J66" s="9">
        <v>1198603000000</v>
      </c>
      <c r="L66" s="10" t="s">
        <v>149</v>
      </c>
    </row>
    <row r="67" spans="1:12" ht="21.75" customHeight="1" x14ac:dyDescent="0.2">
      <c r="A67" s="242" t="s">
        <v>150</v>
      </c>
      <c r="B67" s="242"/>
      <c r="D67" s="9">
        <v>1245950</v>
      </c>
      <c r="F67" s="9">
        <v>0</v>
      </c>
      <c r="H67" s="9">
        <v>391277</v>
      </c>
      <c r="J67" s="9">
        <v>854673</v>
      </c>
      <c r="L67" s="10" t="s">
        <v>99</v>
      </c>
    </row>
    <row r="68" spans="1:12" ht="21.75" customHeight="1" x14ac:dyDescent="0.2">
      <c r="A68" s="242" t="s">
        <v>127</v>
      </c>
      <c r="B68" s="242"/>
      <c r="D68" s="9">
        <v>488000000000</v>
      </c>
      <c r="F68" s="9">
        <v>0</v>
      </c>
      <c r="H68" s="9">
        <v>0</v>
      </c>
      <c r="J68" s="9">
        <v>488000000000</v>
      </c>
      <c r="L68" s="10" t="s">
        <v>151</v>
      </c>
    </row>
    <row r="69" spans="1:12" ht="21.75" customHeight="1" x14ac:dyDescent="0.2">
      <c r="A69" s="242" t="s">
        <v>140</v>
      </c>
      <c r="B69" s="242"/>
      <c r="D69" s="9">
        <v>0</v>
      </c>
      <c r="F69" s="9">
        <v>1000000000000</v>
      </c>
      <c r="H69" s="9">
        <v>0</v>
      </c>
      <c r="J69" s="9">
        <v>1000000000000</v>
      </c>
      <c r="L69" s="10" t="s">
        <v>129</v>
      </c>
    </row>
    <row r="70" spans="1:12" ht="21.75" customHeight="1" x14ac:dyDescent="0.2">
      <c r="A70" s="242" t="s">
        <v>140</v>
      </c>
      <c r="B70" s="242"/>
      <c r="D70" s="9">
        <v>0</v>
      </c>
      <c r="F70" s="9">
        <v>1000000000000</v>
      </c>
      <c r="H70" s="9">
        <v>0</v>
      </c>
      <c r="J70" s="9">
        <v>1000000000000</v>
      </c>
      <c r="L70" s="10" t="s">
        <v>129</v>
      </c>
    </row>
    <row r="71" spans="1:12" ht="21.75" customHeight="1" x14ac:dyDescent="0.2">
      <c r="A71" s="242" t="s">
        <v>140</v>
      </c>
      <c r="B71" s="242"/>
      <c r="D71" s="9">
        <v>0</v>
      </c>
      <c r="F71" s="9">
        <v>598899000000</v>
      </c>
      <c r="H71" s="9">
        <v>0</v>
      </c>
      <c r="J71" s="9">
        <v>598899000000</v>
      </c>
      <c r="L71" s="10" t="s">
        <v>152</v>
      </c>
    </row>
    <row r="72" spans="1:12" ht="21.75" customHeight="1" x14ac:dyDescent="0.2">
      <c r="A72" s="242" t="s">
        <v>153</v>
      </c>
      <c r="B72" s="242"/>
      <c r="D72" s="9">
        <v>0</v>
      </c>
      <c r="F72" s="9">
        <v>1000000000000</v>
      </c>
      <c r="H72" s="9">
        <v>0</v>
      </c>
      <c r="J72" s="9">
        <v>1000000000000</v>
      </c>
      <c r="L72" s="10" t="s">
        <v>129</v>
      </c>
    </row>
    <row r="73" spans="1:12" ht="21.75" customHeight="1" x14ac:dyDescent="0.2">
      <c r="A73" s="242" t="s">
        <v>153</v>
      </c>
      <c r="B73" s="242"/>
      <c r="D73" s="9">
        <v>0</v>
      </c>
      <c r="F73" s="9">
        <v>1377708000000</v>
      </c>
      <c r="H73" s="9">
        <v>0</v>
      </c>
      <c r="J73" s="9">
        <v>1377708000000</v>
      </c>
      <c r="L73" s="10" t="s">
        <v>154</v>
      </c>
    </row>
    <row r="74" spans="1:12" ht="21.75" customHeight="1" x14ac:dyDescent="0.2">
      <c r="A74" s="242" t="s">
        <v>140</v>
      </c>
      <c r="B74" s="242"/>
      <c r="D74" s="9">
        <v>0</v>
      </c>
      <c r="F74" s="9">
        <v>338000000000</v>
      </c>
      <c r="H74" s="9">
        <v>0</v>
      </c>
      <c r="J74" s="9">
        <v>338000000000</v>
      </c>
      <c r="L74" s="10" t="s">
        <v>118</v>
      </c>
    </row>
    <row r="75" spans="1:12" ht="21.75" customHeight="1" x14ac:dyDescent="0.2">
      <c r="A75" s="242" t="s">
        <v>153</v>
      </c>
      <c r="B75" s="242"/>
      <c r="D75" s="9">
        <v>0</v>
      </c>
      <c r="F75" s="9">
        <v>168000000000</v>
      </c>
      <c r="H75" s="9">
        <v>0</v>
      </c>
      <c r="J75" s="9">
        <v>168000000000</v>
      </c>
      <c r="L75" s="10" t="s">
        <v>155</v>
      </c>
    </row>
    <row r="76" spans="1:12" ht="21.75" customHeight="1" x14ac:dyDescent="0.2">
      <c r="A76" s="242" t="s">
        <v>156</v>
      </c>
      <c r="B76" s="242"/>
      <c r="D76" s="9">
        <v>0</v>
      </c>
      <c r="F76" s="9">
        <v>170800000000</v>
      </c>
      <c r="H76" s="9">
        <v>0</v>
      </c>
      <c r="J76" s="9">
        <v>170800000000</v>
      </c>
      <c r="L76" s="10" t="s">
        <v>157</v>
      </c>
    </row>
    <row r="77" spans="1:12" ht="21.75" customHeight="1" x14ac:dyDescent="0.2">
      <c r="A77" s="242" t="s">
        <v>158</v>
      </c>
      <c r="B77" s="242"/>
      <c r="D77" s="9">
        <v>0</v>
      </c>
      <c r="F77" s="9">
        <v>2500000000000</v>
      </c>
      <c r="H77" s="9">
        <v>0</v>
      </c>
      <c r="J77" s="9">
        <v>2500000000000</v>
      </c>
      <c r="L77" s="10" t="s">
        <v>159</v>
      </c>
    </row>
    <row r="78" spans="1:12" ht="21.75" customHeight="1" x14ac:dyDescent="0.2">
      <c r="A78" s="242" t="s">
        <v>123</v>
      </c>
      <c r="B78" s="242"/>
      <c r="D78" s="9">
        <v>0</v>
      </c>
      <c r="F78" s="9">
        <v>2615912000000</v>
      </c>
      <c r="H78" s="9">
        <v>0</v>
      </c>
      <c r="J78" s="9">
        <v>2615912000000</v>
      </c>
      <c r="L78" s="10" t="s">
        <v>160</v>
      </c>
    </row>
    <row r="79" spans="1:12" ht="21.75" customHeight="1" x14ac:dyDescent="0.2">
      <c r="A79" s="242" t="s">
        <v>161</v>
      </c>
      <c r="B79" s="242"/>
      <c r="D79" s="9">
        <v>0</v>
      </c>
      <c r="F79" s="9">
        <v>5000000000000</v>
      </c>
      <c r="H79" s="9">
        <v>0</v>
      </c>
      <c r="J79" s="9">
        <v>5000000000000</v>
      </c>
      <c r="L79" s="10" t="s">
        <v>162</v>
      </c>
    </row>
    <row r="80" spans="1:12" ht="21.75" customHeight="1" x14ac:dyDescent="0.2">
      <c r="A80" s="242" t="s">
        <v>137</v>
      </c>
      <c r="B80" s="242"/>
      <c r="D80" s="9">
        <v>0</v>
      </c>
      <c r="F80" s="9">
        <v>1643600000000</v>
      </c>
      <c r="H80" s="9">
        <v>0</v>
      </c>
      <c r="J80" s="9">
        <v>1643600000000</v>
      </c>
      <c r="L80" s="10" t="s">
        <v>163</v>
      </c>
    </row>
    <row r="81" spans="1:12" ht="21.75" customHeight="1" x14ac:dyDescent="0.2">
      <c r="A81" s="242" t="s">
        <v>137</v>
      </c>
      <c r="B81" s="242"/>
      <c r="D81" s="9">
        <v>0</v>
      </c>
      <c r="F81" s="9">
        <v>10173000000000</v>
      </c>
      <c r="H81" s="9">
        <v>0</v>
      </c>
      <c r="J81" s="9">
        <v>10173000000000</v>
      </c>
      <c r="L81" s="10" t="s">
        <v>164</v>
      </c>
    </row>
    <row r="82" spans="1:12" ht="21.75" customHeight="1" x14ac:dyDescent="0.2">
      <c r="A82" s="242" t="s">
        <v>137</v>
      </c>
      <c r="B82" s="242"/>
      <c r="D82" s="9">
        <v>0</v>
      </c>
      <c r="F82" s="9">
        <v>5485200000000</v>
      </c>
      <c r="H82" s="9">
        <v>0</v>
      </c>
      <c r="J82" s="9">
        <v>5485200000000</v>
      </c>
      <c r="L82" s="10" t="s">
        <v>165</v>
      </c>
    </row>
    <row r="83" spans="1:12" ht="21.75" customHeight="1" x14ac:dyDescent="0.2">
      <c r="A83" s="242" t="s">
        <v>137</v>
      </c>
      <c r="B83" s="242"/>
      <c r="D83" s="9">
        <v>0</v>
      </c>
      <c r="F83" s="9">
        <v>886127000000</v>
      </c>
      <c r="H83" s="9">
        <v>0</v>
      </c>
      <c r="J83" s="9">
        <v>886127000000</v>
      </c>
      <c r="L83" s="10" t="s">
        <v>166</v>
      </c>
    </row>
    <row r="84" spans="1:12" ht="21.75" customHeight="1" x14ac:dyDescent="0.2">
      <c r="A84" s="242" t="s">
        <v>137</v>
      </c>
      <c r="B84" s="242"/>
      <c r="D84" s="9">
        <v>0</v>
      </c>
      <c r="F84" s="9">
        <v>1445857000000</v>
      </c>
      <c r="H84" s="9">
        <v>0</v>
      </c>
      <c r="J84" s="9">
        <v>1445857000000</v>
      </c>
      <c r="L84" s="10" t="s">
        <v>167</v>
      </c>
    </row>
    <row r="85" spans="1:12" ht="21.75" customHeight="1" x14ac:dyDescent="0.2">
      <c r="A85" s="242" t="s">
        <v>137</v>
      </c>
      <c r="B85" s="242"/>
      <c r="D85" s="9">
        <v>0</v>
      </c>
      <c r="F85" s="9">
        <v>233564000000</v>
      </c>
      <c r="H85" s="9">
        <v>0</v>
      </c>
      <c r="J85" s="9">
        <v>233564000000</v>
      </c>
      <c r="L85" s="10" t="s">
        <v>168</v>
      </c>
    </row>
    <row r="86" spans="1:12" ht="21.75" customHeight="1" x14ac:dyDescent="0.2">
      <c r="A86" s="242" t="s">
        <v>137</v>
      </c>
      <c r="B86" s="242"/>
      <c r="D86" s="9">
        <v>0</v>
      </c>
      <c r="F86" s="9">
        <v>2787730000000</v>
      </c>
      <c r="H86" s="9">
        <v>0</v>
      </c>
      <c r="J86" s="9">
        <v>2787730000000</v>
      </c>
      <c r="L86" s="10" t="s">
        <v>169</v>
      </c>
    </row>
    <row r="87" spans="1:12" ht="21.75" customHeight="1" x14ac:dyDescent="0.2">
      <c r="A87" s="242" t="s">
        <v>137</v>
      </c>
      <c r="B87" s="242"/>
      <c r="D87" s="9">
        <v>0</v>
      </c>
      <c r="F87" s="9">
        <v>450329000000</v>
      </c>
      <c r="H87" s="9">
        <v>0</v>
      </c>
      <c r="J87" s="9">
        <v>450329000000</v>
      </c>
      <c r="L87" s="10" t="s">
        <v>170</v>
      </c>
    </row>
    <row r="88" spans="1:12" ht="21.75" customHeight="1" x14ac:dyDescent="0.2">
      <c r="A88" s="242" t="s">
        <v>140</v>
      </c>
      <c r="B88" s="242"/>
      <c r="D88" s="9">
        <v>0</v>
      </c>
      <c r="F88" s="9">
        <v>1237400000000</v>
      </c>
      <c r="H88" s="9">
        <v>0</v>
      </c>
      <c r="J88" s="9">
        <v>1237400000000</v>
      </c>
      <c r="L88" s="10" t="s">
        <v>171</v>
      </c>
    </row>
    <row r="89" spans="1:12" ht="21.75" customHeight="1" x14ac:dyDescent="0.2">
      <c r="A89" s="242" t="s">
        <v>140</v>
      </c>
      <c r="B89" s="242"/>
      <c r="D89" s="9">
        <v>0</v>
      </c>
      <c r="F89" s="9">
        <v>434480000000</v>
      </c>
      <c r="H89" s="9">
        <v>0</v>
      </c>
      <c r="J89" s="9">
        <v>434480000000</v>
      </c>
      <c r="L89" s="10" t="s">
        <v>172</v>
      </c>
    </row>
    <row r="90" spans="1:12" ht="21.75" customHeight="1" x14ac:dyDescent="0.2">
      <c r="A90" s="242" t="s">
        <v>140</v>
      </c>
      <c r="B90" s="242"/>
      <c r="D90" s="9">
        <v>0</v>
      </c>
      <c r="F90" s="9">
        <v>2019095000000</v>
      </c>
      <c r="H90" s="9">
        <v>0</v>
      </c>
      <c r="J90" s="9">
        <v>2019095000000</v>
      </c>
      <c r="L90" s="10" t="s">
        <v>173</v>
      </c>
    </row>
    <row r="91" spans="1:12" ht="21.75" customHeight="1" x14ac:dyDescent="0.2">
      <c r="A91" s="243" t="s">
        <v>140</v>
      </c>
      <c r="B91" s="243"/>
      <c r="D91" s="12">
        <v>0</v>
      </c>
      <c r="F91" s="12">
        <v>190460000000</v>
      </c>
      <c r="H91" s="12">
        <v>0</v>
      </c>
      <c r="J91" s="12">
        <v>190460000000</v>
      </c>
      <c r="L91" s="13" t="s">
        <v>174</v>
      </c>
    </row>
    <row r="92" spans="1:12" ht="21.75" customHeight="1" x14ac:dyDescent="0.2">
      <c r="A92" s="231" t="s">
        <v>23</v>
      </c>
      <c r="B92" s="231"/>
      <c r="D92" s="15">
        <f>SUM(D9:D91)</f>
        <v>46524597214340</v>
      </c>
      <c r="F92" s="15">
        <f>SUM(F9:F91)</f>
        <v>96981093154205</v>
      </c>
      <c r="H92" s="15">
        <f>SUM(H9:H91)</f>
        <v>59296282167518</v>
      </c>
      <c r="J92" s="15">
        <f>SUM(J9:J91)</f>
        <v>84209408201027</v>
      </c>
      <c r="L92" s="16">
        <v>0</v>
      </c>
    </row>
  </sheetData>
  <mergeCells count="9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0"/>
  <sheetViews>
    <sheetView rightToLeft="1" view="pageBreakPreview" zoomScaleNormal="100" zoomScaleSheetLayoutView="100" workbookViewId="0">
      <selection activeCell="A7" sqref="A7:B7"/>
    </sheetView>
  </sheetViews>
  <sheetFormatPr defaultRowHeight="12.75" x14ac:dyDescent="0.2"/>
  <cols>
    <col min="1" max="1" width="2.5703125" style="36" customWidth="1"/>
    <col min="2" max="2" width="63.7109375" style="36" customWidth="1"/>
    <col min="3" max="3" width="1.28515625" style="36" customWidth="1"/>
    <col min="4" max="4" width="11.7109375" style="36" customWidth="1"/>
    <col min="5" max="5" width="1.28515625" style="36" customWidth="1"/>
    <col min="6" max="6" width="22" style="36" customWidth="1"/>
    <col min="7" max="7" width="1.28515625" style="36" customWidth="1"/>
    <col min="8" max="8" width="15.5703125" style="36" customWidth="1"/>
    <col min="9" max="9" width="1.28515625" style="36" customWidth="1"/>
    <col min="10" max="10" width="19.42578125" style="36" customWidth="1"/>
    <col min="11" max="11" width="0.28515625" style="36" customWidth="1"/>
    <col min="12" max="12" width="9.140625" style="36"/>
    <col min="13" max="13" width="39.140625" style="36" bestFit="1" customWidth="1"/>
    <col min="14" max="15" width="9.140625" style="36"/>
    <col min="16" max="16" width="39.140625" style="36" bestFit="1" customWidth="1"/>
    <col min="17" max="16384" width="9.140625" style="36"/>
  </cols>
  <sheetData>
    <row r="1" spans="1:1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9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9" ht="14.45" customHeight="1" x14ac:dyDescent="0.2"/>
    <row r="5" spans="1:19" ht="29.1" customHeight="1" x14ac:dyDescent="0.2">
      <c r="A5" s="20" t="s">
        <v>176</v>
      </c>
      <c r="B5" s="237" t="s">
        <v>177</v>
      </c>
      <c r="C5" s="237"/>
      <c r="D5" s="237"/>
      <c r="E5" s="237"/>
      <c r="F5" s="237"/>
      <c r="G5" s="237"/>
      <c r="H5" s="237"/>
      <c r="I5" s="237"/>
      <c r="J5" s="237"/>
      <c r="M5" s="199"/>
      <c r="N5" s="199"/>
      <c r="O5" s="199"/>
      <c r="P5" s="199"/>
      <c r="Q5" s="199"/>
      <c r="R5" s="199"/>
    </row>
    <row r="6" spans="1:19" ht="33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L6" s="42"/>
      <c r="M6" s="199"/>
      <c r="N6" s="200"/>
      <c r="O6" s="200"/>
      <c r="P6" s="200" t="str">
        <f>'واحدهای صندوق'!AC7</f>
        <v>جمع سرمایه‌گذاری‌ها و دارایی‌ها در تاریخ 01/31</v>
      </c>
      <c r="Q6" s="200"/>
      <c r="R6" s="200"/>
      <c r="S6" s="42"/>
    </row>
    <row r="7" spans="1:19" ht="33.75" customHeight="1" x14ac:dyDescent="0.2">
      <c r="A7" s="233" t="s">
        <v>178</v>
      </c>
      <c r="B7" s="233"/>
      <c r="C7" s="37"/>
      <c r="D7" s="21" t="s">
        <v>179</v>
      </c>
      <c r="E7" s="37"/>
      <c r="F7" s="21" t="s">
        <v>95</v>
      </c>
      <c r="G7" s="37"/>
      <c r="H7" s="21" t="s">
        <v>180</v>
      </c>
      <c r="I7" s="37"/>
      <c r="J7" s="21" t="s">
        <v>181</v>
      </c>
      <c r="L7" s="42"/>
      <c r="M7" s="199"/>
      <c r="N7" s="200"/>
      <c r="O7" s="200"/>
      <c r="P7" s="200">
        <f>'واحدهای صندوق'!AC8</f>
        <v>147650090673051</v>
      </c>
      <c r="Q7" s="200"/>
      <c r="R7" s="200"/>
      <c r="S7" s="42"/>
    </row>
    <row r="8" spans="1:19" ht="33.75" customHeight="1" x14ac:dyDescent="0.2">
      <c r="A8" s="250" t="s">
        <v>182</v>
      </c>
      <c r="B8" s="250"/>
      <c r="C8" s="37"/>
      <c r="D8" s="25" t="s">
        <v>183</v>
      </c>
      <c r="E8" s="37"/>
      <c r="F8" s="153">
        <f>'درآمد سرمایه گذاری در سهام'!J13</f>
        <v>-8932806313</v>
      </c>
      <c r="G8" s="37"/>
      <c r="H8" s="55">
        <f>M8/M13</f>
        <v>3.3530002991360329E-3</v>
      </c>
      <c r="I8" s="83"/>
      <c r="J8" s="55">
        <f>M8/P7</f>
        <v>6.0499836283747098E-5</v>
      </c>
      <c r="L8" s="42"/>
      <c r="M8" s="200">
        <f>ABS(F8)</f>
        <v>8932806313</v>
      </c>
      <c r="N8" s="200"/>
      <c r="O8" s="200"/>
      <c r="P8" s="200"/>
      <c r="Q8" s="200"/>
      <c r="R8" s="200"/>
      <c r="S8" s="42"/>
    </row>
    <row r="9" spans="1:19" ht="33.75" customHeight="1" x14ac:dyDescent="0.2">
      <c r="A9" s="251" t="s">
        <v>184</v>
      </c>
      <c r="B9" s="251"/>
      <c r="C9" s="37"/>
      <c r="D9" s="63" t="s">
        <v>185</v>
      </c>
      <c r="E9" s="37"/>
      <c r="F9" s="142">
        <f>'درآمد سرمایه گذاری در صندوق'!J18</f>
        <v>-34094884518</v>
      </c>
      <c r="G9" s="37"/>
      <c r="H9" s="56">
        <f>M9/$M$13</f>
        <v>1.2797787613674245E-2</v>
      </c>
      <c r="I9" s="83"/>
      <c r="J9" s="56">
        <f>M9/$P$7</f>
        <v>2.3091678686129637E-4</v>
      </c>
      <c r="L9" s="42"/>
      <c r="M9" s="200">
        <f>ABS(F9)</f>
        <v>34094884518</v>
      </c>
      <c r="N9" s="200"/>
      <c r="O9" s="200"/>
      <c r="P9" s="200"/>
      <c r="Q9" s="200"/>
      <c r="R9" s="200"/>
      <c r="S9" s="42"/>
    </row>
    <row r="10" spans="1:19" ht="33.75" customHeight="1" x14ac:dyDescent="0.2">
      <c r="A10" s="251" t="s">
        <v>186</v>
      </c>
      <c r="B10" s="251"/>
      <c r="C10" s="37"/>
      <c r="D10" s="63" t="s">
        <v>187</v>
      </c>
      <c r="E10" s="37"/>
      <c r="F10" s="132">
        <f>'درآمد سرمایه گذاری در اوراق به'!J22</f>
        <v>893538647460</v>
      </c>
      <c r="G10" s="37"/>
      <c r="H10" s="56">
        <f t="shared" ref="H10:H12" si="0">M10/$M$13</f>
        <v>0.33539687834301596</v>
      </c>
      <c r="I10" s="83"/>
      <c r="J10" s="56">
        <f t="shared" ref="J10:J12" si="1">M10/$P$7</f>
        <v>6.0517311122998728E-3</v>
      </c>
      <c r="L10" s="42"/>
      <c r="M10" s="200">
        <f>F10</f>
        <v>893538647460</v>
      </c>
      <c r="N10" s="200"/>
      <c r="O10" s="200"/>
      <c r="P10" s="200"/>
      <c r="Q10" s="200"/>
      <c r="R10" s="200"/>
      <c r="S10" s="42"/>
    </row>
    <row r="11" spans="1:19" ht="33.75" customHeight="1" x14ac:dyDescent="0.2">
      <c r="A11" s="251" t="s">
        <v>188</v>
      </c>
      <c r="B11" s="251"/>
      <c r="C11" s="37"/>
      <c r="D11" s="63" t="s">
        <v>189</v>
      </c>
      <c r="E11" s="37"/>
      <c r="F11" s="132">
        <f>'درآمد سپرده بانکی '!D10</f>
        <v>1723816258406</v>
      </c>
      <c r="G11" s="37"/>
      <c r="H11" s="56">
        <f t="shared" si="0"/>
        <v>0.64704822063355927</v>
      </c>
      <c r="I11" s="83"/>
      <c r="J11" s="56">
        <f t="shared" si="1"/>
        <v>1.1675009819148251E-2</v>
      </c>
      <c r="L11" s="42"/>
      <c r="M11" s="200">
        <f t="shared" ref="M11:M12" si="2">F11</f>
        <v>1723816258406</v>
      </c>
      <c r="N11" s="200"/>
      <c r="O11" s="200"/>
      <c r="P11" s="200"/>
      <c r="Q11" s="200"/>
      <c r="R11" s="200"/>
      <c r="S11" s="42"/>
    </row>
    <row r="12" spans="1:19" ht="33.75" customHeight="1" x14ac:dyDescent="0.2">
      <c r="A12" s="252" t="s">
        <v>190</v>
      </c>
      <c r="B12" s="252"/>
      <c r="C12" s="37"/>
      <c r="D12" s="46" t="s">
        <v>191</v>
      </c>
      <c r="E12" s="37"/>
      <c r="F12" s="127">
        <f>'سایر درآمدها'!D10</f>
        <v>3740730492</v>
      </c>
      <c r="G12" s="37"/>
      <c r="H12" s="56">
        <f t="shared" si="0"/>
        <v>1.4041131106145007E-3</v>
      </c>
      <c r="I12" s="83"/>
      <c r="J12" s="56">
        <f t="shared" si="1"/>
        <v>2.5335104604055321E-5</v>
      </c>
      <c r="L12" s="42"/>
      <c r="M12" s="200">
        <f t="shared" si="2"/>
        <v>3740730492</v>
      </c>
      <c r="N12" s="200"/>
      <c r="O12" s="200"/>
      <c r="P12" s="200"/>
      <c r="Q12" s="200"/>
      <c r="R12" s="200"/>
      <c r="S12" s="42"/>
    </row>
    <row r="13" spans="1:19" ht="33.75" customHeight="1" thickBot="1" x14ac:dyDescent="0.25">
      <c r="A13" s="231" t="s">
        <v>23</v>
      </c>
      <c r="B13" s="231"/>
      <c r="C13" s="37"/>
      <c r="D13" s="45"/>
      <c r="E13" s="37"/>
      <c r="F13" s="45">
        <f>SUM(F8:F12)</f>
        <v>2578067945527</v>
      </c>
      <c r="G13" s="37"/>
      <c r="H13" s="146">
        <f>SUM(H8:H12)</f>
        <v>1</v>
      </c>
      <c r="I13" s="83"/>
      <c r="J13" s="57">
        <f>SUM(J8:J12)</f>
        <v>1.8043492659197222E-2</v>
      </c>
      <c r="L13" s="42"/>
      <c r="M13" s="200">
        <f>SUM(M8:M12)</f>
        <v>2664123327189</v>
      </c>
      <c r="N13" s="200"/>
      <c r="O13" s="200"/>
      <c r="P13" s="200"/>
      <c r="Q13" s="200"/>
      <c r="R13" s="200"/>
      <c r="S13" s="42"/>
    </row>
    <row r="14" spans="1:19" ht="21.75" thickTop="1" x14ac:dyDescent="0.2">
      <c r="F14" s="148"/>
      <c r="L14" s="42"/>
      <c r="M14" s="200"/>
      <c r="N14" s="200"/>
      <c r="O14" s="200"/>
      <c r="P14" s="200"/>
      <c r="Q14" s="200"/>
      <c r="R14" s="200"/>
      <c r="S14" s="42"/>
    </row>
    <row r="15" spans="1:19" ht="21" x14ac:dyDescent="0.2">
      <c r="M15" s="200"/>
      <c r="N15" s="200"/>
      <c r="O15" s="200"/>
      <c r="P15" s="200"/>
      <c r="Q15" s="200"/>
      <c r="R15" s="199"/>
    </row>
    <row r="16" spans="1:19" ht="21" x14ac:dyDescent="0.2">
      <c r="M16" s="200"/>
      <c r="N16" s="200"/>
      <c r="O16" s="200"/>
      <c r="P16" s="200"/>
      <c r="Q16" s="200"/>
      <c r="R16" s="199"/>
    </row>
    <row r="17" spans="13:18" ht="21" x14ac:dyDescent="0.2">
      <c r="M17" s="200"/>
      <c r="N17" s="200"/>
      <c r="O17" s="200"/>
      <c r="P17" s="200"/>
      <c r="Q17" s="200"/>
      <c r="R17" s="199"/>
    </row>
    <row r="18" spans="13:18" ht="21" x14ac:dyDescent="0.2">
      <c r="M18" s="200"/>
      <c r="N18" s="200"/>
      <c r="O18" s="200"/>
      <c r="P18" s="200"/>
      <c r="Q18" s="200"/>
      <c r="R18" s="199"/>
    </row>
    <row r="19" spans="13:18" x14ac:dyDescent="0.2">
      <c r="M19" s="199"/>
      <c r="N19" s="199"/>
      <c r="O19" s="199"/>
      <c r="P19" s="199"/>
      <c r="Q19" s="199"/>
      <c r="R19" s="199"/>
    </row>
    <row r="20" spans="13:18" x14ac:dyDescent="0.2">
      <c r="M20" s="199"/>
      <c r="N20" s="199"/>
      <c r="O20" s="199"/>
      <c r="P20" s="199"/>
      <c r="Q20" s="199"/>
      <c r="R20" s="19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20"/>
  <sheetViews>
    <sheetView rightToLeft="1" view="pageBreakPreview" zoomScale="85" zoomScaleNormal="85" zoomScaleSheetLayoutView="85" workbookViewId="0">
      <selection activeCell="B7" sqref="B7"/>
    </sheetView>
  </sheetViews>
  <sheetFormatPr defaultRowHeight="12.75" x14ac:dyDescent="0.2"/>
  <cols>
    <col min="1" max="1" width="5.140625" style="36" customWidth="1"/>
    <col min="2" max="2" width="18.140625" style="36" customWidth="1"/>
    <col min="3" max="3" width="1.28515625" style="36" customWidth="1"/>
    <col min="4" max="4" width="14.85546875" style="36" bestFit="1" customWidth="1"/>
    <col min="5" max="5" width="1.28515625" style="36" customWidth="1"/>
    <col min="6" max="6" width="20.85546875" style="36" bestFit="1" customWidth="1"/>
    <col min="7" max="7" width="1.28515625" style="36" customWidth="1"/>
    <col min="8" max="8" width="11.28515625" style="36" bestFit="1" customWidth="1"/>
    <col min="9" max="9" width="1.28515625" style="36" customWidth="1"/>
    <col min="10" max="10" width="17.7109375" style="36" bestFit="1" customWidth="1"/>
    <col min="11" max="11" width="1.28515625" style="36" customWidth="1"/>
    <col min="12" max="12" width="17.42578125" style="36" bestFit="1" customWidth="1"/>
    <col min="13" max="13" width="1.28515625" style="36" customWidth="1"/>
    <col min="14" max="14" width="14.85546875" style="36" bestFit="1" customWidth="1"/>
    <col min="15" max="16" width="1.28515625" style="36" customWidth="1"/>
    <col min="17" max="17" width="18.42578125" style="36" bestFit="1" customWidth="1"/>
    <col min="18" max="18" width="1.28515625" style="36" customWidth="1"/>
    <col min="19" max="19" width="11.28515625" style="36" bestFit="1" customWidth="1"/>
    <col min="20" max="20" width="1.28515625" style="36" customWidth="1"/>
    <col min="21" max="21" width="17.5703125" style="36" bestFit="1" customWidth="1"/>
    <col min="22" max="22" width="1.28515625" style="36" customWidth="1"/>
    <col min="23" max="23" width="20.85546875" style="36" customWidth="1"/>
    <col min="24" max="24" width="6.140625" style="36" customWidth="1"/>
    <col min="25" max="25" width="9.140625" style="36"/>
    <col min="26" max="26" width="15" style="36" bestFit="1" customWidth="1"/>
    <col min="27" max="27" width="18" style="36" bestFit="1" customWidth="1"/>
    <col min="28" max="28" width="13.140625" style="36" customWidth="1"/>
    <col min="29" max="16384" width="9.140625" style="36"/>
  </cols>
  <sheetData>
    <row r="1" spans="1:3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33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3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</row>
    <row r="4" spans="1:33" ht="14.45" customHeight="1" x14ac:dyDescent="0.2"/>
    <row r="5" spans="1:33" ht="36.75" customHeight="1" x14ac:dyDescent="0.2">
      <c r="A5" s="20" t="s">
        <v>192</v>
      </c>
      <c r="B5" s="237" t="s">
        <v>193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</row>
    <row r="6" spans="1:33" ht="36.75" customHeight="1" x14ac:dyDescent="0.2">
      <c r="D6" s="233" t="s">
        <v>194</v>
      </c>
      <c r="E6" s="233"/>
      <c r="F6" s="233"/>
      <c r="G6" s="233"/>
      <c r="H6" s="233"/>
      <c r="I6" s="233"/>
      <c r="J6" s="233"/>
      <c r="K6" s="233"/>
      <c r="L6" s="233"/>
      <c r="M6" s="50"/>
      <c r="N6" s="233" t="s">
        <v>195</v>
      </c>
      <c r="O6" s="233"/>
      <c r="P6" s="233"/>
      <c r="Q6" s="233"/>
      <c r="R6" s="233"/>
      <c r="S6" s="233"/>
      <c r="T6" s="233"/>
      <c r="U6" s="233"/>
      <c r="V6" s="233"/>
      <c r="W6" s="233"/>
    </row>
    <row r="7" spans="1:33" ht="36.75" customHeight="1" x14ac:dyDescent="0.2">
      <c r="D7" s="51"/>
      <c r="E7" s="51"/>
      <c r="F7" s="51"/>
      <c r="G7" s="51"/>
      <c r="H7" s="51"/>
      <c r="I7" s="51"/>
      <c r="J7" s="236" t="s">
        <v>23</v>
      </c>
      <c r="K7" s="236"/>
      <c r="L7" s="236"/>
      <c r="M7" s="50"/>
      <c r="N7" s="51"/>
      <c r="O7" s="51"/>
      <c r="P7" s="51"/>
      <c r="Q7" s="51"/>
      <c r="R7" s="51"/>
      <c r="S7" s="51"/>
      <c r="T7" s="51"/>
      <c r="U7" s="236" t="s">
        <v>23</v>
      </c>
      <c r="V7" s="236"/>
      <c r="W7" s="236"/>
      <c r="Z7" s="201"/>
      <c r="AA7" s="201"/>
      <c r="AB7" s="201"/>
      <c r="AC7" s="201"/>
      <c r="AD7" s="201"/>
      <c r="AE7" s="201"/>
      <c r="AF7" s="201"/>
      <c r="AG7" s="84"/>
    </row>
    <row r="8" spans="1:33" ht="36.75" customHeight="1" x14ac:dyDescent="0.2">
      <c r="A8" s="255" t="s">
        <v>196</v>
      </c>
      <c r="B8" s="255"/>
      <c r="D8" s="21" t="s">
        <v>197</v>
      </c>
      <c r="E8" s="50"/>
      <c r="F8" s="21" t="s">
        <v>198</v>
      </c>
      <c r="G8" s="50"/>
      <c r="H8" s="21" t="s">
        <v>199</v>
      </c>
      <c r="I8" s="50"/>
      <c r="J8" s="22" t="s">
        <v>95</v>
      </c>
      <c r="K8" s="51"/>
      <c r="L8" s="22" t="s">
        <v>180</v>
      </c>
      <c r="M8" s="50"/>
      <c r="N8" s="123" t="s">
        <v>197</v>
      </c>
      <c r="O8" s="50"/>
      <c r="P8" s="233" t="s">
        <v>198</v>
      </c>
      <c r="Q8" s="233"/>
      <c r="R8" s="50"/>
      <c r="S8" s="21" t="s">
        <v>199</v>
      </c>
      <c r="T8" s="50"/>
      <c r="U8" s="22" t="s">
        <v>95</v>
      </c>
      <c r="V8" s="51"/>
      <c r="W8" s="124" t="s">
        <v>180</v>
      </c>
      <c r="Z8" s="201"/>
      <c r="AA8" s="201"/>
      <c r="AB8" s="201"/>
      <c r="AC8" s="201"/>
      <c r="AD8" s="201"/>
      <c r="AE8" s="201"/>
      <c r="AF8" s="201"/>
      <c r="AG8" s="84"/>
    </row>
    <row r="9" spans="1:33" ht="36.75" customHeight="1" x14ac:dyDescent="0.2">
      <c r="A9" s="250" t="s">
        <v>22</v>
      </c>
      <c r="B9" s="250"/>
      <c r="D9" s="40">
        <v>0</v>
      </c>
      <c r="E9" s="37"/>
      <c r="F9" s="35">
        <v>-2464798680</v>
      </c>
      <c r="G9" s="37"/>
      <c r="H9" s="40">
        <v>0</v>
      </c>
      <c r="I9" s="37"/>
      <c r="J9" s="84">
        <f>D9+F9+H9</f>
        <v>-2464798680</v>
      </c>
      <c r="K9" s="37"/>
      <c r="L9" s="145">
        <f>AA9/$AA$13</f>
        <v>4.9471292412902969E-2</v>
      </c>
      <c r="M9" s="37"/>
      <c r="N9" s="125">
        <v>0</v>
      </c>
      <c r="O9" s="37"/>
      <c r="P9" s="256">
        <v>-2464798680</v>
      </c>
      <c r="Q9" s="256"/>
      <c r="R9" s="37"/>
      <c r="S9" s="40">
        <v>0</v>
      </c>
      <c r="T9" s="37"/>
      <c r="U9" s="35">
        <f>N9+P9+S9</f>
        <v>-2464798680</v>
      </c>
      <c r="V9" s="37"/>
      <c r="W9" s="48">
        <f>L9</f>
        <v>4.9471292412902969E-2</v>
      </c>
      <c r="Z9" s="201"/>
      <c r="AA9" s="201">
        <f>ABS(J9)</f>
        <v>2464798680</v>
      </c>
      <c r="AB9" s="198"/>
      <c r="AC9" s="201"/>
      <c r="AD9" s="201"/>
      <c r="AE9" s="201"/>
      <c r="AF9" s="201"/>
      <c r="AG9" s="84"/>
    </row>
    <row r="10" spans="1:33" ht="36.75" customHeight="1" x14ac:dyDescent="0.2">
      <c r="A10" s="251" t="s">
        <v>20</v>
      </c>
      <c r="B10" s="251"/>
      <c r="D10" s="151">
        <v>0</v>
      </c>
      <c r="E10" s="120"/>
      <c r="F10" s="151">
        <v>20445000607</v>
      </c>
      <c r="G10" s="120"/>
      <c r="H10" s="151">
        <v>0</v>
      </c>
      <c r="I10" s="120"/>
      <c r="J10" s="154">
        <f t="shared" ref="J10:J12" si="0">D10+F10+H10</f>
        <v>20445000607</v>
      </c>
      <c r="K10" s="120"/>
      <c r="L10" s="202">
        <f>AA10/$AA$13</f>
        <v>0.41035424581243107</v>
      </c>
      <c r="M10" s="120"/>
      <c r="N10" s="151">
        <v>0</v>
      </c>
      <c r="O10" s="120"/>
      <c r="P10" s="228">
        <v>20445000607</v>
      </c>
      <c r="Q10" s="228"/>
      <c r="R10" s="120"/>
      <c r="S10" s="151">
        <v>0</v>
      </c>
      <c r="T10" s="120"/>
      <c r="U10" s="151">
        <f>N10+P10+S10</f>
        <v>20445000607</v>
      </c>
      <c r="V10" s="120"/>
      <c r="W10" s="49">
        <f>L10</f>
        <v>0.41035424581243107</v>
      </c>
      <c r="X10" s="148"/>
      <c r="Y10" s="148"/>
      <c r="Z10" s="203"/>
      <c r="AA10" s="201">
        <f>J10</f>
        <v>20445000607</v>
      </c>
      <c r="AB10" s="198"/>
      <c r="AC10" s="201"/>
      <c r="AD10" s="201"/>
      <c r="AE10" s="201"/>
      <c r="AF10" s="201"/>
      <c r="AG10" s="84"/>
    </row>
    <row r="11" spans="1:33" ht="36.75" customHeight="1" x14ac:dyDescent="0.2">
      <c r="A11" s="251" t="s">
        <v>21</v>
      </c>
      <c r="B11" s="251"/>
      <c r="D11" s="151">
        <v>0</v>
      </c>
      <c r="E11" s="120"/>
      <c r="F11" s="154">
        <v>-8480600720</v>
      </c>
      <c r="G11" s="120"/>
      <c r="H11" s="151">
        <v>0</v>
      </c>
      <c r="I11" s="120"/>
      <c r="J11" s="154">
        <f t="shared" si="0"/>
        <v>-8480600720</v>
      </c>
      <c r="K11" s="120"/>
      <c r="L11" s="202">
        <f>AA11/$AA$13</f>
        <v>0.17021523155643506</v>
      </c>
      <c r="M11" s="120"/>
      <c r="N11" s="151">
        <v>0</v>
      </c>
      <c r="O11" s="120"/>
      <c r="P11" s="253">
        <v>-8480600720</v>
      </c>
      <c r="Q11" s="253"/>
      <c r="R11" s="120"/>
      <c r="S11" s="151">
        <v>0</v>
      </c>
      <c r="T11" s="120"/>
      <c r="U11" s="151">
        <f t="shared" ref="U11" si="1">N11+P11+S11</f>
        <v>-8480600720</v>
      </c>
      <c r="V11" s="120"/>
      <c r="W11" s="49">
        <f t="shared" ref="W11" si="2">L11</f>
        <v>0.17021523155643506</v>
      </c>
      <c r="X11" s="148"/>
      <c r="Y11" s="148"/>
      <c r="Z11" s="203"/>
      <c r="AA11" s="201">
        <f>ABS(J11)</f>
        <v>8480600720</v>
      </c>
      <c r="AB11" s="198"/>
      <c r="AC11" s="201"/>
      <c r="AD11" s="201"/>
      <c r="AE11" s="201"/>
      <c r="AF11" s="201"/>
      <c r="AG11" s="84"/>
    </row>
    <row r="12" spans="1:33" ht="36.75" customHeight="1" x14ac:dyDescent="0.2">
      <c r="A12" s="252" t="s">
        <v>19</v>
      </c>
      <c r="B12" s="252"/>
      <c r="D12" s="127">
        <v>0</v>
      </c>
      <c r="E12" s="120"/>
      <c r="F12" s="155">
        <v>-18432407520</v>
      </c>
      <c r="G12" s="120"/>
      <c r="H12" s="127">
        <v>0</v>
      </c>
      <c r="I12" s="120"/>
      <c r="J12" s="154">
        <f t="shared" si="0"/>
        <v>-18432407520</v>
      </c>
      <c r="K12" s="120"/>
      <c r="L12" s="202">
        <f>AA12/$AA$13</f>
        <v>0.36995923021823091</v>
      </c>
      <c r="M12" s="120"/>
      <c r="N12" s="127">
        <v>0</v>
      </c>
      <c r="O12" s="120"/>
      <c r="P12" s="253">
        <v>-18432407520</v>
      </c>
      <c r="Q12" s="254"/>
      <c r="R12" s="120"/>
      <c r="S12" s="127">
        <v>0</v>
      </c>
      <c r="T12" s="120"/>
      <c r="U12" s="151">
        <f>N12+P12+S12</f>
        <v>-18432407520</v>
      </c>
      <c r="V12" s="120"/>
      <c r="W12" s="49">
        <f>L12</f>
        <v>0.36995923021823091</v>
      </c>
      <c r="X12" s="148"/>
      <c r="Y12" s="148"/>
      <c r="Z12" s="203"/>
      <c r="AA12" s="201">
        <f>ABS(J12)</f>
        <v>18432407520</v>
      </c>
      <c r="AB12" s="198"/>
      <c r="AC12" s="201"/>
      <c r="AD12" s="201"/>
      <c r="AE12" s="201"/>
      <c r="AF12" s="201"/>
      <c r="AG12" s="84"/>
    </row>
    <row r="13" spans="1:33" ht="36.75" customHeight="1" thickBot="1" x14ac:dyDescent="0.25">
      <c r="A13" s="231" t="s">
        <v>23</v>
      </c>
      <c r="B13" s="231"/>
      <c r="D13" s="45">
        <f>SUM(D9:D12)</f>
        <v>0</v>
      </c>
      <c r="E13" s="120"/>
      <c r="F13" s="45">
        <f>SUM(F9:F12)</f>
        <v>-8932806313</v>
      </c>
      <c r="G13" s="120"/>
      <c r="H13" s="45">
        <f>SUM(H9:H12)</f>
        <v>0</v>
      </c>
      <c r="I13" s="120"/>
      <c r="J13" s="45">
        <f>SUM(J9:J12)</f>
        <v>-8932806313</v>
      </c>
      <c r="K13" s="120"/>
      <c r="L13" s="146">
        <f>SUM(L9:L12)</f>
        <v>1</v>
      </c>
      <c r="M13" s="120"/>
      <c r="N13" s="45">
        <f>SUM(N9:N12)</f>
        <v>0</v>
      </c>
      <c r="O13" s="120"/>
      <c r="P13" s="120"/>
      <c r="Q13" s="45">
        <f>SUM(P9:Q12)</f>
        <v>-8932806313</v>
      </c>
      <c r="R13" s="120"/>
      <c r="S13" s="45">
        <f>SUM(S9:S12)</f>
        <v>0</v>
      </c>
      <c r="T13" s="120"/>
      <c r="U13" s="45">
        <f>SUM(U9:U12)</f>
        <v>-8932806313</v>
      </c>
      <c r="V13" s="120"/>
      <c r="W13" s="146">
        <f>SUM(W9:W12)</f>
        <v>1</v>
      </c>
      <c r="X13" s="148"/>
      <c r="Y13" s="148"/>
      <c r="Z13" s="203"/>
      <c r="AA13" s="201">
        <f>SUM(AA9:AA12)</f>
        <v>49822807527</v>
      </c>
      <c r="AB13" s="201"/>
      <c r="AC13" s="201"/>
      <c r="AD13" s="201"/>
      <c r="AE13" s="201"/>
      <c r="AF13" s="201"/>
      <c r="AG13" s="84"/>
    </row>
    <row r="14" spans="1:33" ht="21" x14ac:dyDescent="0.2"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203"/>
      <c r="AA14" s="201"/>
      <c r="AB14" s="201"/>
      <c r="AC14" s="201"/>
      <c r="AD14" s="201"/>
      <c r="AE14" s="201"/>
      <c r="AF14" s="201"/>
      <c r="AG14" s="84"/>
    </row>
    <row r="15" spans="1:33" ht="21" x14ac:dyDescent="0.2"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203"/>
      <c r="AA15" s="201"/>
      <c r="AB15" s="201"/>
      <c r="AC15" s="201"/>
      <c r="AD15" s="201"/>
      <c r="AE15" s="201"/>
      <c r="AF15" s="201"/>
      <c r="AG15" s="84"/>
    </row>
    <row r="16" spans="1:33" ht="21" x14ac:dyDescent="0.2"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203"/>
      <c r="AA16" s="201"/>
      <c r="AB16" s="201"/>
      <c r="AC16" s="201"/>
      <c r="AD16" s="201"/>
      <c r="AE16" s="201"/>
      <c r="AF16" s="201"/>
      <c r="AG16" s="84"/>
    </row>
    <row r="17" spans="4:32" x14ac:dyDescent="0.2"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204"/>
      <c r="AA17" s="198"/>
      <c r="AB17" s="198"/>
      <c r="AC17" s="198"/>
      <c r="AD17" s="198"/>
      <c r="AE17" s="198"/>
      <c r="AF17" s="198"/>
    </row>
    <row r="18" spans="4:32" x14ac:dyDescent="0.2"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204"/>
      <c r="AA18" s="198"/>
      <c r="AB18" s="198"/>
      <c r="AC18" s="198"/>
      <c r="AD18" s="198"/>
      <c r="AE18" s="198"/>
      <c r="AF18" s="198"/>
    </row>
    <row r="19" spans="4:32" x14ac:dyDescent="0.2"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204"/>
      <c r="AA19" s="198"/>
      <c r="AB19" s="198"/>
      <c r="AC19" s="198"/>
      <c r="AD19" s="198"/>
      <c r="AE19" s="198"/>
      <c r="AF19" s="198"/>
    </row>
    <row r="20" spans="4:32" x14ac:dyDescent="0.2"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04"/>
      <c r="AA20" s="198"/>
      <c r="AB20" s="198"/>
      <c r="AC20" s="198"/>
      <c r="AD20" s="198"/>
      <c r="AE20" s="198"/>
      <c r="AF20" s="198"/>
    </row>
  </sheetData>
  <mergeCells count="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28"/>
  <sheetViews>
    <sheetView rightToLeft="1" view="pageBreakPreview" zoomScale="85" zoomScaleNormal="100" zoomScaleSheetLayoutView="85" workbookViewId="0">
      <selection activeCell="B7" sqref="B7"/>
    </sheetView>
  </sheetViews>
  <sheetFormatPr defaultRowHeight="12.75" x14ac:dyDescent="0.2"/>
  <cols>
    <col min="1" max="1" width="5.140625" style="36" customWidth="1"/>
    <col min="2" max="2" width="38.42578125" style="36" customWidth="1"/>
    <col min="3" max="3" width="1.28515625" style="36" customWidth="1"/>
    <col min="4" max="4" width="16.42578125" style="36" bestFit="1" customWidth="1"/>
    <col min="5" max="5" width="1.28515625" style="36" customWidth="1"/>
    <col min="6" max="6" width="20.42578125" style="36" bestFit="1" customWidth="1"/>
    <col min="7" max="7" width="1.28515625" style="36" customWidth="1"/>
    <col min="8" max="8" width="11.28515625" style="36" bestFit="1" customWidth="1"/>
    <col min="9" max="9" width="1.28515625" style="36" customWidth="1"/>
    <col min="10" max="10" width="18.42578125" style="36" bestFit="1" customWidth="1"/>
    <col min="11" max="11" width="1.28515625" style="36" customWidth="1"/>
    <col min="12" max="12" width="17.42578125" style="36" bestFit="1" customWidth="1"/>
    <col min="13" max="13" width="1.28515625" style="36" customWidth="1"/>
    <col min="14" max="14" width="16.42578125" style="36" bestFit="1" customWidth="1"/>
    <col min="15" max="16" width="1.28515625" style="36" customWidth="1"/>
    <col min="17" max="17" width="18" style="36" bestFit="1" customWidth="1"/>
    <col min="18" max="18" width="1.28515625" style="36" customWidth="1"/>
    <col min="19" max="19" width="11.28515625" style="36" bestFit="1" customWidth="1"/>
    <col min="20" max="20" width="1.28515625" style="36" customWidth="1"/>
    <col min="21" max="21" width="18.28515625" style="36" bestFit="1" customWidth="1"/>
    <col min="22" max="22" width="1.28515625" style="36" customWidth="1"/>
    <col min="23" max="23" width="17.42578125" style="36" bestFit="1" customWidth="1"/>
    <col min="24" max="24" width="5.140625" style="36" customWidth="1"/>
    <col min="25" max="25" width="16.140625" style="36" bestFit="1" customWidth="1"/>
    <col min="26" max="26" width="18.28515625" style="36" bestFit="1" customWidth="1"/>
    <col min="27" max="16384" width="9.140625" style="36"/>
  </cols>
  <sheetData>
    <row r="1" spans="1:30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30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30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</row>
    <row r="4" spans="1:30" ht="14.45" customHeight="1" x14ac:dyDescent="0.2"/>
    <row r="5" spans="1:30" ht="28.5" customHeight="1" x14ac:dyDescent="0.2">
      <c r="A5" s="20" t="s">
        <v>200</v>
      </c>
      <c r="B5" s="237" t="s">
        <v>201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</row>
    <row r="6" spans="1:30" ht="28.5" customHeight="1" x14ac:dyDescent="0.2">
      <c r="D6" s="233" t="s">
        <v>194</v>
      </c>
      <c r="E6" s="233"/>
      <c r="F6" s="233"/>
      <c r="G6" s="233"/>
      <c r="H6" s="233"/>
      <c r="I6" s="233"/>
      <c r="J6" s="233"/>
      <c r="K6" s="233"/>
      <c r="L6" s="233"/>
      <c r="M6" s="37"/>
      <c r="N6" s="233" t="s">
        <v>195</v>
      </c>
      <c r="O6" s="233"/>
      <c r="P6" s="233"/>
      <c r="Q6" s="233"/>
      <c r="R6" s="233"/>
      <c r="S6" s="233"/>
      <c r="T6" s="233"/>
      <c r="U6" s="233"/>
      <c r="V6" s="233"/>
      <c r="W6" s="233"/>
    </row>
    <row r="7" spans="1:30" ht="28.5" customHeight="1" x14ac:dyDescent="0.2">
      <c r="D7" s="38"/>
      <c r="E7" s="38"/>
      <c r="F7" s="38"/>
      <c r="G7" s="38"/>
      <c r="H7" s="38"/>
      <c r="I7" s="38"/>
      <c r="J7" s="236" t="s">
        <v>23</v>
      </c>
      <c r="K7" s="236"/>
      <c r="L7" s="236"/>
      <c r="M7" s="37"/>
      <c r="N7" s="38"/>
      <c r="O7" s="38"/>
      <c r="P7" s="38"/>
      <c r="Q7" s="38"/>
      <c r="R7" s="38"/>
      <c r="S7" s="38"/>
      <c r="T7" s="38"/>
      <c r="U7" s="236" t="s">
        <v>23</v>
      </c>
      <c r="V7" s="236"/>
      <c r="W7" s="236"/>
    </row>
    <row r="8" spans="1:30" ht="28.5" customHeight="1" x14ac:dyDescent="0.2">
      <c r="A8" s="233" t="s">
        <v>43</v>
      </c>
      <c r="B8" s="233"/>
      <c r="D8" s="21" t="s">
        <v>202</v>
      </c>
      <c r="E8" s="37"/>
      <c r="F8" s="21" t="s">
        <v>198</v>
      </c>
      <c r="G8" s="37"/>
      <c r="H8" s="21" t="s">
        <v>199</v>
      </c>
      <c r="I8" s="37"/>
      <c r="J8" s="22" t="s">
        <v>95</v>
      </c>
      <c r="K8" s="38"/>
      <c r="L8" s="22" t="s">
        <v>180</v>
      </c>
      <c r="M8" s="37"/>
      <c r="N8" s="21" t="s">
        <v>202</v>
      </c>
      <c r="O8" s="37"/>
      <c r="P8" s="233" t="s">
        <v>198</v>
      </c>
      <c r="Q8" s="233"/>
      <c r="R8" s="37"/>
      <c r="S8" s="21" t="s">
        <v>199</v>
      </c>
      <c r="T8" s="37"/>
      <c r="U8" s="22" t="s">
        <v>95</v>
      </c>
      <c r="V8" s="38"/>
      <c r="W8" s="22" t="s">
        <v>180</v>
      </c>
      <c r="Y8" s="198"/>
      <c r="Z8" s="198"/>
      <c r="AA8" s="205"/>
      <c r="AB8" s="198"/>
      <c r="AC8" s="198"/>
      <c r="AD8" s="198"/>
    </row>
    <row r="9" spans="1:30" ht="28.5" customHeight="1" x14ac:dyDescent="0.2">
      <c r="A9" s="250" t="s">
        <v>49</v>
      </c>
      <c r="B9" s="250"/>
      <c r="D9" s="40">
        <v>0</v>
      </c>
      <c r="E9" s="37"/>
      <c r="F9" s="40">
        <v>0</v>
      </c>
      <c r="G9" s="37"/>
      <c r="H9" s="40">
        <v>0</v>
      </c>
      <c r="I9" s="37"/>
      <c r="J9" s="84">
        <f>D9+F9+H9</f>
        <v>0</v>
      </c>
      <c r="K9" s="37"/>
      <c r="L9" s="54">
        <f t="shared" ref="L9:L17" si="0">Z9/$Z$18</f>
        <v>0</v>
      </c>
      <c r="M9" s="37"/>
      <c r="N9" s="40">
        <v>0</v>
      </c>
      <c r="O9" s="37"/>
      <c r="P9" s="235">
        <v>0</v>
      </c>
      <c r="Q9" s="235"/>
      <c r="R9" s="37"/>
      <c r="S9" s="40">
        <v>0</v>
      </c>
      <c r="T9" s="37"/>
      <c r="U9" s="40">
        <f>N9+P9+S9</f>
        <v>0</v>
      </c>
      <c r="V9" s="37"/>
      <c r="W9" s="53">
        <f>L9</f>
        <v>0</v>
      </c>
      <c r="Y9" s="198"/>
      <c r="Z9" s="191">
        <f t="shared" ref="Z9:Z17" si="1">ABS(J9)</f>
        <v>0</v>
      </c>
      <c r="AA9" s="198"/>
      <c r="AB9" s="198"/>
      <c r="AC9" s="198"/>
      <c r="AD9" s="198"/>
    </row>
    <row r="10" spans="1:30" ht="28.5" customHeight="1" x14ac:dyDescent="0.2">
      <c r="A10" s="251" t="s">
        <v>54</v>
      </c>
      <c r="B10" s="251"/>
      <c r="D10" s="42">
        <v>0</v>
      </c>
      <c r="E10" s="37"/>
      <c r="F10" s="128">
        <v>-4061120799</v>
      </c>
      <c r="G10" s="37"/>
      <c r="H10" s="42">
        <v>0</v>
      </c>
      <c r="I10" s="37"/>
      <c r="J10" s="84">
        <f>D10+F10+H10</f>
        <v>-4061120799</v>
      </c>
      <c r="K10" s="37"/>
      <c r="L10" s="54">
        <f t="shared" si="0"/>
        <v>1.9081017463489162E-2</v>
      </c>
      <c r="M10" s="37"/>
      <c r="N10" s="42">
        <v>0</v>
      </c>
      <c r="O10" s="37"/>
      <c r="P10" s="253">
        <v>-4061120799</v>
      </c>
      <c r="Q10" s="253"/>
      <c r="R10" s="37"/>
      <c r="S10" s="42">
        <v>0</v>
      </c>
      <c r="T10" s="37"/>
      <c r="U10" s="128">
        <f>N10+P10+S10</f>
        <v>-4061120799</v>
      </c>
      <c r="V10" s="37"/>
      <c r="W10" s="54">
        <f>L10</f>
        <v>1.9081017463489162E-2</v>
      </c>
      <c r="Y10" s="198"/>
      <c r="Z10" s="191">
        <f t="shared" si="1"/>
        <v>4061120799</v>
      </c>
      <c r="AA10" s="198"/>
      <c r="AB10" s="198"/>
      <c r="AC10" s="198"/>
      <c r="AD10" s="198"/>
    </row>
    <row r="11" spans="1:30" ht="28.5" customHeight="1" x14ac:dyDescent="0.2">
      <c r="A11" s="251" t="s">
        <v>46</v>
      </c>
      <c r="B11" s="251"/>
      <c r="D11" s="42">
        <v>0</v>
      </c>
      <c r="E11" s="37"/>
      <c r="F11" s="42">
        <v>0</v>
      </c>
      <c r="G11" s="37"/>
      <c r="H11" s="42">
        <v>0</v>
      </c>
      <c r="I11" s="37"/>
      <c r="J11" s="84">
        <f t="shared" ref="J11:J17" si="2">D11+F11+H11</f>
        <v>0</v>
      </c>
      <c r="K11" s="37"/>
      <c r="L11" s="54">
        <f t="shared" si="0"/>
        <v>0</v>
      </c>
      <c r="M11" s="37"/>
      <c r="N11" s="42">
        <v>0</v>
      </c>
      <c r="O11" s="37"/>
      <c r="P11" s="228">
        <v>0</v>
      </c>
      <c r="Q11" s="228"/>
      <c r="R11" s="37"/>
      <c r="S11" s="42">
        <v>0</v>
      </c>
      <c r="T11" s="37"/>
      <c r="U11" s="42">
        <f t="shared" ref="U11:U17" si="3">N11+P11+S11</f>
        <v>0</v>
      </c>
      <c r="V11" s="37"/>
      <c r="W11" s="54">
        <f t="shared" ref="W11:W17" si="4">L11</f>
        <v>0</v>
      </c>
      <c r="Y11" s="198"/>
      <c r="Z11" s="191">
        <f t="shared" si="1"/>
        <v>0</v>
      </c>
      <c r="AA11" s="198"/>
      <c r="AB11" s="198"/>
      <c r="AC11" s="198"/>
      <c r="AD11" s="198"/>
    </row>
    <row r="12" spans="1:30" ht="28.5" customHeight="1" x14ac:dyDescent="0.2">
      <c r="A12" s="251" t="s">
        <v>47</v>
      </c>
      <c r="B12" s="251"/>
      <c r="D12" s="42">
        <v>0</v>
      </c>
      <c r="E12" s="37"/>
      <c r="F12" s="42">
        <v>89370383907</v>
      </c>
      <c r="G12" s="37"/>
      <c r="H12" s="42">
        <v>0</v>
      </c>
      <c r="I12" s="37"/>
      <c r="J12" s="84">
        <f t="shared" si="2"/>
        <v>89370383907</v>
      </c>
      <c r="K12" s="37"/>
      <c r="L12" s="54">
        <f t="shared" si="0"/>
        <v>0.41990325834880388</v>
      </c>
      <c r="M12" s="37"/>
      <c r="N12" s="42">
        <v>0</v>
      </c>
      <c r="O12" s="37"/>
      <c r="P12" s="228">
        <v>89370383907</v>
      </c>
      <c r="Q12" s="228"/>
      <c r="R12" s="37"/>
      <c r="S12" s="42">
        <v>0</v>
      </c>
      <c r="T12" s="37"/>
      <c r="U12" s="42">
        <f t="shared" si="3"/>
        <v>89370383907</v>
      </c>
      <c r="V12" s="37"/>
      <c r="W12" s="54">
        <f t="shared" si="4"/>
        <v>0.41990325834880388</v>
      </c>
      <c r="Y12" s="198"/>
      <c r="Z12" s="191">
        <f t="shared" si="1"/>
        <v>89370383907</v>
      </c>
      <c r="AA12" s="198"/>
      <c r="AB12" s="198"/>
      <c r="AC12" s="198"/>
      <c r="AD12" s="198"/>
    </row>
    <row r="13" spans="1:30" ht="28.5" customHeight="1" x14ac:dyDescent="0.2">
      <c r="A13" s="251" t="s">
        <v>53</v>
      </c>
      <c r="B13" s="251"/>
      <c r="D13" s="42">
        <v>0</v>
      </c>
      <c r="E13" s="37"/>
      <c r="F13" s="128">
        <v>-42265509289</v>
      </c>
      <c r="G13" s="37"/>
      <c r="H13" s="42">
        <v>0</v>
      </c>
      <c r="I13" s="37"/>
      <c r="J13" s="84">
        <f t="shared" si="2"/>
        <v>-42265509289</v>
      </c>
      <c r="K13" s="37"/>
      <c r="L13" s="54">
        <f t="shared" si="0"/>
        <v>0.19858284467806406</v>
      </c>
      <c r="M13" s="37"/>
      <c r="N13" s="42">
        <v>0</v>
      </c>
      <c r="O13" s="37"/>
      <c r="P13" s="253">
        <v>-42265509289</v>
      </c>
      <c r="Q13" s="253"/>
      <c r="R13" s="37"/>
      <c r="S13" s="42">
        <v>0</v>
      </c>
      <c r="T13" s="37"/>
      <c r="U13" s="128">
        <f t="shared" si="3"/>
        <v>-42265509289</v>
      </c>
      <c r="V13" s="37"/>
      <c r="W13" s="54">
        <f t="shared" si="4"/>
        <v>0.19858284467806406</v>
      </c>
      <c r="Y13" s="198"/>
      <c r="Z13" s="191">
        <f t="shared" si="1"/>
        <v>42265509289</v>
      </c>
      <c r="AA13" s="198"/>
      <c r="AB13" s="198"/>
      <c r="AC13" s="198"/>
      <c r="AD13" s="198"/>
    </row>
    <row r="14" spans="1:30" ht="28.5" customHeight="1" x14ac:dyDescent="0.2">
      <c r="A14" s="251" t="s">
        <v>52</v>
      </c>
      <c r="B14" s="251"/>
      <c r="D14" s="42">
        <v>0</v>
      </c>
      <c r="E14" s="37"/>
      <c r="F14" s="154">
        <v>-24199714575</v>
      </c>
      <c r="G14" s="37"/>
      <c r="H14" s="42">
        <v>0</v>
      </c>
      <c r="I14" s="37"/>
      <c r="J14" s="84">
        <f t="shared" si="2"/>
        <v>-24199714575</v>
      </c>
      <c r="K14" s="37"/>
      <c r="L14" s="54">
        <f t="shared" si="0"/>
        <v>0.11370141378969315</v>
      </c>
      <c r="M14" s="37"/>
      <c r="N14" s="42">
        <v>0</v>
      </c>
      <c r="O14" s="37"/>
      <c r="P14" s="253">
        <v>-24199714575</v>
      </c>
      <c r="Q14" s="253"/>
      <c r="R14" s="37"/>
      <c r="S14" s="42">
        <v>0</v>
      </c>
      <c r="T14" s="37"/>
      <c r="U14" s="128">
        <f t="shared" si="3"/>
        <v>-24199714575</v>
      </c>
      <c r="V14" s="37"/>
      <c r="W14" s="54">
        <f t="shared" si="4"/>
        <v>0.11370141378969315</v>
      </c>
      <c r="Y14" s="198"/>
      <c r="Z14" s="191">
        <f t="shared" si="1"/>
        <v>24199714575</v>
      </c>
      <c r="AA14" s="198"/>
      <c r="AB14" s="198"/>
      <c r="AC14" s="198"/>
      <c r="AD14" s="198"/>
    </row>
    <row r="15" spans="1:30" ht="28.5" customHeight="1" x14ac:dyDescent="0.2">
      <c r="A15" s="251" t="s">
        <v>48</v>
      </c>
      <c r="B15" s="251"/>
      <c r="D15" s="42">
        <v>0</v>
      </c>
      <c r="E15" s="37"/>
      <c r="F15" s="151">
        <v>0</v>
      </c>
      <c r="G15" s="37"/>
      <c r="H15" s="42">
        <v>0</v>
      </c>
      <c r="I15" s="37"/>
      <c r="J15" s="84">
        <f t="shared" si="2"/>
        <v>0</v>
      </c>
      <c r="K15" s="37"/>
      <c r="L15" s="54">
        <f t="shared" si="0"/>
        <v>0</v>
      </c>
      <c r="M15" s="37"/>
      <c r="N15" s="42">
        <v>0</v>
      </c>
      <c r="O15" s="37"/>
      <c r="P15" s="228">
        <v>0</v>
      </c>
      <c r="Q15" s="228"/>
      <c r="R15" s="37"/>
      <c r="S15" s="42">
        <v>0</v>
      </c>
      <c r="T15" s="37"/>
      <c r="U15" s="42">
        <f t="shared" si="3"/>
        <v>0</v>
      </c>
      <c r="V15" s="37"/>
      <c r="W15" s="54">
        <f t="shared" si="4"/>
        <v>0</v>
      </c>
      <c r="Y15" s="198"/>
      <c r="Z15" s="191">
        <f t="shared" si="1"/>
        <v>0</v>
      </c>
      <c r="AA15" s="198"/>
      <c r="AB15" s="198"/>
      <c r="AC15" s="198"/>
      <c r="AD15" s="198"/>
    </row>
    <row r="16" spans="1:30" ht="28.5" customHeight="1" x14ac:dyDescent="0.2">
      <c r="A16" s="251" t="s">
        <v>51</v>
      </c>
      <c r="B16" s="251"/>
      <c r="D16" s="42">
        <v>0</v>
      </c>
      <c r="E16" s="37"/>
      <c r="F16" s="154">
        <v>-23931265742</v>
      </c>
      <c r="G16" s="37"/>
      <c r="H16" s="42">
        <v>0</v>
      </c>
      <c r="I16" s="37"/>
      <c r="J16" s="84">
        <f t="shared" si="2"/>
        <v>-23931265742</v>
      </c>
      <c r="K16" s="37"/>
      <c r="L16" s="54">
        <f t="shared" si="0"/>
        <v>0.11244011743234579</v>
      </c>
      <c r="M16" s="37"/>
      <c r="N16" s="42">
        <v>0</v>
      </c>
      <c r="O16" s="37"/>
      <c r="P16" s="253">
        <v>-23931265742</v>
      </c>
      <c r="Q16" s="253"/>
      <c r="R16" s="37"/>
      <c r="S16" s="42">
        <v>0</v>
      </c>
      <c r="T16" s="37"/>
      <c r="U16" s="128">
        <f t="shared" si="3"/>
        <v>-23931265742</v>
      </c>
      <c r="V16" s="37"/>
      <c r="W16" s="54">
        <f t="shared" si="4"/>
        <v>0.11244011743234579</v>
      </c>
      <c r="Y16" s="198"/>
      <c r="Z16" s="191">
        <f t="shared" si="1"/>
        <v>23931265742</v>
      </c>
      <c r="AA16" s="198"/>
      <c r="AB16" s="198"/>
      <c r="AC16" s="198"/>
      <c r="AD16" s="198"/>
    </row>
    <row r="17" spans="1:30" ht="28.5" customHeight="1" x14ac:dyDescent="0.2">
      <c r="A17" s="252" t="s">
        <v>50</v>
      </c>
      <c r="B17" s="252"/>
      <c r="D17" s="44">
        <v>0</v>
      </c>
      <c r="E17" s="37"/>
      <c r="F17" s="155">
        <v>-29007658020</v>
      </c>
      <c r="G17" s="37"/>
      <c r="H17" s="44">
        <v>0</v>
      </c>
      <c r="I17" s="37"/>
      <c r="J17" s="84">
        <f t="shared" si="2"/>
        <v>-29007658020</v>
      </c>
      <c r="K17" s="37"/>
      <c r="L17" s="54">
        <f t="shared" si="0"/>
        <v>0.13629134828760395</v>
      </c>
      <c r="M17" s="37"/>
      <c r="N17" s="44">
        <v>0</v>
      </c>
      <c r="O17" s="37"/>
      <c r="P17" s="253">
        <v>-29007658020</v>
      </c>
      <c r="Q17" s="254"/>
      <c r="R17" s="37"/>
      <c r="S17" s="44">
        <v>0</v>
      </c>
      <c r="T17" s="37"/>
      <c r="U17" s="128">
        <f t="shared" si="3"/>
        <v>-29007658020</v>
      </c>
      <c r="V17" s="37"/>
      <c r="W17" s="54">
        <f t="shared" si="4"/>
        <v>0.13629134828760395</v>
      </c>
      <c r="Y17" s="198"/>
      <c r="Z17" s="191">
        <f t="shared" si="1"/>
        <v>29007658020</v>
      </c>
      <c r="AA17" s="198"/>
      <c r="AB17" s="198"/>
      <c r="AC17" s="198"/>
      <c r="AD17" s="198"/>
    </row>
    <row r="18" spans="1:30" ht="28.5" customHeight="1" x14ac:dyDescent="0.2">
      <c r="A18" s="231" t="s">
        <v>23</v>
      </c>
      <c r="B18" s="231"/>
      <c r="D18" s="45">
        <f>SUM(D9:D17)</f>
        <v>0</v>
      </c>
      <c r="E18" s="37"/>
      <c r="F18" s="45">
        <f>SUM(F9:F17)</f>
        <v>-34094884518</v>
      </c>
      <c r="G18" s="37"/>
      <c r="H18" s="45">
        <f>SUM(H9:H17)</f>
        <v>0</v>
      </c>
      <c r="I18" s="37"/>
      <c r="J18" s="45">
        <f>SUM(J9:J17)</f>
        <v>-34094884518</v>
      </c>
      <c r="K18" s="37"/>
      <c r="L18" s="146">
        <f>SUM(L9:L17)</f>
        <v>1</v>
      </c>
      <c r="M18" s="37"/>
      <c r="N18" s="45">
        <f>SUM(N9:N17)</f>
        <v>0</v>
      </c>
      <c r="O18" s="37"/>
      <c r="P18" s="37"/>
      <c r="Q18" s="45">
        <f>SUM(P9:Q17)</f>
        <v>-34094884518</v>
      </c>
      <c r="R18" s="37"/>
      <c r="S18" s="45">
        <f>SUM(S9:S17)</f>
        <v>0</v>
      </c>
      <c r="T18" s="37"/>
      <c r="U18" s="45">
        <f>SUM(U9:U17)</f>
        <v>-34094884518</v>
      </c>
      <c r="V18" s="37"/>
      <c r="W18" s="146">
        <f>SUM(W9:W17)</f>
        <v>1</v>
      </c>
      <c r="Y18" s="198"/>
      <c r="Z18" s="191">
        <f>SUM(Z9:Z17)</f>
        <v>212835652332</v>
      </c>
      <c r="AA18" s="205"/>
      <c r="AB18" s="198"/>
      <c r="AC18" s="198"/>
      <c r="AD18" s="198"/>
    </row>
    <row r="19" spans="1:30" ht="21" x14ac:dyDescent="0.2">
      <c r="F19" s="148"/>
      <c r="Y19" s="198"/>
      <c r="Z19" s="198"/>
      <c r="AA19" s="205"/>
      <c r="AB19" s="198"/>
      <c r="AC19" s="198"/>
      <c r="AD19" s="198"/>
    </row>
    <row r="20" spans="1:30" ht="21" x14ac:dyDescent="0.2">
      <c r="F20" s="154"/>
      <c r="Y20" s="198"/>
      <c r="Z20" s="198"/>
      <c r="AA20" s="205"/>
      <c r="AB20" s="198"/>
      <c r="AC20" s="198"/>
      <c r="AD20" s="198"/>
    </row>
    <row r="21" spans="1:30" ht="21" x14ac:dyDescent="0.2">
      <c r="F21" s="154"/>
      <c r="Y21" s="198"/>
      <c r="Z21" s="198"/>
      <c r="AA21" s="205"/>
      <c r="AB21" s="198"/>
      <c r="AC21" s="198"/>
      <c r="AD21" s="198"/>
    </row>
    <row r="22" spans="1:30" ht="21" x14ac:dyDescent="0.2">
      <c r="F22" s="148"/>
      <c r="Y22" s="198"/>
      <c r="Z22" s="198"/>
      <c r="AA22" s="205"/>
      <c r="AB22" s="198"/>
      <c r="AC22" s="198"/>
      <c r="AD22" s="198"/>
    </row>
    <row r="23" spans="1:30" x14ac:dyDescent="0.2">
      <c r="F23" s="148"/>
      <c r="Y23" s="198"/>
      <c r="Z23" s="198"/>
      <c r="AA23" s="198"/>
      <c r="AB23" s="198"/>
      <c r="AC23" s="198"/>
      <c r="AD23" s="198"/>
    </row>
    <row r="24" spans="1:30" x14ac:dyDescent="0.2">
      <c r="F24" s="148"/>
      <c r="Y24" s="198"/>
      <c r="Z24" s="198"/>
      <c r="AA24" s="198"/>
      <c r="AB24" s="198"/>
      <c r="AC24" s="198"/>
      <c r="AD24" s="198"/>
    </row>
    <row r="25" spans="1:30" x14ac:dyDescent="0.2">
      <c r="F25" s="148"/>
      <c r="Y25" s="198"/>
      <c r="Z25" s="198"/>
      <c r="AA25" s="198"/>
      <c r="AB25" s="198"/>
      <c r="AC25" s="198"/>
      <c r="AD25" s="198"/>
    </row>
    <row r="26" spans="1:30" x14ac:dyDescent="0.2">
      <c r="F26" s="148"/>
      <c r="Y26" s="198"/>
      <c r="Z26" s="198"/>
      <c r="AA26" s="198"/>
      <c r="AB26" s="198"/>
      <c r="AC26" s="198"/>
      <c r="AD26" s="198"/>
    </row>
    <row r="27" spans="1:30" x14ac:dyDescent="0.2">
      <c r="F27" s="148"/>
      <c r="Y27" s="198"/>
      <c r="Z27" s="198"/>
      <c r="AA27" s="198"/>
      <c r="AB27" s="198"/>
      <c r="AC27" s="198"/>
      <c r="AD27" s="198"/>
    </row>
    <row r="28" spans="1:30" x14ac:dyDescent="0.2">
      <c r="F28" s="148"/>
    </row>
  </sheetData>
  <mergeCells count="2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</mergeCells>
  <pageMargins left="0.39" right="0.39" top="0.39" bottom="0.39" header="0" footer="0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0"/>
  <sheetViews>
    <sheetView rightToLeft="1" view="pageBreakPreview" zoomScale="70" zoomScaleNormal="85" zoomScaleSheetLayoutView="70" workbookViewId="0">
      <selection activeCell="A8" sqref="A8:B8"/>
    </sheetView>
  </sheetViews>
  <sheetFormatPr defaultRowHeight="12.75" x14ac:dyDescent="0.2"/>
  <cols>
    <col min="1" max="1" width="5.140625" style="36" customWidth="1"/>
    <col min="2" max="2" width="33" style="36" customWidth="1"/>
    <col min="3" max="3" width="1.28515625" style="36" customWidth="1"/>
    <col min="4" max="4" width="17.28515625" style="37" bestFit="1" customWidth="1"/>
    <col min="5" max="5" width="1.28515625" style="37" customWidth="1"/>
    <col min="6" max="6" width="25.5703125" style="37" bestFit="1" customWidth="1"/>
    <col min="7" max="7" width="1.28515625" style="37" customWidth="1"/>
    <col min="8" max="8" width="11.140625" style="37" bestFit="1" customWidth="1"/>
    <col min="9" max="9" width="1.28515625" style="37" customWidth="1"/>
    <col min="10" max="10" width="19.42578125" style="37" bestFit="1" customWidth="1"/>
    <col min="11" max="11" width="1.28515625" style="37" customWidth="1"/>
    <col min="12" max="12" width="17.85546875" style="37" bestFit="1" customWidth="1"/>
    <col min="13" max="13" width="1.28515625" style="37" customWidth="1"/>
    <col min="14" max="14" width="17.85546875" style="37" bestFit="1" customWidth="1"/>
    <col min="15" max="15" width="1.28515625" style="37" customWidth="1"/>
    <col min="16" max="16" width="11.140625" style="37" bestFit="1" customWidth="1"/>
    <col min="17" max="17" width="1.28515625" style="37" customWidth="1"/>
    <col min="18" max="18" width="19.42578125" style="37" bestFit="1" customWidth="1"/>
    <col min="19" max="19" width="15.28515625" style="36" bestFit="1" customWidth="1"/>
    <col min="20" max="16384" width="9.140625" style="36"/>
  </cols>
  <sheetData>
    <row r="1" spans="1:1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9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</row>
    <row r="4" spans="1:19" ht="14.45" customHeight="1" x14ac:dyDescent="0.2"/>
    <row r="5" spans="1:19" ht="37.5" customHeight="1" x14ac:dyDescent="0.2">
      <c r="A5" s="20" t="s">
        <v>203</v>
      </c>
      <c r="B5" s="237" t="s">
        <v>204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</row>
    <row r="6" spans="1:19" ht="37.5" customHeight="1" x14ac:dyDescent="0.2">
      <c r="D6" s="233" t="s">
        <v>194</v>
      </c>
      <c r="E6" s="233"/>
      <c r="F6" s="233"/>
      <c r="G6" s="233"/>
      <c r="H6" s="233"/>
      <c r="I6" s="233"/>
      <c r="J6" s="233"/>
      <c r="L6" s="233" t="s">
        <v>195</v>
      </c>
      <c r="M6" s="233"/>
      <c r="N6" s="233"/>
      <c r="O6" s="233"/>
      <c r="P6" s="233"/>
      <c r="Q6" s="233"/>
      <c r="R6" s="233"/>
    </row>
    <row r="7" spans="1:19" ht="26.25" customHeight="1" x14ac:dyDescent="0.2">
      <c r="D7" s="38"/>
      <c r="E7" s="38"/>
      <c r="F7" s="38"/>
      <c r="G7" s="38"/>
      <c r="H7" s="38"/>
      <c r="I7" s="38"/>
      <c r="J7" s="38"/>
      <c r="L7" s="38"/>
      <c r="M7" s="38"/>
      <c r="N7" s="38"/>
      <c r="O7" s="38"/>
      <c r="P7" s="38"/>
      <c r="Q7" s="38"/>
      <c r="R7" s="38"/>
    </row>
    <row r="8" spans="1:19" ht="32.25" customHeight="1" x14ac:dyDescent="0.2">
      <c r="A8" s="233" t="s">
        <v>205</v>
      </c>
      <c r="B8" s="233"/>
      <c r="D8" s="21" t="s">
        <v>206</v>
      </c>
      <c r="F8" s="21" t="s">
        <v>198</v>
      </c>
      <c r="H8" s="21" t="s">
        <v>199</v>
      </c>
      <c r="J8" s="21" t="s">
        <v>23</v>
      </c>
      <c r="L8" s="21" t="s">
        <v>206</v>
      </c>
      <c r="N8" s="21" t="s">
        <v>198</v>
      </c>
      <c r="P8" s="21" t="s">
        <v>199</v>
      </c>
      <c r="R8" s="21" t="s">
        <v>23</v>
      </c>
    </row>
    <row r="9" spans="1:19" ht="37.5" customHeight="1" x14ac:dyDescent="0.2">
      <c r="A9" s="250" t="s">
        <v>79</v>
      </c>
      <c r="B9" s="250"/>
      <c r="C9" s="148"/>
      <c r="D9" s="125">
        <v>129936710878</v>
      </c>
      <c r="F9" s="40">
        <v>11922874044</v>
      </c>
      <c r="H9" s="40">
        <v>0</v>
      </c>
      <c r="J9" s="84">
        <f>D9+F9+H9</f>
        <v>141859584922</v>
      </c>
      <c r="L9" s="40">
        <v>129936710878</v>
      </c>
      <c r="N9" s="40">
        <v>11922874044</v>
      </c>
      <c r="P9" s="40">
        <v>0</v>
      </c>
      <c r="R9" s="84">
        <f>L9+N9+P9</f>
        <v>141859584922</v>
      </c>
      <c r="S9" s="156"/>
    </row>
    <row r="10" spans="1:19" ht="37.5" customHeight="1" x14ac:dyDescent="0.2">
      <c r="A10" s="251" t="s">
        <v>77</v>
      </c>
      <c r="B10" s="251"/>
      <c r="C10" s="148"/>
      <c r="D10" s="126">
        <v>219806427990</v>
      </c>
      <c r="F10" s="42">
        <v>152068267894</v>
      </c>
      <c r="H10" s="42">
        <v>0</v>
      </c>
      <c r="J10" s="84">
        <f>D10+F10+H10</f>
        <v>371874695884</v>
      </c>
      <c r="L10" s="42">
        <v>219806427990</v>
      </c>
      <c r="N10" s="42">
        <v>152068267894</v>
      </c>
      <c r="P10" s="42">
        <v>0</v>
      </c>
      <c r="R10" s="84">
        <f t="shared" ref="R10:R21" si="0">L10+N10+P10</f>
        <v>371874695884</v>
      </c>
      <c r="S10" s="156"/>
    </row>
    <row r="11" spans="1:19" ht="37.5" customHeight="1" x14ac:dyDescent="0.2">
      <c r="A11" s="251" t="s">
        <v>75</v>
      </c>
      <c r="B11" s="251"/>
      <c r="C11" s="148"/>
      <c r="D11" s="126">
        <v>34877189640</v>
      </c>
      <c r="F11" s="42">
        <v>1006452443</v>
      </c>
      <c r="H11" s="42">
        <v>0</v>
      </c>
      <c r="J11" s="84">
        <f t="shared" ref="J11:J20" si="1">D11+F11+H11</f>
        <v>35883642083</v>
      </c>
      <c r="L11" s="42">
        <v>34877189640</v>
      </c>
      <c r="N11" s="42">
        <v>1006452443</v>
      </c>
      <c r="P11" s="42">
        <v>0</v>
      </c>
      <c r="R11" s="84">
        <f t="shared" si="0"/>
        <v>35883642083</v>
      </c>
      <c r="S11" s="156"/>
    </row>
    <row r="12" spans="1:19" ht="37.5" customHeight="1" x14ac:dyDescent="0.2">
      <c r="A12" s="251" t="s">
        <v>73</v>
      </c>
      <c r="B12" s="251"/>
      <c r="C12" s="148"/>
      <c r="D12" s="126">
        <v>11867991452</v>
      </c>
      <c r="F12" s="42">
        <v>0</v>
      </c>
      <c r="H12" s="42">
        <v>0</v>
      </c>
      <c r="J12" s="84">
        <f t="shared" si="1"/>
        <v>11867991452</v>
      </c>
      <c r="L12" s="42">
        <v>11867991452</v>
      </c>
      <c r="N12" s="42">
        <v>0</v>
      </c>
      <c r="P12" s="42">
        <v>0</v>
      </c>
      <c r="R12" s="84">
        <f t="shared" si="0"/>
        <v>11867991452</v>
      </c>
      <c r="S12" s="156"/>
    </row>
    <row r="13" spans="1:19" ht="37.5" customHeight="1" x14ac:dyDescent="0.2">
      <c r="A13" s="251" t="s">
        <v>71</v>
      </c>
      <c r="B13" s="251"/>
      <c r="C13" s="148"/>
      <c r="D13" s="126">
        <v>47034682900</v>
      </c>
      <c r="F13" s="142">
        <v>-164030277531</v>
      </c>
      <c r="H13" s="42">
        <v>0</v>
      </c>
      <c r="J13" s="84">
        <f t="shared" si="1"/>
        <v>-116995594631</v>
      </c>
      <c r="L13" s="42">
        <v>47034682900</v>
      </c>
      <c r="N13" s="42">
        <v>-164030277531</v>
      </c>
      <c r="P13" s="42">
        <v>0</v>
      </c>
      <c r="R13" s="84">
        <f t="shared" si="0"/>
        <v>-116995594631</v>
      </c>
      <c r="S13" s="156"/>
    </row>
    <row r="14" spans="1:19" ht="37.5" customHeight="1" x14ac:dyDescent="0.2">
      <c r="A14" s="251" t="s">
        <v>67</v>
      </c>
      <c r="B14" s="251"/>
      <c r="C14" s="148"/>
      <c r="D14" s="126">
        <v>63784163966</v>
      </c>
      <c r="F14" s="42">
        <v>0</v>
      </c>
      <c r="H14" s="42">
        <v>0</v>
      </c>
      <c r="J14" s="84">
        <f t="shared" si="1"/>
        <v>63784163966</v>
      </c>
      <c r="L14" s="42">
        <v>63784163966</v>
      </c>
      <c r="N14" s="42">
        <v>0</v>
      </c>
      <c r="P14" s="42">
        <v>0</v>
      </c>
      <c r="R14" s="84">
        <f t="shared" si="0"/>
        <v>63784163966</v>
      </c>
      <c r="S14" s="156"/>
    </row>
    <row r="15" spans="1:19" ht="37.5" customHeight="1" x14ac:dyDescent="0.2">
      <c r="A15" s="251" t="s">
        <v>81</v>
      </c>
      <c r="B15" s="251"/>
      <c r="C15" s="148"/>
      <c r="D15" s="126">
        <v>65487878789</v>
      </c>
      <c r="F15" s="42">
        <v>0</v>
      </c>
      <c r="H15" s="42">
        <v>0</v>
      </c>
      <c r="J15" s="84">
        <f t="shared" si="1"/>
        <v>65487878789</v>
      </c>
      <c r="L15" s="42">
        <v>65487878789</v>
      </c>
      <c r="N15" s="42">
        <v>0</v>
      </c>
      <c r="P15" s="42">
        <v>0</v>
      </c>
      <c r="R15" s="84">
        <f t="shared" si="0"/>
        <v>65487878789</v>
      </c>
      <c r="S15" s="156"/>
    </row>
    <row r="16" spans="1:19" ht="37.5" customHeight="1" x14ac:dyDescent="0.2">
      <c r="A16" s="251" t="s">
        <v>65</v>
      </c>
      <c r="B16" s="251"/>
      <c r="C16" s="148"/>
      <c r="D16" s="126">
        <v>36286158307</v>
      </c>
      <c r="F16" s="42">
        <v>0</v>
      </c>
      <c r="H16" s="42">
        <v>0</v>
      </c>
      <c r="J16" s="84">
        <f t="shared" si="1"/>
        <v>36286158307</v>
      </c>
      <c r="L16" s="42">
        <v>36286158307</v>
      </c>
      <c r="N16" s="42">
        <v>0</v>
      </c>
      <c r="P16" s="42">
        <v>0</v>
      </c>
      <c r="R16" s="84">
        <f t="shared" si="0"/>
        <v>36286158307</v>
      </c>
      <c r="S16" s="156"/>
    </row>
    <row r="17" spans="1:19" ht="37.5" customHeight="1" x14ac:dyDescent="0.2">
      <c r="A17" s="251" t="s">
        <v>69</v>
      </c>
      <c r="B17" s="251"/>
      <c r="C17" s="148"/>
      <c r="D17" s="126">
        <v>20850479989</v>
      </c>
      <c r="F17" s="42">
        <v>0</v>
      </c>
      <c r="H17" s="42">
        <v>0</v>
      </c>
      <c r="J17" s="84">
        <f>D17+F17+H17</f>
        <v>20850479989</v>
      </c>
      <c r="L17" s="42">
        <v>20850479989</v>
      </c>
      <c r="N17" s="42">
        <v>0</v>
      </c>
      <c r="P17" s="42">
        <v>0</v>
      </c>
      <c r="R17" s="84">
        <f t="shared" si="0"/>
        <v>20850479989</v>
      </c>
      <c r="S17" s="156"/>
    </row>
    <row r="18" spans="1:19" ht="37.5" customHeight="1" x14ac:dyDescent="0.2">
      <c r="A18" s="251" t="s">
        <v>64</v>
      </c>
      <c r="B18" s="251"/>
      <c r="D18" s="42">
        <v>0</v>
      </c>
      <c r="F18" s="42">
        <v>127044022</v>
      </c>
      <c r="H18" s="42">
        <v>0</v>
      </c>
      <c r="J18" s="84">
        <f t="shared" si="1"/>
        <v>127044022</v>
      </c>
      <c r="L18" s="42">
        <v>0</v>
      </c>
      <c r="N18" s="42">
        <v>127044022</v>
      </c>
      <c r="P18" s="42">
        <v>0</v>
      </c>
      <c r="R18" s="84">
        <f t="shared" si="0"/>
        <v>127044022</v>
      </c>
      <c r="S18" s="156"/>
    </row>
    <row r="19" spans="1:19" ht="37.5" customHeight="1" x14ac:dyDescent="0.2">
      <c r="A19" s="251" t="s">
        <v>298</v>
      </c>
      <c r="B19" s="251"/>
      <c r="D19" s="151">
        <v>9300174986</v>
      </c>
      <c r="E19" s="120"/>
      <c r="F19" s="151">
        <v>0</v>
      </c>
      <c r="G19" s="120"/>
      <c r="H19" s="151">
        <v>0</v>
      </c>
      <c r="I19" s="120"/>
      <c r="J19" s="154">
        <f t="shared" si="1"/>
        <v>9300174986</v>
      </c>
      <c r="K19" s="120"/>
      <c r="L19" s="151">
        <f>D19</f>
        <v>9300174986</v>
      </c>
      <c r="M19" s="120"/>
      <c r="N19" s="151">
        <f>F19</f>
        <v>0</v>
      </c>
      <c r="O19" s="120"/>
      <c r="P19" s="151">
        <f>H19</f>
        <v>0</v>
      </c>
      <c r="Q19" s="120"/>
      <c r="R19" s="154">
        <f t="shared" si="0"/>
        <v>9300174986</v>
      </c>
      <c r="S19" s="206"/>
    </row>
    <row r="20" spans="1:19" ht="37.5" customHeight="1" x14ac:dyDescent="0.2">
      <c r="A20" s="251" t="s">
        <v>299</v>
      </c>
      <c r="B20" s="251"/>
      <c r="D20" s="151">
        <v>93202852694</v>
      </c>
      <c r="E20" s="120"/>
      <c r="F20" s="151">
        <v>0</v>
      </c>
      <c r="G20" s="120"/>
      <c r="H20" s="151">
        <v>0</v>
      </c>
      <c r="I20" s="120"/>
      <c r="J20" s="154">
        <f t="shared" si="1"/>
        <v>93202852694</v>
      </c>
      <c r="K20" s="120"/>
      <c r="L20" s="151">
        <f>D20</f>
        <v>93202852694</v>
      </c>
      <c r="M20" s="120"/>
      <c r="N20" s="151">
        <f>F20</f>
        <v>0</v>
      </c>
      <c r="O20" s="120"/>
      <c r="P20" s="151">
        <f>H20</f>
        <v>0</v>
      </c>
      <c r="Q20" s="120"/>
      <c r="R20" s="154">
        <f t="shared" si="0"/>
        <v>93202852694</v>
      </c>
      <c r="S20" s="206"/>
    </row>
    <row r="21" spans="1:19" ht="37.5" customHeight="1" x14ac:dyDescent="0.2">
      <c r="A21" s="251" t="s">
        <v>62</v>
      </c>
      <c r="B21" s="251"/>
      <c r="D21" s="152">
        <v>58163638652</v>
      </c>
      <c r="E21" s="120"/>
      <c r="F21" s="152">
        <v>101845936345</v>
      </c>
      <c r="G21" s="120"/>
      <c r="H21" s="152">
        <v>0</v>
      </c>
      <c r="I21" s="120"/>
      <c r="J21" s="154">
        <f>D21+F21+H21</f>
        <v>160009574997</v>
      </c>
      <c r="K21" s="120"/>
      <c r="L21" s="152">
        <v>58163638652</v>
      </c>
      <c r="M21" s="120"/>
      <c r="N21" s="152">
        <v>101845936345</v>
      </c>
      <c r="O21" s="120"/>
      <c r="P21" s="152">
        <v>0</v>
      </c>
      <c r="Q21" s="120"/>
      <c r="R21" s="154">
        <f t="shared" si="0"/>
        <v>160009574997</v>
      </c>
      <c r="S21" s="206"/>
    </row>
    <row r="22" spans="1:19" ht="37.5" customHeight="1" thickBot="1" x14ac:dyDescent="0.25">
      <c r="A22" s="231" t="s">
        <v>23</v>
      </c>
      <c r="B22" s="231"/>
      <c r="D22" s="45">
        <f>SUM(D9:D21)</f>
        <v>790598350243</v>
      </c>
      <c r="E22" s="120"/>
      <c r="F22" s="45">
        <f>SUM(F9:F21)</f>
        <v>102940297217</v>
      </c>
      <c r="G22" s="120"/>
      <c r="H22" s="45">
        <f>SUM(H9:H21)</f>
        <v>0</v>
      </c>
      <c r="I22" s="120"/>
      <c r="J22" s="45">
        <f>SUM(J9:J21)</f>
        <v>893538647460</v>
      </c>
      <c r="K22" s="120"/>
      <c r="L22" s="45">
        <f>SUM(L9:L21)</f>
        <v>790598350243</v>
      </c>
      <c r="M22" s="120"/>
      <c r="N22" s="45">
        <f>SUM(N9:N21)</f>
        <v>102940297217</v>
      </c>
      <c r="O22" s="120"/>
      <c r="P22" s="45">
        <f>SUM(P9:P21)</f>
        <v>0</v>
      </c>
      <c r="Q22" s="120"/>
      <c r="R22" s="45">
        <f>SUM(R9:R21)</f>
        <v>893538647460</v>
      </c>
      <c r="S22" s="148"/>
    </row>
    <row r="23" spans="1:19" ht="13.5" thickTop="1" x14ac:dyDescent="0.2"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48"/>
    </row>
    <row r="24" spans="1:19" x14ac:dyDescent="0.2"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48"/>
    </row>
    <row r="25" spans="1:19" x14ac:dyDescent="0.2"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48"/>
    </row>
    <row r="26" spans="1:19" x14ac:dyDescent="0.2"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48"/>
    </row>
    <row r="27" spans="1:19" x14ac:dyDescent="0.2"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48"/>
    </row>
    <row r="28" spans="1:19" x14ac:dyDescent="0.2"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48"/>
    </row>
    <row r="29" spans="1:19" x14ac:dyDescent="0.2"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48"/>
    </row>
    <row r="30" spans="1:19" x14ac:dyDescent="0.2"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48"/>
    </row>
  </sheetData>
  <mergeCells count="2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21:B21"/>
    <mergeCell ref="A22:B22"/>
    <mergeCell ref="A13:B13"/>
    <mergeCell ref="A14:B14"/>
    <mergeCell ref="A15:B15"/>
    <mergeCell ref="A16:B16"/>
    <mergeCell ref="A17:B17"/>
    <mergeCell ref="A19:B19"/>
    <mergeCell ref="A20:B20"/>
  </mergeCells>
  <pageMargins left="0.39" right="0.39" top="0.39" bottom="0.39" header="0" footer="0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D922-C827-4802-A877-0CCD5E1532BB}">
  <sheetPr>
    <pageSetUpPr fitToPage="1"/>
  </sheetPr>
  <dimension ref="A1:P16"/>
  <sheetViews>
    <sheetView rightToLeft="1" view="pageBreakPreview" zoomScale="70" zoomScaleNormal="55" zoomScaleSheetLayoutView="70" workbookViewId="0">
      <selection activeCell="I11" sqref="I11"/>
    </sheetView>
  </sheetViews>
  <sheetFormatPr defaultRowHeight="26.25" x14ac:dyDescent="0.65"/>
  <cols>
    <col min="1" max="1" width="77" style="95" bestFit="1" customWidth="1"/>
    <col min="2" max="2" width="3.140625" style="95" customWidth="1"/>
    <col min="3" max="3" width="24.7109375" style="95" customWidth="1"/>
    <col min="4" max="4" width="1.140625" style="95" customWidth="1"/>
    <col min="5" max="5" width="37.5703125" style="95" bestFit="1" customWidth="1"/>
    <col min="6" max="6" width="1.28515625" style="95" customWidth="1"/>
    <col min="7" max="7" width="20.42578125" style="95" bestFit="1" customWidth="1"/>
    <col min="8" max="8" width="1.28515625" style="95" customWidth="1"/>
    <col min="9" max="9" width="29.7109375" style="95" bestFit="1" customWidth="1"/>
    <col min="10" max="10" width="1.28515625" style="95" customWidth="1"/>
    <col min="11" max="11" width="28.5703125" style="95" customWidth="1"/>
    <col min="12" max="12" width="1.28515625" style="95" customWidth="1"/>
    <col min="13" max="13" width="20.140625" style="95" customWidth="1"/>
    <col min="14" max="14" width="1.28515625" style="95" customWidth="1"/>
    <col min="15" max="15" width="31.42578125" style="95" customWidth="1"/>
    <col min="16" max="16" width="25.140625" style="95" bestFit="1" customWidth="1"/>
    <col min="17" max="18" width="9.140625" style="95"/>
    <col min="19" max="19" width="24.5703125" style="95" bestFit="1" customWidth="1"/>
    <col min="20" max="25" width="9.140625" style="95"/>
    <col min="26" max="26" width="30.140625" style="95" customWidth="1"/>
    <col min="27" max="16384" width="9.140625" style="95"/>
  </cols>
  <sheetData>
    <row r="1" spans="1:16" ht="46.5" customHeight="1" x14ac:dyDescent="0.6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ht="46.5" customHeight="1" x14ac:dyDescent="0.65">
      <c r="A2" s="257" t="s">
        <v>175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96"/>
    </row>
    <row r="3" spans="1:16" ht="46.5" customHeight="1" x14ac:dyDescent="0.65">
      <c r="A3" s="257" t="s">
        <v>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6" ht="46.5" customHeight="1" x14ac:dyDescent="0.65"/>
    <row r="5" spans="1:16" ht="46.5" customHeight="1" x14ac:dyDescent="0.65">
      <c r="A5" s="258" t="s">
        <v>285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</row>
    <row r="6" spans="1:16" ht="46.5" customHeight="1" x14ac:dyDescent="0.65">
      <c r="C6" s="97"/>
      <c r="D6" s="97"/>
      <c r="E6" s="97"/>
      <c r="F6" s="97"/>
      <c r="G6" s="97"/>
      <c r="H6" s="97"/>
      <c r="I6" s="97"/>
      <c r="J6" s="97"/>
      <c r="K6" s="259" t="s">
        <v>209</v>
      </c>
      <c r="L6" s="97"/>
      <c r="M6" s="97"/>
      <c r="N6" s="97"/>
      <c r="O6" s="259" t="s">
        <v>210</v>
      </c>
    </row>
    <row r="7" spans="1:16" ht="46.5" customHeight="1" x14ac:dyDescent="0.65">
      <c r="A7" s="98" t="s">
        <v>211</v>
      </c>
      <c r="B7" s="99"/>
      <c r="C7" s="100" t="s">
        <v>212</v>
      </c>
      <c r="D7" s="97"/>
      <c r="E7" s="100" t="s">
        <v>213</v>
      </c>
      <c r="F7" s="97"/>
      <c r="G7" s="100" t="s">
        <v>34</v>
      </c>
      <c r="H7" s="97"/>
      <c r="I7" s="100" t="s">
        <v>214</v>
      </c>
      <c r="J7" s="97"/>
      <c r="K7" s="260"/>
      <c r="L7" s="97"/>
      <c r="M7" s="100" t="s">
        <v>215</v>
      </c>
      <c r="N7" s="97"/>
      <c r="O7" s="260"/>
      <c r="P7" s="101"/>
    </row>
    <row r="8" spans="1:16" ht="46.5" customHeight="1" x14ac:dyDescent="0.65">
      <c r="A8" s="102" t="s">
        <v>286</v>
      </c>
      <c r="B8" s="99"/>
      <c r="C8" s="97" t="s">
        <v>287</v>
      </c>
      <c r="D8" s="97"/>
      <c r="E8" s="97" t="s">
        <v>288</v>
      </c>
      <c r="F8" s="97"/>
      <c r="G8" s="158">
        <v>750000</v>
      </c>
      <c r="H8" s="143"/>
      <c r="I8" s="158">
        <v>750000000000</v>
      </c>
      <c r="J8" s="143"/>
      <c r="K8" s="159">
        <v>7154107414</v>
      </c>
      <c r="L8" s="97"/>
      <c r="M8" s="104">
        <v>0.23</v>
      </c>
      <c r="N8" s="97"/>
      <c r="O8" s="105">
        <v>0.40799999999999997</v>
      </c>
      <c r="P8" s="103"/>
    </row>
    <row r="9" spans="1:16" ht="46.5" customHeight="1" x14ac:dyDescent="0.65">
      <c r="A9" s="106" t="s">
        <v>289</v>
      </c>
      <c r="B9" s="99"/>
      <c r="C9" s="97" t="s">
        <v>91</v>
      </c>
      <c r="D9" s="97"/>
      <c r="E9" s="97" t="s">
        <v>290</v>
      </c>
      <c r="F9" s="97"/>
      <c r="G9" s="143">
        <v>1500000</v>
      </c>
      <c r="H9" s="143"/>
      <c r="I9" s="160">
        <v>1500000000000</v>
      </c>
      <c r="J9" s="143"/>
      <c r="K9" s="159">
        <v>6880387246</v>
      </c>
      <c r="L9" s="97"/>
      <c r="M9" s="107">
        <v>0.26</v>
      </c>
      <c r="N9" s="97"/>
      <c r="O9" s="108">
        <v>0.36969999999999997</v>
      </c>
      <c r="P9" s="103"/>
    </row>
    <row r="10" spans="1:16" ht="46.5" customHeight="1" x14ac:dyDescent="0.65">
      <c r="A10" s="109" t="s">
        <v>286</v>
      </c>
      <c r="B10" s="110"/>
      <c r="C10" s="97" t="s">
        <v>287</v>
      </c>
      <c r="D10" s="97"/>
      <c r="E10" s="97" t="s">
        <v>291</v>
      </c>
      <c r="F10" s="97"/>
      <c r="G10" s="143">
        <v>2998000</v>
      </c>
      <c r="H10" s="143"/>
      <c r="I10" s="160">
        <v>2998000000000</v>
      </c>
      <c r="J10" s="143"/>
      <c r="K10" s="159">
        <v>19974658883</v>
      </c>
      <c r="L10" s="97"/>
      <c r="M10" s="107">
        <v>0.20499999999999999</v>
      </c>
      <c r="N10" s="97"/>
      <c r="O10" s="105">
        <v>0.373</v>
      </c>
      <c r="P10" s="103"/>
    </row>
    <row r="11" spans="1:16" ht="46.5" customHeight="1" x14ac:dyDescent="0.65">
      <c r="A11" s="109" t="s">
        <v>60</v>
      </c>
      <c r="B11" s="101"/>
      <c r="C11" s="97" t="s">
        <v>287</v>
      </c>
      <c r="E11" s="97" t="s">
        <v>292</v>
      </c>
      <c r="G11" s="143">
        <v>2522475</v>
      </c>
      <c r="H11" s="143"/>
      <c r="I11" s="160">
        <v>14922788754355</v>
      </c>
      <c r="J11" s="143"/>
      <c r="K11" s="159">
        <v>58163638652</v>
      </c>
      <c r="L11" s="97"/>
      <c r="M11" s="107">
        <v>0.27</v>
      </c>
      <c r="N11" s="97"/>
      <c r="O11" s="108">
        <v>0.39500000000000002</v>
      </c>
      <c r="P11" s="103"/>
    </row>
    <row r="12" spans="1:16" ht="46.5" customHeight="1" x14ac:dyDescent="0.65">
      <c r="A12" s="111" t="s">
        <v>293</v>
      </c>
      <c r="C12" s="112" t="s">
        <v>91</v>
      </c>
      <c r="E12" s="97" t="s">
        <v>294</v>
      </c>
      <c r="G12" s="143">
        <v>1335900</v>
      </c>
      <c r="H12" s="143"/>
      <c r="I12" s="143">
        <v>4999848883800</v>
      </c>
      <c r="J12" s="143"/>
      <c r="K12" s="159">
        <v>58163638652</v>
      </c>
      <c r="L12" s="97"/>
      <c r="M12" s="107">
        <v>0.27</v>
      </c>
      <c r="N12" s="97"/>
      <c r="O12" s="108">
        <v>0.40439999999999998</v>
      </c>
      <c r="P12" s="103"/>
    </row>
    <row r="13" spans="1:16" ht="46.5" customHeight="1" x14ac:dyDescent="0.65">
      <c r="A13" s="113" t="s">
        <v>67</v>
      </c>
      <c r="C13" s="112" t="s">
        <v>287</v>
      </c>
      <c r="E13" s="97" t="s">
        <v>295</v>
      </c>
      <c r="G13" s="143">
        <v>2500000</v>
      </c>
      <c r="H13" s="143"/>
      <c r="I13" s="143">
        <v>2500000000000</v>
      </c>
      <c r="J13" s="161"/>
      <c r="K13" s="159">
        <v>19592406764</v>
      </c>
      <c r="L13" s="114"/>
      <c r="M13" s="115">
        <v>0.23</v>
      </c>
      <c r="N13" s="114"/>
      <c r="O13" s="105">
        <v>0.38900000000000001</v>
      </c>
      <c r="P13" s="103"/>
    </row>
    <row r="14" spans="1:16" ht="46.5" customHeight="1" x14ac:dyDescent="0.65">
      <c r="A14" s="116" t="s">
        <v>296</v>
      </c>
      <c r="C14" s="112" t="s">
        <v>91</v>
      </c>
      <c r="E14" s="97" t="s">
        <v>297</v>
      </c>
      <c r="G14" s="143">
        <v>606007989</v>
      </c>
      <c r="H14" s="143"/>
      <c r="I14" s="143">
        <v>1000203930206</v>
      </c>
      <c r="J14" s="143"/>
      <c r="K14" s="159">
        <v>9300174986</v>
      </c>
      <c r="L14" s="114"/>
      <c r="M14" s="117">
        <v>0.38300000000000001</v>
      </c>
      <c r="N14" s="115"/>
      <c r="O14" s="118">
        <f>M14</f>
        <v>0.38300000000000001</v>
      </c>
      <c r="P14" s="103"/>
    </row>
    <row r="15" spans="1:16" x14ac:dyDescent="0.65">
      <c r="G15" s="93"/>
      <c r="K15" s="119"/>
      <c r="P15" s="101"/>
    </row>
    <row r="16" spans="1:16" x14ac:dyDescent="0.65">
      <c r="P16" s="101"/>
    </row>
  </sheetData>
  <mergeCells count="6">
    <mergeCell ref="A1:O1"/>
    <mergeCell ref="A2:O2"/>
    <mergeCell ref="A3:O3"/>
    <mergeCell ref="A5:O5"/>
    <mergeCell ref="K6:K7"/>
    <mergeCell ref="O6:O7"/>
  </mergeCells>
  <pageMargins left="0.39" right="0.39" top="0.39" bottom="0.39" header="0" footer="0"/>
  <pageSetup paperSize="9" scale="5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2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ht="14.45" customHeight="1" x14ac:dyDescent="0.2"/>
    <row r="5" spans="1:17" ht="14.45" customHeight="1" x14ac:dyDescent="0.2">
      <c r="A5" s="1" t="s">
        <v>207</v>
      </c>
      <c r="B5" s="237" t="s">
        <v>208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9.1" customHeight="1" x14ac:dyDescent="0.2">
      <c r="M6" s="264" t="s">
        <v>209</v>
      </c>
      <c r="Q6" s="264" t="s">
        <v>210</v>
      </c>
    </row>
    <row r="7" spans="1:17" ht="14.45" customHeight="1" x14ac:dyDescent="0.2">
      <c r="A7" s="233" t="s">
        <v>211</v>
      </c>
      <c r="B7" s="233"/>
      <c r="D7" s="2" t="s">
        <v>212</v>
      </c>
      <c r="F7" s="2" t="s">
        <v>213</v>
      </c>
      <c r="H7" s="2" t="s">
        <v>34</v>
      </c>
      <c r="J7" s="233" t="s">
        <v>214</v>
      </c>
      <c r="K7" s="233"/>
      <c r="M7" s="264"/>
      <c r="O7" s="2" t="s">
        <v>215</v>
      </c>
      <c r="Q7" s="264"/>
    </row>
    <row r="8" spans="1:17" ht="14.45" customHeight="1" x14ac:dyDescent="0.2">
      <c r="A8" s="236" t="s">
        <v>216</v>
      </c>
      <c r="B8" s="238"/>
      <c r="D8" s="236" t="s">
        <v>217</v>
      </c>
      <c r="F8" s="4" t="s">
        <v>218</v>
      </c>
      <c r="H8" s="3"/>
      <c r="J8" s="3"/>
      <c r="K8" s="3"/>
      <c r="M8" s="3"/>
      <c r="O8" s="3"/>
      <c r="Q8" s="3"/>
    </row>
    <row r="9" spans="1:17" ht="14.45" customHeight="1" x14ac:dyDescent="0.2">
      <c r="A9" s="233"/>
      <c r="B9" s="233"/>
      <c r="D9" s="233"/>
      <c r="F9" s="4" t="s">
        <v>219</v>
      </c>
    </row>
    <row r="10" spans="1:17" ht="14.45" customHeight="1" x14ac:dyDescent="0.2">
      <c r="A10" s="236" t="s">
        <v>216</v>
      </c>
      <c r="B10" s="238"/>
      <c r="D10" s="236" t="s">
        <v>220</v>
      </c>
      <c r="F10" s="4" t="s">
        <v>218</v>
      </c>
    </row>
    <row r="11" spans="1:17" ht="14.45" customHeight="1" x14ac:dyDescent="0.2">
      <c r="A11" s="233"/>
      <c r="B11" s="233"/>
      <c r="D11" s="233"/>
      <c r="F11" s="4" t="s">
        <v>221</v>
      </c>
    </row>
    <row r="12" spans="1:17" ht="65.45" customHeight="1" x14ac:dyDescent="0.2">
      <c r="A12" s="261" t="s">
        <v>222</v>
      </c>
      <c r="B12" s="261"/>
      <c r="D12" s="18" t="s">
        <v>223</v>
      </c>
      <c r="F12" s="4" t="s">
        <v>224</v>
      </c>
    </row>
    <row r="13" spans="1:17" ht="14.45" customHeight="1" x14ac:dyDescent="0.2">
      <c r="A13" s="261" t="s">
        <v>91</v>
      </c>
      <c r="B13" s="262"/>
      <c r="D13" s="261" t="s">
        <v>91</v>
      </c>
      <c r="F13" s="4" t="s">
        <v>225</v>
      </c>
    </row>
    <row r="14" spans="1:17" ht="14.45" customHeight="1" x14ac:dyDescent="0.2">
      <c r="A14" s="263"/>
      <c r="B14" s="263"/>
      <c r="D14" s="263"/>
      <c r="F14" s="4" t="s">
        <v>226</v>
      </c>
    </row>
    <row r="15" spans="1:17" ht="14.45" customHeight="1" x14ac:dyDescent="0.2">
      <c r="A15" s="263"/>
      <c r="B15" s="263"/>
      <c r="D15" s="263"/>
      <c r="F15" s="4" t="s">
        <v>227</v>
      </c>
    </row>
    <row r="16" spans="1:17" ht="14.45" customHeight="1" x14ac:dyDescent="0.2">
      <c r="A16" s="264"/>
      <c r="B16" s="264"/>
      <c r="D16" s="264"/>
      <c r="F16" s="4" t="s">
        <v>228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3" t="s">
        <v>229</v>
      </c>
      <c r="B18" s="233"/>
      <c r="C18" s="233"/>
      <c r="D18" s="233"/>
      <c r="E18" s="233"/>
      <c r="F18" s="233"/>
      <c r="G18" s="233"/>
      <c r="H18" s="233"/>
      <c r="I18" s="233"/>
      <c r="J18" s="23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CF9E-F9A2-47C1-B774-6329767A261D}">
  <sheetPr>
    <pageSetUpPr fitToPage="1"/>
  </sheetPr>
  <dimension ref="A1:V27"/>
  <sheetViews>
    <sheetView rightToLeft="1" view="pageBreakPreview" zoomScale="85" zoomScaleNormal="85" zoomScaleSheetLayoutView="85" workbookViewId="0">
      <selection activeCell="B6" sqref="B6"/>
    </sheetView>
  </sheetViews>
  <sheetFormatPr defaultRowHeight="15.75" x14ac:dyDescent="0.2"/>
  <cols>
    <col min="1" max="1" width="5.140625" style="85" customWidth="1"/>
    <col min="2" max="2" width="40.28515625" style="85" customWidth="1"/>
    <col min="3" max="3" width="1.28515625" style="85" customWidth="1"/>
    <col min="4" max="4" width="34.28515625" style="85" customWidth="1"/>
    <col min="5" max="5" width="1.28515625" style="85" customWidth="1"/>
    <col min="6" max="6" width="29.42578125" style="85" customWidth="1"/>
    <col min="7" max="7" width="1.28515625" style="85" customWidth="1"/>
    <col min="8" max="8" width="30.28515625" style="85" customWidth="1"/>
    <col min="9" max="9" width="1.28515625" style="85" customWidth="1"/>
    <col min="10" max="10" width="32.42578125" style="85" customWidth="1"/>
    <col min="11" max="11" width="0.28515625" style="85" customWidth="1"/>
    <col min="12" max="12" width="14.5703125" style="85" customWidth="1"/>
    <col min="13" max="13" width="12.85546875" style="85" customWidth="1"/>
    <col min="14" max="14" width="18.42578125" style="85" bestFit="1" customWidth="1"/>
    <col min="15" max="15" width="13.85546875" style="85" bestFit="1" customWidth="1"/>
    <col min="16" max="16" width="9.140625" style="85"/>
    <col min="17" max="17" width="18.7109375" style="85" bestFit="1" customWidth="1"/>
    <col min="18" max="16384" width="9.140625" style="85"/>
  </cols>
  <sheetData>
    <row r="1" spans="1:22" ht="29.1" customHeight="1" x14ac:dyDescent="0.2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22" ht="21.75" customHeight="1" x14ac:dyDescent="0.2">
      <c r="A2" s="265" t="s">
        <v>175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22" ht="21.75" customHeight="1" x14ac:dyDescent="0.2">
      <c r="A3" s="265" t="s">
        <v>2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22" ht="23.25" customHeight="1" x14ac:dyDescent="0.2"/>
    <row r="5" spans="1:22" ht="23.25" customHeight="1" x14ac:dyDescent="0.2">
      <c r="A5" s="86" t="s">
        <v>230</v>
      </c>
      <c r="B5" s="266" t="s">
        <v>231</v>
      </c>
      <c r="C5" s="266"/>
      <c r="D5" s="266"/>
      <c r="E5" s="266"/>
      <c r="F5" s="266"/>
      <c r="G5" s="266"/>
      <c r="H5" s="266"/>
      <c r="I5" s="266"/>
      <c r="J5" s="266"/>
    </row>
    <row r="6" spans="1:22" ht="42.75" customHeight="1" x14ac:dyDescent="0.2">
      <c r="D6" s="267" t="s">
        <v>194</v>
      </c>
      <c r="E6" s="267"/>
      <c r="F6" s="267"/>
      <c r="H6" s="267" t="s">
        <v>195</v>
      </c>
      <c r="I6" s="267"/>
      <c r="J6" s="267"/>
    </row>
    <row r="7" spans="1:22" ht="52.5" customHeight="1" x14ac:dyDescent="0.2">
      <c r="A7" s="267" t="s">
        <v>232</v>
      </c>
      <c r="B7" s="267"/>
      <c r="D7" s="87" t="s">
        <v>233</v>
      </c>
      <c r="E7" s="88"/>
      <c r="F7" s="87" t="s">
        <v>234</v>
      </c>
      <c r="H7" s="87" t="s">
        <v>233</v>
      </c>
      <c r="I7" s="88"/>
      <c r="J7" s="87" t="s">
        <v>234</v>
      </c>
    </row>
    <row r="8" spans="1:22" ht="36.4" customHeight="1" x14ac:dyDescent="0.2">
      <c r="A8" s="269" t="s">
        <v>277</v>
      </c>
      <c r="B8" s="269"/>
      <c r="C8" s="269"/>
      <c r="D8" s="73">
        <v>101269</v>
      </c>
      <c r="E8" s="162">
        <v>0</v>
      </c>
      <c r="F8" s="90">
        <f>D8/N17</f>
        <v>1.2236187061664868E-6</v>
      </c>
      <c r="G8" s="162">
        <v>0</v>
      </c>
      <c r="H8" s="73">
        <v>101269</v>
      </c>
      <c r="I8" s="162"/>
      <c r="J8" s="90">
        <f>H8/Q17</f>
        <v>1.2234810006304576E-6</v>
      </c>
    </row>
    <row r="9" spans="1:22" ht="36.4" customHeight="1" x14ac:dyDescent="0.2">
      <c r="A9" s="269" t="s">
        <v>278</v>
      </c>
      <c r="B9" s="269"/>
      <c r="C9" s="269"/>
      <c r="D9" s="73">
        <v>1723816157137</v>
      </c>
      <c r="E9" s="162">
        <v>7160082813405</v>
      </c>
      <c r="F9" s="90">
        <f>D9/N23</f>
        <v>2.640478215900385E-2</v>
      </c>
      <c r="G9" s="162">
        <v>0</v>
      </c>
      <c r="H9" s="73">
        <v>1723816157137</v>
      </c>
      <c r="I9" s="162"/>
      <c r="J9" s="90">
        <f>H9/Q23</f>
        <v>4.0942617069141984E-2</v>
      </c>
    </row>
    <row r="10" spans="1:22" ht="36.4" customHeight="1" thickBot="1" x14ac:dyDescent="0.25">
      <c r="A10" s="270" t="s">
        <v>23</v>
      </c>
      <c r="B10" s="270"/>
      <c r="C10" s="91"/>
      <c r="D10" s="78">
        <f>SUM(D8:D9)</f>
        <v>1723816258406</v>
      </c>
      <c r="E10" s="163"/>
      <c r="F10" s="92">
        <f>SUM(F8:F9)</f>
        <v>2.6406005777710018E-2</v>
      </c>
      <c r="G10" s="163"/>
      <c r="H10" s="78">
        <f>SUM(H8:H9)</f>
        <v>1723816258406</v>
      </c>
      <c r="I10" s="163"/>
      <c r="J10" s="207">
        <f>SUM(J8:J9)</f>
        <v>4.0943840550142614E-2</v>
      </c>
    </row>
    <row r="11" spans="1:22" ht="19.5" thickTop="1" x14ac:dyDescent="0.2">
      <c r="D11" s="91"/>
      <c r="E11" s="91"/>
      <c r="F11" s="91"/>
      <c r="G11" s="91"/>
      <c r="H11" s="91"/>
      <c r="I11" s="91"/>
      <c r="J11" s="208"/>
      <c r="K11" s="209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09"/>
    </row>
    <row r="12" spans="1:22" ht="19.5" x14ac:dyDescent="0.2">
      <c r="D12" s="164"/>
      <c r="E12" s="89"/>
      <c r="F12" s="89"/>
      <c r="G12" s="89"/>
      <c r="H12" s="164"/>
      <c r="J12" s="209"/>
      <c r="K12" s="209"/>
      <c r="L12" s="211"/>
      <c r="M12" s="211"/>
      <c r="N12" s="212" t="s">
        <v>301</v>
      </c>
      <c r="O12" s="211"/>
      <c r="P12" s="211"/>
      <c r="Q12" s="211"/>
      <c r="R12" s="211"/>
      <c r="S12" s="211"/>
      <c r="T12" s="211"/>
      <c r="U12" s="211"/>
      <c r="V12" s="209"/>
    </row>
    <row r="13" spans="1:22" ht="19.5" x14ac:dyDescent="0.2">
      <c r="D13" s="89"/>
      <c r="E13" s="89"/>
      <c r="F13" s="89"/>
      <c r="G13" s="89"/>
      <c r="H13" s="89"/>
      <c r="J13" s="209"/>
      <c r="K13" s="209"/>
      <c r="L13" s="268" t="s">
        <v>279</v>
      </c>
      <c r="M13" s="211"/>
      <c r="N13" s="212" t="s">
        <v>302</v>
      </c>
      <c r="O13" s="212"/>
      <c r="P13" s="268" t="s">
        <v>195</v>
      </c>
      <c r="Q13" s="268"/>
      <c r="R13" s="268"/>
      <c r="S13" s="212"/>
      <c r="T13" s="211"/>
      <c r="U13" s="211"/>
      <c r="V13" s="209"/>
    </row>
    <row r="14" spans="1:22" ht="19.5" x14ac:dyDescent="0.2">
      <c r="B14" s="94"/>
      <c r="C14" s="94"/>
      <c r="D14" s="94"/>
      <c r="E14" s="94"/>
      <c r="F14" s="94"/>
      <c r="G14" s="94"/>
      <c r="H14" s="94"/>
      <c r="I14" s="94"/>
      <c r="J14" s="213"/>
      <c r="K14" s="209"/>
      <c r="L14" s="268"/>
      <c r="M14" s="212" t="s">
        <v>280</v>
      </c>
      <c r="N14" s="214">
        <f>سپرده!D8</f>
        <v>162562584266</v>
      </c>
      <c r="O14" s="212"/>
      <c r="P14" s="212"/>
      <c r="Q14" s="215">
        <v>162581214340</v>
      </c>
      <c r="R14" s="212"/>
      <c r="S14" s="268" t="s">
        <v>281</v>
      </c>
      <c r="T14" s="268"/>
      <c r="U14" s="268"/>
      <c r="V14" s="209"/>
    </row>
    <row r="15" spans="1:22" ht="19.5" x14ac:dyDescent="0.2">
      <c r="B15" s="94"/>
      <c r="C15" s="94"/>
      <c r="D15" s="89"/>
      <c r="E15" s="74"/>
      <c r="F15" s="74"/>
      <c r="G15" s="74"/>
      <c r="H15" s="74"/>
      <c r="I15" s="94"/>
      <c r="J15" s="213"/>
      <c r="K15" s="209"/>
      <c r="L15" s="268"/>
      <c r="M15" s="212"/>
      <c r="N15" s="212" t="s">
        <v>300</v>
      </c>
      <c r="O15" s="212"/>
      <c r="P15" s="212"/>
      <c r="Q15" s="211"/>
      <c r="R15" s="212"/>
      <c r="S15" s="216" t="s">
        <v>303</v>
      </c>
      <c r="T15" s="211"/>
      <c r="U15" s="211"/>
      <c r="V15" s="209"/>
    </row>
    <row r="16" spans="1:22" ht="19.5" x14ac:dyDescent="0.2">
      <c r="B16" s="94"/>
      <c r="C16" s="94"/>
      <c r="E16" s="94"/>
      <c r="G16" s="94"/>
      <c r="H16" s="94"/>
      <c r="I16" s="94"/>
      <c r="J16" s="213"/>
      <c r="K16" s="209"/>
      <c r="L16" s="268"/>
      <c r="M16" s="212" t="s">
        <v>282</v>
      </c>
      <c r="N16" s="214">
        <f>سپرده!J8</f>
        <v>2961201027</v>
      </c>
      <c r="O16" s="212"/>
      <c r="P16" s="212"/>
      <c r="Q16" s="214">
        <f>N16</f>
        <v>2961201027</v>
      </c>
      <c r="R16" s="212"/>
      <c r="S16" s="212"/>
      <c r="T16" s="211"/>
      <c r="U16" s="211"/>
      <c r="V16" s="209"/>
    </row>
    <row r="17" spans="2:22" ht="19.5" x14ac:dyDescent="0.2">
      <c r="B17" s="94"/>
      <c r="C17" s="94"/>
      <c r="D17" s="82"/>
      <c r="E17" s="94"/>
      <c r="F17" s="94"/>
      <c r="G17" s="94"/>
      <c r="H17" s="82"/>
      <c r="I17" s="94"/>
      <c r="J17" s="213"/>
      <c r="K17" s="209"/>
      <c r="L17" s="268"/>
      <c r="M17" s="212" t="s">
        <v>283</v>
      </c>
      <c r="N17" s="214">
        <f>(N14+N16)/2</f>
        <v>82761892646.5</v>
      </c>
      <c r="O17" s="212"/>
      <c r="P17" s="212"/>
      <c r="Q17" s="214">
        <f>(Q14+Q16)/2</f>
        <v>82771207683.5</v>
      </c>
      <c r="R17" s="212"/>
      <c r="S17" s="212"/>
      <c r="T17" s="211"/>
      <c r="U17" s="211"/>
      <c r="V17" s="209"/>
    </row>
    <row r="18" spans="2:22" ht="19.5" x14ac:dyDescent="0.2">
      <c r="B18" s="94"/>
      <c r="C18" s="94"/>
      <c r="D18" s="94"/>
      <c r="E18" s="94"/>
      <c r="F18" s="94"/>
      <c r="G18" s="94"/>
      <c r="H18" s="94"/>
      <c r="I18" s="94"/>
      <c r="J18" s="213"/>
      <c r="K18" s="209"/>
      <c r="L18" s="212"/>
      <c r="M18" s="212"/>
      <c r="N18" s="212"/>
      <c r="O18" s="212"/>
      <c r="P18" s="212"/>
      <c r="Q18" s="212"/>
      <c r="R18" s="212"/>
      <c r="S18" s="212"/>
      <c r="T18" s="211"/>
      <c r="U18" s="211"/>
      <c r="V18" s="209"/>
    </row>
    <row r="19" spans="2:22" ht="19.5" x14ac:dyDescent="0.2">
      <c r="B19" s="94"/>
      <c r="C19" s="94"/>
      <c r="D19" s="94"/>
      <c r="E19" s="94"/>
      <c r="F19" s="94"/>
      <c r="G19" s="94"/>
      <c r="H19" s="94"/>
      <c r="I19" s="94"/>
      <c r="J19" s="213"/>
      <c r="K19" s="209"/>
      <c r="L19" s="268" t="s">
        <v>284</v>
      </c>
      <c r="M19" s="212" t="s">
        <v>194</v>
      </c>
      <c r="N19" s="212" t="s">
        <v>302</v>
      </c>
      <c r="O19" s="212"/>
      <c r="P19" s="212"/>
      <c r="Q19" s="212"/>
      <c r="R19" s="212"/>
      <c r="S19" s="212"/>
      <c r="T19" s="211"/>
      <c r="U19" s="211"/>
      <c r="V19" s="209"/>
    </row>
    <row r="20" spans="2:22" ht="19.5" x14ac:dyDescent="0.2">
      <c r="B20" s="94"/>
      <c r="C20" s="94"/>
      <c r="D20" s="94"/>
      <c r="E20" s="94"/>
      <c r="F20" s="94"/>
      <c r="G20" s="94"/>
      <c r="H20" s="94"/>
      <c r="I20" s="94"/>
      <c r="J20" s="213"/>
      <c r="K20" s="209"/>
      <c r="L20" s="268"/>
      <c r="M20" s="212" t="s">
        <v>280</v>
      </c>
      <c r="N20" s="214">
        <f>سپرده!D9</f>
        <v>46362034630074</v>
      </c>
      <c r="O20" s="212"/>
      <c r="P20" s="212"/>
      <c r="Q20" s="215">
        <v>46362016000000</v>
      </c>
      <c r="R20" s="212"/>
      <c r="S20" s="268" t="str">
        <f>S14</f>
        <v>1404/01/01 تا 1404/01/01</v>
      </c>
      <c r="T20" s="268"/>
      <c r="U20" s="268"/>
      <c r="V20" s="209"/>
    </row>
    <row r="21" spans="2:22" ht="19.5" x14ac:dyDescent="0.2">
      <c r="B21" s="94"/>
      <c r="C21" s="94"/>
      <c r="D21" s="94"/>
      <c r="E21" s="94"/>
      <c r="F21" s="94"/>
      <c r="G21" s="94"/>
      <c r="H21" s="94"/>
      <c r="I21" s="94"/>
      <c r="J21" s="213"/>
      <c r="K21" s="209"/>
      <c r="L21" s="268"/>
      <c r="M21" s="212"/>
      <c r="N21" s="212" t="s">
        <v>300</v>
      </c>
      <c r="O21" s="212"/>
      <c r="P21" s="212"/>
      <c r="Q21" s="214"/>
      <c r="R21" s="212"/>
      <c r="S21" s="212"/>
      <c r="T21" s="211"/>
      <c r="U21" s="211"/>
      <c r="V21" s="209"/>
    </row>
    <row r="22" spans="2:22" ht="19.5" x14ac:dyDescent="0.2">
      <c r="B22" s="94"/>
      <c r="C22" s="94"/>
      <c r="D22" s="94"/>
      <c r="E22" s="94"/>
      <c r="F22" s="94"/>
      <c r="G22" s="94"/>
      <c r="H22" s="94"/>
      <c r="I22" s="94"/>
      <c r="J22" s="213"/>
      <c r="K22" s="209"/>
      <c r="L22" s="268"/>
      <c r="M22" s="212" t="s">
        <v>282</v>
      </c>
      <c r="N22" s="214">
        <f>سپرده!J9</f>
        <v>84206447000000</v>
      </c>
      <c r="O22" s="212"/>
      <c r="P22" s="212"/>
      <c r="Q22" s="214">
        <f>N22</f>
        <v>84206447000000</v>
      </c>
      <c r="R22" s="212"/>
      <c r="S22" s="212"/>
      <c r="T22" s="211"/>
      <c r="U22" s="211"/>
      <c r="V22" s="209"/>
    </row>
    <row r="23" spans="2:22" ht="19.5" x14ac:dyDescent="0.2">
      <c r="B23" s="94"/>
      <c r="C23" s="94"/>
      <c r="D23" s="94"/>
      <c r="E23" s="94"/>
      <c r="F23" s="94"/>
      <c r="G23" s="94"/>
      <c r="H23" s="94"/>
      <c r="I23" s="94"/>
      <c r="J23" s="213"/>
      <c r="K23" s="209"/>
      <c r="L23" s="268"/>
      <c r="M23" s="212" t="s">
        <v>283</v>
      </c>
      <c r="N23" s="214">
        <f>(N20+N22)/2</f>
        <v>65284240815037</v>
      </c>
      <c r="O23" s="212"/>
      <c r="P23" s="212"/>
      <c r="Q23" s="214">
        <f>(Q21+Q22)/2</f>
        <v>42103223500000</v>
      </c>
      <c r="R23" s="212"/>
      <c r="S23" s="212"/>
      <c r="T23" s="211"/>
      <c r="U23" s="211"/>
      <c r="V23" s="209"/>
    </row>
    <row r="24" spans="2:22" ht="18" x14ac:dyDescent="0.2">
      <c r="B24" s="94"/>
      <c r="C24" s="94"/>
      <c r="D24" s="94"/>
      <c r="E24" s="94"/>
      <c r="F24" s="94"/>
      <c r="G24" s="94"/>
      <c r="H24" s="94"/>
      <c r="I24" s="94"/>
      <c r="J24" s="213"/>
      <c r="K24" s="209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09"/>
    </row>
    <row r="25" spans="2:22" x14ac:dyDescent="0.2"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2:22" x14ac:dyDescent="0.2"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2:22" x14ac:dyDescent="0.2"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</sheetData>
  <mergeCells count="15">
    <mergeCell ref="S14:U14"/>
    <mergeCell ref="L19:L23"/>
    <mergeCell ref="S20:U20"/>
    <mergeCell ref="A7:B7"/>
    <mergeCell ref="A8:C8"/>
    <mergeCell ref="A9:C9"/>
    <mergeCell ref="A10:B10"/>
    <mergeCell ref="L13:L17"/>
    <mergeCell ref="P13:R13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8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678A-FBAE-4CCF-9E29-37093C5A9FE4}">
  <sheetPr>
    <pageSetUpPr fitToPage="1"/>
  </sheetPr>
  <dimension ref="A1:G73"/>
  <sheetViews>
    <sheetView rightToLeft="1" topLeftCell="A49" workbookViewId="0">
      <selection activeCell="D69" sqref="D69:F6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225" t="s">
        <v>0</v>
      </c>
      <c r="B1" s="225"/>
      <c r="C1" s="225"/>
      <c r="D1" s="225"/>
      <c r="E1" s="225"/>
      <c r="F1" s="225"/>
      <c r="G1" s="225"/>
    </row>
    <row r="2" spans="1:7" ht="21.75" customHeight="1" x14ac:dyDescent="0.2">
      <c r="A2" s="225" t="s">
        <v>175</v>
      </c>
      <c r="B2" s="225"/>
      <c r="C2" s="225"/>
      <c r="D2" s="225"/>
      <c r="E2" s="225"/>
      <c r="F2" s="225"/>
      <c r="G2" s="225"/>
    </row>
    <row r="3" spans="1:7" ht="21.75" customHeight="1" x14ac:dyDescent="0.2">
      <c r="A3" s="225" t="s">
        <v>2</v>
      </c>
      <c r="B3" s="225"/>
      <c r="C3" s="225"/>
      <c r="D3" s="225"/>
      <c r="E3" s="225"/>
      <c r="F3" s="225"/>
      <c r="G3" s="225"/>
    </row>
    <row r="4" spans="1:7" ht="14.45" customHeight="1" x14ac:dyDescent="0.2"/>
    <row r="5" spans="1:7" ht="14.45" customHeight="1" x14ac:dyDescent="0.2">
      <c r="A5" s="136" t="s">
        <v>230</v>
      </c>
      <c r="B5" s="237" t="s">
        <v>231</v>
      </c>
      <c r="C5" s="237"/>
      <c r="D5" s="237"/>
      <c r="E5" s="237"/>
      <c r="F5" s="237"/>
      <c r="G5" s="237"/>
    </row>
    <row r="6" spans="1:7" ht="14.45" customHeight="1" x14ac:dyDescent="0.2">
      <c r="D6" s="233" t="s">
        <v>194</v>
      </c>
      <c r="E6" s="233"/>
      <c r="F6" s="233" t="s">
        <v>195</v>
      </c>
      <c r="G6" s="233"/>
    </row>
    <row r="7" spans="1:7" ht="36.4" customHeight="1" x14ac:dyDescent="0.2">
      <c r="A7" s="233" t="s">
        <v>232</v>
      </c>
      <c r="B7" s="233"/>
      <c r="D7" s="144" t="s">
        <v>233</v>
      </c>
      <c r="E7" s="3"/>
      <c r="F7" s="144" t="s">
        <v>233</v>
      </c>
      <c r="G7" s="3"/>
    </row>
    <row r="8" spans="1:7" ht="21.75" customHeight="1" x14ac:dyDescent="0.2">
      <c r="A8" s="242" t="s">
        <v>115</v>
      </c>
      <c r="B8" s="242"/>
      <c r="D8" s="9">
        <v>3363699343</v>
      </c>
      <c r="E8" s="9"/>
      <c r="F8" s="9">
        <v>3363699343</v>
      </c>
    </row>
    <row r="9" spans="1:7" ht="21.75" customHeight="1" x14ac:dyDescent="0.2">
      <c r="A9" s="242" t="s">
        <v>117</v>
      </c>
      <c r="B9" s="242"/>
      <c r="D9" s="9">
        <v>8790410933</v>
      </c>
      <c r="E9" s="9"/>
      <c r="F9" s="9">
        <v>8790410933</v>
      </c>
    </row>
    <row r="10" spans="1:7" ht="21.75" customHeight="1" x14ac:dyDescent="0.2">
      <c r="A10" s="242" t="s">
        <v>119</v>
      </c>
      <c r="B10" s="242"/>
      <c r="D10" s="9">
        <v>7643835602</v>
      </c>
      <c r="E10" s="9"/>
      <c r="F10" s="9">
        <v>7643835602</v>
      </c>
    </row>
    <row r="11" spans="1:7" ht="21.75" customHeight="1" x14ac:dyDescent="0.2">
      <c r="A11" s="242" t="s">
        <v>121</v>
      </c>
      <c r="B11" s="242"/>
      <c r="D11" s="9">
        <v>28656739698</v>
      </c>
      <c r="E11" s="9"/>
      <c r="F11" s="9">
        <v>28656739698</v>
      </c>
    </row>
    <row r="12" spans="1:7" ht="21.75" customHeight="1" x14ac:dyDescent="0.2">
      <c r="A12" s="242" t="s">
        <v>123</v>
      </c>
      <c r="B12" s="242"/>
      <c r="D12" s="9">
        <v>25407832083</v>
      </c>
      <c r="E12" s="9"/>
      <c r="F12" s="9">
        <v>25407832083</v>
      </c>
    </row>
    <row r="13" spans="1:7" ht="21.75" customHeight="1" x14ac:dyDescent="0.2">
      <c r="A13" s="242" t="s">
        <v>126</v>
      </c>
      <c r="B13" s="242"/>
      <c r="D13" s="9">
        <v>19690946847</v>
      </c>
      <c r="E13" s="9"/>
      <c r="F13" s="9">
        <v>19690946847</v>
      </c>
    </row>
    <row r="14" spans="1:7" ht="21.75" customHeight="1" x14ac:dyDescent="0.2">
      <c r="A14" s="242" t="s">
        <v>127</v>
      </c>
      <c r="B14" s="242"/>
      <c r="D14" s="9">
        <v>9886027379</v>
      </c>
      <c r="E14" s="9"/>
      <c r="F14" s="9">
        <v>9886027379</v>
      </c>
    </row>
    <row r="15" spans="1:7" ht="21.75" customHeight="1" x14ac:dyDescent="0.2">
      <c r="A15" s="242" t="s">
        <v>127</v>
      </c>
      <c r="B15" s="242"/>
      <c r="D15" s="9">
        <v>20753424653</v>
      </c>
      <c r="E15" s="9"/>
      <c r="F15" s="9">
        <v>20753424653</v>
      </c>
    </row>
    <row r="16" spans="1:7" ht="21.75" customHeight="1" x14ac:dyDescent="0.2">
      <c r="A16" s="242" t="s">
        <v>127</v>
      </c>
      <c r="B16" s="242"/>
      <c r="D16" s="9">
        <v>25479452048</v>
      </c>
      <c r="E16" s="9"/>
      <c r="F16" s="9">
        <v>25479452048</v>
      </c>
    </row>
    <row r="17" spans="1:6" ht="21.75" customHeight="1" x14ac:dyDescent="0.2">
      <c r="A17" s="242" t="s">
        <v>126</v>
      </c>
      <c r="B17" s="242"/>
      <c r="D17" s="9">
        <v>15193764820</v>
      </c>
      <c r="E17" s="9"/>
      <c r="F17" s="9">
        <v>15193764820</v>
      </c>
    </row>
    <row r="18" spans="1:6" ht="21.75" customHeight="1" x14ac:dyDescent="0.2">
      <c r="A18" s="242" t="s">
        <v>127</v>
      </c>
      <c r="B18" s="242"/>
      <c r="D18" s="9">
        <v>4282191763</v>
      </c>
      <c r="E18" s="9"/>
      <c r="F18" s="9">
        <v>4282191763</v>
      </c>
    </row>
    <row r="19" spans="1:6" ht="21.75" customHeight="1" x14ac:dyDescent="0.2">
      <c r="A19" s="242" t="s">
        <v>132</v>
      </c>
      <c r="B19" s="242"/>
      <c r="D19" s="9">
        <v>57351698614</v>
      </c>
      <c r="E19" s="9"/>
      <c r="F19" s="9">
        <v>57351698614</v>
      </c>
    </row>
    <row r="20" spans="1:6" ht="21.75" customHeight="1" x14ac:dyDescent="0.2">
      <c r="A20" s="242" t="s">
        <v>127</v>
      </c>
      <c r="B20" s="242"/>
      <c r="D20" s="9">
        <v>50260767108</v>
      </c>
      <c r="E20" s="9"/>
      <c r="F20" s="9">
        <v>50260767108</v>
      </c>
    </row>
    <row r="21" spans="1:6" ht="21.75" customHeight="1" x14ac:dyDescent="0.2">
      <c r="A21" s="242" t="s">
        <v>127</v>
      </c>
      <c r="B21" s="242"/>
      <c r="D21" s="9">
        <v>15926712319</v>
      </c>
      <c r="E21" s="9"/>
      <c r="F21" s="9">
        <v>15926712319</v>
      </c>
    </row>
    <row r="22" spans="1:6" ht="21.75" customHeight="1" x14ac:dyDescent="0.2">
      <c r="A22" s="242" t="s">
        <v>127</v>
      </c>
      <c r="B22" s="242"/>
      <c r="D22" s="9">
        <v>5554520542</v>
      </c>
      <c r="E22" s="9"/>
      <c r="F22" s="9">
        <v>5554520542</v>
      </c>
    </row>
    <row r="23" spans="1:6" ht="21.75" customHeight="1" x14ac:dyDescent="0.2">
      <c r="A23" s="242" t="s">
        <v>137</v>
      </c>
      <c r="B23" s="242"/>
      <c r="C23" s="9"/>
      <c r="D23" s="9">
        <v>50958904096</v>
      </c>
      <c r="E23" s="9"/>
      <c r="F23" s="9">
        <v>50958904096</v>
      </c>
    </row>
    <row r="24" spans="1:6" ht="21.75" customHeight="1" x14ac:dyDescent="0.2">
      <c r="A24" s="242" t="s">
        <v>127</v>
      </c>
      <c r="B24" s="242"/>
      <c r="C24" s="9"/>
      <c r="D24" s="9">
        <v>5818684923</v>
      </c>
      <c r="E24" s="9"/>
      <c r="F24" s="9">
        <v>5818684923</v>
      </c>
    </row>
    <row r="25" spans="1:6" ht="21.75" customHeight="1" x14ac:dyDescent="0.2">
      <c r="A25" s="242" t="s">
        <v>127</v>
      </c>
      <c r="B25" s="242"/>
      <c r="C25" s="9"/>
      <c r="D25" s="9">
        <v>7664219156</v>
      </c>
      <c r="E25" s="9"/>
      <c r="F25" s="9">
        <v>7664219156</v>
      </c>
    </row>
    <row r="26" spans="1:6" ht="21.75" customHeight="1" x14ac:dyDescent="0.2">
      <c r="A26" s="242" t="s">
        <v>140</v>
      </c>
      <c r="B26" s="242"/>
      <c r="C26" s="9"/>
      <c r="D26" s="9">
        <v>19603358900</v>
      </c>
      <c r="E26" s="9"/>
      <c r="F26" s="9">
        <v>19603358900</v>
      </c>
    </row>
    <row r="27" spans="1:6" ht="21.75" customHeight="1" x14ac:dyDescent="0.2">
      <c r="A27" s="242" t="s">
        <v>140</v>
      </c>
      <c r="B27" s="242"/>
      <c r="C27" s="9"/>
      <c r="D27" s="9">
        <v>27704109587</v>
      </c>
      <c r="E27" s="9"/>
      <c r="F27" s="9">
        <v>27704109587</v>
      </c>
    </row>
    <row r="28" spans="1:6" ht="21.75" customHeight="1" x14ac:dyDescent="0.2">
      <c r="A28" s="242" t="s">
        <v>140</v>
      </c>
      <c r="B28" s="242"/>
      <c r="C28" s="9"/>
      <c r="D28" s="9">
        <v>27704109587</v>
      </c>
      <c r="E28" s="9"/>
      <c r="F28" s="9">
        <v>27704109587</v>
      </c>
    </row>
    <row r="29" spans="1:6" ht="21.75" customHeight="1" x14ac:dyDescent="0.2">
      <c r="A29" s="242" t="s">
        <v>140</v>
      </c>
      <c r="B29" s="242"/>
      <c r="C29" s="9"/>
      <c r="D29" s="9">
        <v>26882191779</v>
      </c>
      <c r="E29" s="9"/>
      <c r="F29" s="9">
        <v>26882191779</v>
      </c>
    </row>
    <row r="30" spans="1:6" ht="21.75" customHeight="1" x14ac:dyDescent="0.2">
      <c r="A30" s="242" t="s">
        <v>140</v>
      </c>
      <c r="B30" s="242"/>
      <c r="C30" s="9"/>
      <c r="D30" s="9">
        <v>28646049312</v>
      </c>
      <c r="E30" s="9"/>
      <c r="F30" s="9">
        <v>28646049312</v>
      </c>
    </row>
    <row r="31" spans="1:6" ht="21.75" customHeight="1" x14ac:dyDescent="0.2">
      <c r="A31" s="242" t="s">
        <v>137</v>
      </c>
      <c r="B31" s="242"/>
      <c r="C31" s="9"/>
      <c r="D31" s="9">
        <v>12739726024</v>
      </c>
      <c r="E31" s="9"/>
      <c r="F31" s="9">
        <v>12739726024</v>
      </c>
    </row>
    <row r="32" spans="1:6" ht="21.75" customHeight="1" x14ac:dyDescent="0.2">
      <c r="A32" s="242" t="s">
        <v>137</v>
      </c>
      <c r="B32" s="242"/>
      <c r="C32" s="9"/>
      <c r="D32" s="9">
        <v>238913178072</v>
      </c>
      <c r="E32" s="9"/>
      <c r="F32" s="9">
        <v>238913178072</v>
      </c>
    </row>
    <row r="33" spans="1:6" ht="21.75" customHeight="1" x14ac:dyDescent="0.2">
      <c r="A33" s="242" t="s">
        <v>147</v>
      </c>
      <c r="B33" s="242"/>
      <c r="C33" s="9"/>
      <c r="D33" s="9">
        <v>53978082190</v>
      </c>
      <c r="E33" s="9"/>
      <c r="F33" s="9">
        <v>53978082190</v>
      </c>
    </row>
    <row r="34" spans="1:6" ht="21.75" customHeight="1" x14ac:dyDescent="0.2">
      <c r="A34" s="242" t="s">
        <v>147</v>
      </c>
      <c r="B34" s="242"/>
      <c r="C34" s="9"/>
      <c r="D34" s="9">
        <v>53978082190</v>
      </c>
      <c r="E34" s="9"/>
      <c r="F34" s="9">
        <v>53978082190</v>
      </c>
    </row>
    <row r="35" spans="1:6" ht="21.75" customHeight="1" x14ac:dyDescent="0.2">
      <c r="A35" s="242" t="s">
        <v>147</v>
      </c>
      <c r="B35" s="242"/>
      <c r="C35" s="9"/>
      <c r="D35" s="9">
        <v>53978082190</v>
      </c>
      <c r="E35" s="9"/>
      <c r="F35" s="9">
        <v>53978082190</v>
      </c>
    </row>
    <row r="36" spans="1:6" ht="21.75" customHeight="1" x14ac:dyDescent="0.2">
      <c r="A36" s="242" t="s">
        <v>147</v>
      </c>
      <c r="B36" s="242"/>
      <c r="C36" s="9"/>
      <c r="D36" s="9">
        <v>53978082190</v>
      </c>
      <c r="E36" s="9"/>
      <c r="F36" s="9">
        <v>53978082190</v>
      </c>
    </row>
    <row r="37" spans="1:6" ht="21.75" customHeight="1" x14ac:dyDescent="0.2">
      <c r="A37" s="242" t="s">
        <v>147</v>
      </c>
      <c r="B37" s="242"/>
      <c r="C37" s="9"/>
      <c r="D37" s="9">
        <v>53978082190</v>
      </c>
      <c r="E37" s="9"/>
      <c r="F37" s="9">
        <v>53978082190</v>
      </c>
    </row>
    <row r="38" spans="1:6" ht="21.75" customHeight="1" x14ac:dyDescent="0.2">
      <c r="A38" s="242" t="s">
        <v>117</v>
      </c>
      <c r="B38" s="242"/>
      <c r="C38" s="9"/>
      <c r="D38" s="9">
        <v>2182465749</v>
      </c>
      <c r="E38" s="9"/>
      <c r="F38" s="9">
        <v>2182465749</v>
      </c>
    </row>
    <row r="39" spans="1:6" ht="21.75" customHeight="1" x14ac:dyDescent="0.2">
      <c r="A39" s="242" t="s">
        <v>140</v>
      </c>
      <c r="B39" s="242"/>
      <c r="C39" s="9"/>
      <c r="D39" s="9">
        <v>25479452048</v>
      </c>
      <c r="E39" s="9"/>
      <c r="F39" s="9">
        <v>25479452048</v>
      </c>
    </row>
    <row r="40" spans="1:6" ht="21.75" customHeight="1" x14ac:dyDescent="0.2">
      <c r="A40" s="242" t="s">
        <v>140</v>
      </c>
      <c r="B40" s="242"/>
      <c r="C40" s="9"/>
      <c r="D40" s="9">
        <v>25479452048</v>
      </c>
      <c r="E40" s="9"/>
      <c r="F40" s="9">
        <v>25479452048</v>
      </c>
    </row>
    <row r="41" spans="1:6" ht="21.75" customHeight="1" x14ac:dyDescent="0.2">
      <c r="A41" s="242" t="s">
        <v>140</v>
      </c>
      <c r="B41" s="242"/>
      <c r="C41" s="9"/>
      <c r="D41" s="9">
        <v>25479452048</v>
      </c>
      <c r="E41" s="9"/>
      <c r="F41" s="9">
        <v>25479452048</v>
      </c>
    </row>
    <row r="42" spans="1:6" ht="21.75" customHeight="1" x14ac:dyDescent="0.2">
      <c r="A42" s="242" t="s">
        <v>140</v>
      </c>
      <c r="B42" s="242"/>
      <c r="C42" s="9"/>
      <c r="D42" s="9">
        <v>25479452048</v>
      </c>
      <c r="E42" s="9"/>
      <c r="F42" s="9">
        <v>25479452048</v>
      </c>
    </row>
    <row r="43" spans="1:6" ht="21.75" customHeight="1" x14ac:dyDescent="0.2">
      <c r="A43" s="242" t="s">
        <v>140</v>
      </c>
      <c r="B43" s="242"/>
      <c r="C43" s="9"/>
      <c r="D43" s="9">
        <v>25479452048</v>
      </c>
      <c r="E43" s="9"/>
      <c r="F43" s="9">
        <v>25479452048</v>
      </c>
    </row>
    <row r="44" spans="1:6" ht="21.75" customHeight="1" x14ac:dyDescent="0.2">
      <c r="A44" s="242" t="s">
        <v>140</v>
      </c>
      <c r="B44" s="242"/>
      <c r="C44" s="9"/>
      <c r="D44" s="9">
        <v>30539747650</v>
      </c>
      <c r="E44" s="9"/>
      <c r="F44" s="9">
        <v>30539747650</v>
      </c>
    </row>
    <row r="45" spans="1:6" ht="21.75" customHeight="1" x14ac:dyDescent="0.2">
      <c r="A45" s="242" t="s">
        <v>127</v>
      </c>
      <c r="B45" s="242"/>
      <c r="C45" s="9"/>
      <c r="D45" s="9">
        <v>12808328766</v>
      </c>
      <c r="E45" s="9"/>
      <c r="F45" s="9">
        <v>12808328766</v>
      </c>
    </row>
    <row r="46" spans="1:6" ht="21.75" customHeight="1" x14ac:dyDescent="0.2">
      <c r="A46" s="242" t="s">
        <v>140</v>
      </c>
      <c r="B46" s="242"/>
      <c r="C46" s="9"/>
      <c r="D46" s="9">
        <v>21369863008</v>
      </c>
      <c r="E46" s="9"/>
      <c r="F46" s="9">
        <v>21369863008</v>
      </c>
    </row>
    <row r="47" spans="1:6" ht="21.75" customHeight="1" x14ac:dyDescent="0.2">
      <c r="A47" s="242" t="s">
        <v>140</v>
      </c>
      <c r="B47" s="242"/>
      <c r="C47" s="9"/>
      <c r="D47" s="9">
        <v>21369863008</v>
      </c>
      <c r="E47" s="9"/>
      <c r="F47" s="9">
        <v>21369863008</v>
      </c>
    </row>
    <row r="48" spans="1:6" ht="21.75" customHeight="1" x14ac:dyDescent="0.2">
      <c r="A48" s="242" t="s">
        <v>140</v>
      </c>
      <c r="B48" s="242"/>
      <c r="C48" s="9"/>
      <c r="D48" s="9">
        <v>12798389578</v>
      </c>
      <c r="E48" s="9"/>
      <c r="F48" s="9">
        <v>12798389578</v>
      </c>
    </row>
    <row r="49" spans="1:6" ht="21.75" customHeight="1" x14ac:dyDescent="0.2">
      <c r="A49" s="242" t="s">
        <v>153</v>
      </c>
      <c r="B49" s="242"/>
      <c r="C49" s="9"/>
      <c r="D49" s="9">
        <v>21369863008</v>
      </c>
      <c r="E49" s="9"/>
      <c r="F49" s="9">
        <v>21369863008</v>
      </c>
    </row>
    <row r="50" spans="1:6" ht="21.75" customHeight="1" x14ac:dyDescent="0.2">
      <c r="A50" s="242" t="s">
        <v>153</v>
      </c>
      <c r="B50" s="242"/>
      <c r="C50" s="9"/>
      <c r="D50" s="9">
        <v>29441431214</v>
      </c>
      <c r="E50" s="9"/>
      <c r="F50" s="9">
        <v>29441431214</v>
      </c>
    </row>
    <row r="51" spans="1:6" ht="21.75" customHeight="1" x14ac:dyDescent="0.2">
      <c r="A51" s="242" t="s">
        <v>140</v>
      </c>
      <c r="B51" s="242"/>
      <c r="C51" s="9"/>
      <c r="D51" s="9">
        <v>6389589037</v>
      </c>
      <c r="E51" s="9"/>
      <c r="F51" s="9">
        <v>6389589037</v>
      </c>
    </row>
    <row r="52" spans="1:6" ht="21.75" customHeight="1" x14ac:dyDescent="0.2">
      <c r="A52" s="242" t="s">
        <v>153</v>
      </c>
      <c r="B52" s="242"/>
      <c r="C52" s="9"/>
      <c r="D52" s="9">
        <v>3037808202</v>
      </c>
      <c r="E52" s="9"/>
      <c r="F52" s="9">
        <v>3037808202</v>
      </c>
    </row>
    <row r="53" spans="1:6" ht="21.75" customHeight="1" x14ac:dyDescent="0.2">
      <c r="A53" s="242" t="s">
        <v>156</v>
      </c>
      <c r="B53" s="242"/>
      <c r="C53" s="9"/>
      <c r="D53" s="9">
        <v>2948054781</v>
      </c>
      <c r="E53" s="9"/>
      <c r="F53" s="9">
        <v>2948054781</v>
      </c>
    </row>
    <row r="54" spans="1:6" ht="21.75" customHeight="1" x14ac:dyDescent="0.2">
      <c r="A54" s="242" t="s">
        <v>158</v>
      </c>
      <c r="B54" s="242"/>
      <c r="C54" s="9"/>
      <c r="D54" s="9">
        <v>32876712320</v>
      </c>
      <c r="E54" s="9"/>
      <c r="F54" s="9">
        <v>32876712320</v>
      </c>
    </row>
    <row r="55" spans="1:6" ht="21.75" customHeight="1" x14ac:dyDescent="0.2">
      <c r="A55" s="242" t="s">
        <v>123</v>
      </c>
      <c r="B55" s="242"/>
      <c r="C55" s="9"/>
      <c r="D55" s="9">
        <v>34401034512</v>
      </c>
      <c r="E55" s="9"/>
      <c r="F55" s="9">
        <v>34401034512</v>
      </c>
    </row>
    <row r="56" spans="1:6" ht="21.75" customHeight="1" x14ac:dyDescent="0.2">
      <c r="A56" s="242" t="s">
        <v>161</v>
      </c>
      <c r="B56" s="242"/>
      <c r="C56" s="9"/>
      <c r="D56" s="9">
        <v>65753424656</v>
      </c>
      <c r="E56" s="9"/>
      <c r="F56" s="9">
        <v>65753424656</v>
      </c>
    </row>
    <row r="57" spans="1:6" ht="21.75" customHeight="1" x14ac:dyDescent="0.2">
      <c r="A57" s="242" t="s">
        <v>137</v>
      </c>
      <c r="B57" s="242"/>
      <c r="C57" s="9"/>
      <c r="D57" s="9">
        <v>20263561635</v>
      </c>
      <c r="E57" s="9"/>
      <c r="F57" s="9">
        <v>20263561635</v>
      </c>
    </row>
    <row r="58" spans="1:6" ht="21.75" customHeight="1" x14ac:dyDescent="0.2">
      <c r="A58" s="242" t="s">
        <v>137</v>
      </c>
      <c r="B58" s="242"/>
      <c r="C58" s="9"/>
      <c r="D58" s="9">
        <v>125420547945</v>
      </c>
      <c r="E58" s="9"/>
      <c r="F58" s="9">
        <v>125420547945</v>
      </c>
    </row>
    <row r="59" spans="1:6" ht="21.75" customHeight="1" x14ac:dyDescent="0.2">
      <c r="A59" s="242" t="s">
        <v>137</v>
      </c>
      <c r="B59" s="242"/>
      <c r="C59" s="9"/>
      <c r="D59" s="9">
        <v>63117369854</v>
      </c>
      <c r="E59" s="9"/>
      <c r="F59" s="9">
        <v>63117369854</v>
      </c>
    </row>
    <row r="60" spans="1:6" ht="21.75" customHeight="1" x14ac:dyDescent="0.2">
      <c r="A60" s="242" t="s">
        <v>137</v>
      </c>
      <c r="B60" s="242"/>
      <c r="C60" s="9"/>
      <c r="D60" s="9">
        <v>10196529854</v>
      </c>
      <c r="E60" s="9"/>
      <c r="F60" s="9">
        <v>10196529854</v>
      </c>
    </row>
    <row r="61" spans="1:6" ht="21.75" customHeight="1" x14ac:dyDescent="0.2">
      <c r="A61" s="242" t="s">
        <v>137</v>
      </c>
      <c r="B61" s="242"/>
      <c r="C61" s="9"/>
      <c r="D61" s="9">
        <v>15448883008</v>
      </c>
      <c r="E61" s="9"/>
      <c r="F61" s="9">
        <v>15448883008</v>
      </c>
    </row>
    <row r="62" spans="1:6" ht="21.75" customHeight="1" x14ac:dyDescent="0.2">
      <c r="A62" s="242" t="s">
        <v>137</v>
      </c>
      <c r="B62" s="242"/>
      <c r="C62" s="9"/>
      <c r="D62" s="9">
        <v>2495615330</v>
      </c>
      <c r="E62" s="9"/>
      <c r="F62" s="9">
        <v>2495615330</v>
      </c>
    </row>
    <row r="63" spans="1:6" ht="21.75" customHeight="1" x14ac:dyDescent="0.2">
      <c r="A63" s="242" t="s">
        <v>137</v>
      </c>
      <c r="B63" s="242"/>
      <c r="C63" s="9"/>
      <c r="D63" s="9">
        <v>27495419172</v>
      </c>
      <c r="E63" s="9"/>
      <c r="F63" s="9">
        <v>27495419172</v>
      </c>
    </row>
    <row r="64" spans="1:6" ht="21.75" customHeight="1" x14ac:dyDescent="0.2">
      <c r="A64" s="242" t="s">
        <v>137</v>
      </c>
      <c r="B64" s="242"/>
      <c r="C64" s="9"/>
      <c r="D64" s="9">
        <v>4441601088</v>
      </c>
      <c r="E64" s="9"/>
      <c r="F64" s="9">
        <v>4441601088</v>
      </c>
    </row>
    <row r="65" spans="1:6" ht="21.75" customHeight="1" x14ac:dyDescent="0.2">
      <c r="A65" s="242" t="s">
        <v>140</v>
      </c>
      <c r="B65" s="242"/>
      <c r="C65" s="9"/>
      <c r="D65" s="9">
        <v>9153369855</v>
      </c>
      <c r="E65" s="9"/>
      <c r="F65" s="9">
        <v>9153369855</v>
      </c>
    </row>
    <row r="66" spans="1:6" ht="21.75" customHeight="1" x14ac:dyDescent="0.2">
      <c r="A66" s="242" t="s">
        <v>140</v>
      </c>
      <c r="B66" s="242"/>
      <c r="C66" s="9"/>
      <c r="D66" s="9">
        <v>2856854792</v>
      </c>
      <c r="E66" s="9"/>
      <c r="F66" s="9">
        <v>2856854792</v>
      </c>
    </row>
    <row r="67" spans="1:6" ht="21.75" customHeight="1" x14ac:dyDescent="0.2">
      <c r="A67" s="242" t="s">
        <v>140</v>
      </c>
      <c r="B67" s="242"/>
      <c r="C67" s="9"/>
      <c r="D67" s="9">
        <v>3319060272</v>
      </c>
      <c r="E67" s="9"/>
      <c r="F67" s="9">
        <v>3319060272</v>
      </c>
    </row>
    <row r="68" spans="1:6" ht="21.75" customHeight="1" x14ac:dyDescent="0.2">
      <c r="A68" s="243" t="s">
        <v>140</v>
      </c>
      <c r="B68" s="243"/>
      <c r="C68" s="9"/>
      <c r="D68" s="9">
        <v>156542465</v>
      </c>
      <c r="E68" s="9"/>
      <c r="F68" s="9">
        <v>156542465</v>
      </c>
    </row>
    <row r="69" spans="1:6" ht="18.75" x14ac:dyDescent="0.2">
      <c r="C69" s="9"/>
      <c r="D69" s="9">
        <f>SUM(D8:D68)</f>
        <v>1723816157137</v>
      </c>
      <c r="E69" s="9">
        <f t="shared" ref="E69:F69" si="0">SUM(E8:E68)</f>
        <v>0</v>
      </c>
      <c r="F69" s="9">
        <f t="shared" si="0"/>
        <v>1723816157137</v>
      </c>
    </row>
    <row r="70" spans="1:6" ht="18.75" x14ac:dyDescent="0.2">
      <c r="C70" s="9"/>
      <c r="D70" s="9"/>
      <c r="E70" s="9"/>
      <c r="F70" s="9"/>
    </row>
    <row r="71" spans="1:6" ht="18.75" x14ac:dyDescent="0.2">
      <c r="C71" s="9"/>
      <c r="E71" s="10"/>
    </row>
    <row r="72" spans="1:6" ht="18.75" x14ac:dyDescent="0.2">
      <c r="C72" s="9"/>
      <c r="E72" s="10"/>
    </row>
    <row r="73" spans="1:6" ht="18.75" x14ac:dyDescent="0.2">
      <c r="C73" s="9"/>
      <c r="E73" s="10"/>
    </row>
  </sheetData>
  <autoFilter ref="A7:G68" xr:uid="{6B56678A-FBAE-4CCF-9E29-37093C5A9FE4}">
    <filterColumn colId="0" showButton="0"/>
  </autoFilter>
  <mergeCells count="68">
    <mergeCell ref="A7:B7"/>
    <mergeCell ref="A8:B8"/>
    <mergeCell ref="A1:G1"/>
    <mergeCell ref="A2:G2"/>
    <mergeCell ref="A3:G3"/>
    <mergeCell ref="B5:G5"/>
    <mergeCell ref="D6:E6"/>
    <mergeCell ref="F6:G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8:B68"/>
    <mergeCell ref="A62:B62"/>
    <mergeCell ref="A63:B63"/>
    <mergeCell ref="A64:B64"/>
    <mergeCell ref="A65:B65"/>
    <mergeCell ref="A66:B66"/>
    <mergeCell ref="A67:B6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7"/>
  <sheetViews>
    <sheetView rightToLeft="1" topLeftCell="A61" workbookViewId="0">
      <selection activeCell="H77" sqref="H7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14.45" customHeight="1" x14ac:dyDescent="0.2"/>
    <row r="5" spans="1:10" ht="14.45" customHeight="1" x14ac:dyDescent="0.2">
      <c r="A5" s="1" t="s">
        <v>230</v>
      </c>
      <c r="B5" s="237" t="s">
        <v>231</v>
      </c>
      <c r="C5" s="237"/>
      <c r="D5" s="237"/>
      <c r="E5" s="237"/>
      <c r="F5" s="237"/>
      <c r="G5" s="237"/>
      <c r="H5" s="237"/>
      <c r="I5" s="237"/>
      <c r="J5" s="237"/>
    </row>
    <row r="6" spans="1:10" ht="14.45" customHeight="1" x14ac:dyDescent="0.2">
      <c r="D6" s="233" t="s">
        <v>194</v>
      </c>
      <c r="E6" s="233"/>
      <c r="F6" s="233"/>
      <c r="H6" s="233" t="s">
        <v>195</v>
      </c>
      <c r="I6" s="233"/>
      <c r="J6" s="233"/>
    </row>
    <row r="7" spans="1:10" ht="36.4" customHeight="1" x14ac:dyDescent="0.2">
      <c r="A7" s="233" t="s">
        <v>232</v>
      </c>
      <c r="B7" s="233"/>
      <c r="D7" s="18" t="s">
        <v>233</v>
      </c>
      <c r="E7" s="3"/>
      <c r="F7" s="18" t="s">
        <v>234</v>
      </c>
      <c r="H7" s="18" t="s">
        <v>233</v>
      </c>
      <c r="I7" s="3"/>
      <c r="J7" s="18" t="s">
        <v>234</v>
      </c>
    </row>
    <row r="8" spans="1:10" ht="21.75" customHeight="1" x14ac:dyDescent="0.2">
      <c r="A8" s="249" t="s">
        <v>102</v>
      </c>
      <c r="B8" s="249"/>
      <c r="D8" s="6">
        <v>20423</v>
      </c>
      <c r="F8" s="7"/>
      <c r="H8" s="6">
        <v>20423</v>
      </c>
      <c r="J8" s="7"/>
    </row>
    <row r="9" spans="1:10" ht="21.75" customHeight="1" x14ac:dyDescent="0.2">
      <c r="A9" s="242" t="s">
        <v>109</v>
      </c>
      <c r="B9" s="242"/>
      <c r="D9" s="9">
        <v>32982</v>
      </c>
      <c r="F9" s="10"/>
      <c r="H9" s="9">
        <v>32982</v>
      </c>
      <c r="J9" s="10"/>
    </row>
    <row r="10" spans="1:10" ht="21.75" customHeight="1" x14ac:dyDescent="0.2">
      <c r="A10" s="242" t="s">
        <v>112</v>
      </c>
      <c r="B10" s="242"/>
      <c r="D10" s="9">
        <v>3836</v>
      </c>
      <c r="F10" s="10"/>
      <c r="H10" s="9">
        <v>3836</v>
      </c>
      <c r="J10" s="10"/>
    </row>
    <row r="11" spans="1:10" ht="21.75" customHeight="1" x14ac:dyDescent="0.2">
      <c r="A11" s="242" t="s">
        <v>113</v>
      </c>
      <c r="B11" s="242"/>
      <c r="D11" s="9">
        <v>37932</v>
      </c>
      <c r="F11" s="10"/>
      <c r="H11" s="9">
        <v>37932</v>
      </c>
      <c r="J11" s="10"/>
    </row>
    <row r="12" spans="1:10" ht="21.75" customHeight="1" x14ac:dyDescent="0.2">
      <c r="A12" s="242" t="s">
        <v>115</v>
      </c>
      <c r="B12" s="242"/>
      <c r="D12" s="9">
        <v>3363699343</v>
      </c>
      <c r="F12" s="10"/>
      <c r="H12" s="9">
        <v>3363699343</v>
      </c>
      <c r="J12" s="10"/>
    </row>
    <row r="13" spans="1:10" ht="21.75" customHeight="1" x14ac:dyDescent="0.2">
      <c r="A13" s="242" t="s">
        <v>117</v>
      </c>
      <c r="B13" s="242"/>
      <c r="D13" s="9">
        <v>8790410933</v>
      </c>
      <c r="F13" s="10"/>
      <c r="H13" s="9">
        <v>8790410933</v>
      </c>
      <c r="J13" s="10"/>
    </row>
    <row r="14" spans="1:10" ht="21.75" customHeight="1" x14ac:dyDescent="0.2">
      <c r="A14" s="242" t="s">
        <v>119</v>
      </c>
      <c r="B14" s="242"/>
      <c r="D14" s="9">
        <v>7643835602</v>
      </c>
      <c r="F14" s="10"/>
      <c r="H14" s="9">
        <v>7643835602</v>
      </c>
      <c r="J14" s="10"/>
    </row>
    <row r="15" spans="1:10" ht="21.75" customHeight="1" x14ac:dyDescent="0.2">
      <c r="A15" s="242" t="s">
        <v>121</v>
      </c>
      <c r="B15" s="242"/>
      <c r="D15" s="9">
        <v>28656739698</v>
      </c>
      <c r="F15" s="10"/>
      <c r="H15" s="9">
        <v>28656739698</v>
      </c>
      <c r="J15" s="10"/>
    </row>
    <row r="16" spans="1:10" ht="21.75" customHeight="1" x14ac:dyDescent="0.2">
      <c r="A16" s="242" t="s">
        <v>123</v>
      </c>
      <c r="B16" s="242"/>
      <c r="D16" s="9">
        <v>25407832083</v>
      </c>
      <c r="F16" s="10"/>
      <c r="H16" s="9">
        <v>25407832083</v>
      </c>
      <c r="J16" s="10"/>
    </row>
    <row r="17" spans="1:10" ht="21.75" customHeight="1" x14ac:dyDescent="0.2">
      <c r="A17" s="242" t="s">
        <v>126</v>
      </c>
      <c r="B17" s="242"/>
      <c r="D17" s="9">
        <v>19690946847</v>
      </c>
      <c r="F17" s="10"/>
      <c r="H17" s="9">
        <v>19690946847</v>
      </c>
      <c r="J17" s="10"/>
    </row>
    <row r="18" spans="1:10" ht="21.75" customHeight="1" x14ac:dyDescent="0.2">
      <c r="A18" s="242" t="s">
        <v>127</v>
      </c>
      <c r="B18" s="242"/>
      <c r="D18" s="9">
        <v>9886027379</v>
      </c>
      <c r="F18" s="10"/>
      <c r="H18" s="9">
        <v>9886027379</v>
      </c>
      <c r="J18" s="10"/>
    </row>
    <row r="19" spans="1:10" ht="21.75" customHeight="1" x14ac:dyDescent="0.2">
      <c r="A19" s="242" t="s">
        <v>127</v>
      </c>
      <c r="B19" s="242"/>
      <c r="D19" s="9">
        <v>20753424653</v>
      </c>
      <c r="F19" s="10"/>
      <c r="H19" s="9">
        <v>20753424653</v>
      </c>
      <c r="J19" s="10"/>
    </row>
    <row r="20" spans="1:10" ht="21.75" customHeight="1" x14ac:dyDescent="0.2">
      <c r="A20" s="242" t="s">
        <v>127</v>
      </c>
      <c r="B20" s="242"/>
      <c r="D20" s="9">
        <v>25479452048</v>
      </c>
      <c r="F20" s="10"/>
      <c r="H20" s="9">
        <v>25479452048</v>
      </c>
      <c r="J20" s="10"/>
    </row>
    <row r="21" spans="1:10" ht="21.75" customHeight="1" x14ac:dyDescent="0.2">
      <c r="A21" s="242" t="s">
        <v>126</v>
      </c>
      <c r="B21" s="242"/>
      <c r="D21" s="9">
        <v>15193764820</v>
      </c>
      <c r="F21" s="10"/>
      <c r="H21" s="9">
        <v>15193764820</v>
      </c>
      <c r="J21" s="10"/>
    </row>
    <row r="22" spans="1:10" ht="21.75" customHeight="1" x14ac:dyDescent="0.2">
      <c r="A22" s="242" t="s">
        <v>127</v>
      </c>
      <c r="B22" s="242"/>
      <c r="D22" s="9">
        <v>4282191763</v>
      </c>
      <c r="F22" s="10"/>
      <c r="H22" s="9">
        <v>4282191763</v>
      </c>
      <c r="J22" s="10"/>
    </row>
    <row r="23" spans="1:10" ht="21.75" customHeight="1" x14ac:dyDescent="0.2">
      <c r="A23" s="242" t="s">
        <v>132</v>
      </c>
      <c r="B23" s="242"/>
      <c r="D23" s="9">
        <v>57351698614</v>
      </c>
      <c r="F23" s="10"/>
      <c r="H23" s="9">
        <v>57351698614</v>
      </c>
      <c r="J23" s="10"/>
    </row>
    <row r="24" spans="1:10" ht="21.75" customHeight="1" x14ac:dyDescent="0.2">
      <c r="A24" s="242" t="s">
        <v>127</v>
      </c>
      <c r="B24" s="242"/>
      <c r="D24" s="9">
        <v>50260767108</v>
      </c>
      <c r="F24" s="10"/>
      <c r="H24" s="9">
        <v>50260767108</v>
      </c>
      <c r="J24" s="10"/>
    </row>
    <row r="25" spans="1:10" ht="21.75" customHeight="1" x14ac:dyDescent="0.2">
      <c r="A25" s="242" t="s">
        <v>127</v>
      </c>
      <c r="B25" s="242"/>
      <c r="D25" s="9">
        <v>15926712319</v>
      </c>
      <c r="F25" s="10"/>
      <c r="H25" s="9">
        <v>15926712319</v>
      </c>
      <c r="J25" s="10"/>
    </row>
    <row r="26" spans="1:10" ht="21.75" customHeight="1" x14ac:dyDescent="0.2">
      <c r="A26" s="242" t="s">
        <v>127</v>
      </c>
      <c r="B26" s="242"/>
      <c r="D26" s="9">
        <v>5554520542</v>
      </c>
      <c r="F26" s="10"/>
      <c r="H26" s="9">
        <v>5554520542</v>
      </c>
      <c r="J26" s="10"/>
    </row>
    <row r="27" spans="1:10" ht="21.75" customHeight="1" x14ac:dyDescent="0.2">
      <c r="A27" s="242" t="s">
        <v>136</v>
      </c>
      <c r="B27" s="242"/>
      <c r="D27" s="9">
        <v>6096</v>
      </c>
      <c r="F27" s="10"/>
      <c r="H27" s="9">
        <v>6096</v>
      </c>
      <c r="J27" s="10"/>
    </row>
    <row r="28" spans="1:10" ht="21.75" customHeight="1" x14ac:dyDescent="0.2">
      <c r="A28" s="242" t="s">
        <v>137</v>
      </c>
      <c r="B28" s="242"/>
      <c r="D28" s="9">
        <v>50958904096</v>
      </c>
      <c r="F28" s="10"/>
      <c r="H28" s="9">
        <v>50958904096</v>
      </c>
      <c r="J28" s="10"/>
    </row>
    <row r="29" spans="1:10" ht="21.75" customHeight="1" x14ac:dyDescent="0.2">
      <c r="A29" s="242" t="s">
        <v>127</v>
      </c>
      <c r="B29" s="242"/>
      <c r="D29" s="9">
        <v>5818684923</v>
      </c>
      <c r="F29" s="10"/>
      <c r="H29" s="9">
        <v>5818684923</v>
      </c>
      <c r="J29" s="10"/>
    </row>
    <row r="30" spans="1:10" ht="21.75" customHeight="1" x14ac:dyDescent="0.2">
      <c r="A30" s="242" t="s">
        <v>127</v>
      </c>
      <c r="B30" s="242"/>
      <c r="D30" s="9">
        <v>7664219156</v>
      </c>
      <c r="F30" s="10"/>
      <c r="H30" s="9">
        <v>7664219156</v>
      </c>
      <c r="J30" s="10"/>
    </row>
    <row r="31" spans="1:10" ht="21.75" customHeight="1" x14ac:dyDescent="0.2">
      <c r="A31" s="242" t="s">
        <v>140</v>
      </c>
      <c r="B31" s="242"/>
      <c r="D31" s="9">
        <v>19603358900</v>
      </c>
      <c r="F31" s="10"/>
      <c r="H31" s="9">
        <v>19603358900</v>
      </c>
      <c r="J31" s="10"/>
    </row>
    <row r="32" spans="1:10" ht="21.75" customHeight="1" x14ac:dyDescent="0.2">
      <c r="A32" s="242" t="s">
        <v>140</v>
      </c>
      <c r="B32" s="242"/>
      <c r="D32" s="9">
        <v>27704109587</v>
      </c>
      <c r="F32" s="10"/>
      <c r="H32" s="9">
        <v>27704109587</v>
      </c>
      <c r="J32" s="10"/>
    </row>
    <row r="33" spans="1:10" ht="21.75" customHeight="1" x14ac:dyDescent="0.2">
      <c r="A33" s="242" t="s">
        <v>140</v>
      </c>
      <c r="B33" s="242"/>
      <c r="D33" s="9">
        <v>27704109587</v>
      </c>
      <c r="F33" s="10"/>
      <c r="H33" s="9">
        <v>27704109587</v>
      </c>
      <c r="J33" s="10"/>
    </row>
    <row r="34" spans="1:10" ht="21.75" customHeight="1" x14ac:dyDescent="0.2">
      <c r="A34" s="242" t="s">
        <v>140</v>
      </c>
      <c r="B34" s="242"/>
      <c r="D34" s="9">
        <v>26882191779</v>
      </c>
      <c r="F34" s="10"/>
      <c r="H34" s="9">
        <v>26882191779</v>
      </c>
      <c r="J34" s="10"/>
    </row>
    <row r="35" spans="1:10" ht="21.75" customHeight="1" x14ac:dyDescent="0.2">
      <c r="A35" s="242" t="s">
        <v>140</v>
      </c>
      <c r="B35" s="242"/>
      <c r="D35" s="9">
        <v>28646049312</v>
      </c>
      <c r="F35" s="10"/>
      <c r="H35" s="9">
        <v>28646049312</v>
      </c>
      <c r="J35" s="10"/>
    </row>
    <row r="36" spans="1:10" ht="21.75" customHeight="1" x14ac:dyDescent="0.2">
      <c r="A36" s="242" t="s">
        <v>137</v>
      </c>
      <c r="B36" s="242"/>
      <c r="D36" s="9">
        <v>12739726024</v>
      </c>
      <c r="F36" s="10"/>
      <c r="H36" s="9">
        <v>12739726024</v>
      </c>
      <c r="J36" s="10"/>
    </row>
    <row r="37" spans="1:10" ht="21.75" customHeight="1" x14ac:dyDescent="0.2">
      <c r="A37" s="242" t="s">
        <v>137</v>
      </c>
      <c r="B37" s="242"/>
      <c r="D37" s="9">
        <v>238913178072</v>
      </c>
      <c r="F37" s="10"/>
      <c r="H37" s="9">
        <v>238913178072</v>
      </c>
      <c r="J37" s="10"/>
    </row>
    <row r="38" spans="1:10" ht="21.75" customHeight="1" x14ac:dyDescent="0.2">
      <c r="A38" s="242" t="s">
        <v>147</v>
      </c>
      <c r="B38" s="242"/>
      <c r="D38" s="9">
        <v>53978082190</v>
      </c>
      <c r="F38" s="10"/>
      <c r="H38" s="9">
        <v>53978082190</v>
      </c>
      <c r="J38" s="10"/>
    </row>
    <row r="39" spans="1:10" ht="21.75" customHeight="1" x14ac:dyDescent="0.2">
      <c r="A39" s="242" t="s">
        <v>147</v>
      </c>
      <c r="B39" s="242"/>
      <c r="D39" s="9">
        <v>53978082190</v>
      </c>
      <c r="F39" s="10"/>
      <c r="H39" s="9">
        <v>53978082190</v>
      </c>
      <c r="J39" s="10"/>
    </row>
    <row r="40" spans="1:10" ht="21.75" customHeight="1" x14ac:dyDescent="0.2">
      <c r="A40" s="242" t="s">
        <v>147</v>
      </c>
      <c r="B40" s="242"/>
      <c r="D40" s="9">
        <v>53978082190</v>
      </c>
      <c r="F40" s="10"/>
      <c r="H40" s="9">
        <v>53978082190</v>
      </c>
      <c r="J40" s="10"/>
    </row>
    <row r="41" spans="1:10" ht="21.75" customHeight="1" x14ac:dyDescent="0.2">
      <c r="A41" s="242" t="s">
        <v>147</v>
      </c>
      <c r="B41" s="242"/>
      <c r="D41" s="9">
        <v>53978082190</v>
      </c>
      <c r="F41" s="10"/>
      <c r="H41" s="9">
        <v>53978082190</v>
      </c>
      <c r="J41" s="10"/>
    </row>
    <row r="42" spans="1:10" ht="21.75" customHeight="1" x14ac:dyDescent="0.2">
      <c r="A42" s="242" t="s">
        <v>147</v>
      </c>
      <c r="B42" s="242"/>
      <c r="D42" s="9">
        <v>53978082190</v>
      </c>
      <c r="F42" s="10"/>
      <c r="H42" s="9">
        <v>53978082190</v>
      </c>
      <c r="J42" s="10"/>
    </row>
    <row r="43" spans="1:10" ht="21.75" customHeight="1" x14ac:dyDescent="0.2">
      <c r="A43" s="242" t="s">
        <v>117</v>
      </c>
      <c r="B43" s="242"/>
      <c r="D43" s="9">
        <v>2182465749</v>
      </c>
      <c r="F43" s="10"/>
      <c r="H43" s="9">
        <v>2182465749</v>
      </c>
      <c r="J43" s="10"/>
    </row>
    <row r="44" spans="1:10" ht="21.75" customHeight="1" x14ac:dyDescent="0.2">
      <c r="A44" s="242" t="s">
        <v>140</v>
      </c>
      <c r="B44" s="242"/>
      <c r="D44" s="9">
        <v>25479452048</v>
      </c>
      <c r="F44" s="10"/>
      <c r="H44" s="9">
        <v>25479452048</v>
      </c>
      <c r="J44" s="10"/>
    </row>
    <row r="45" spans="1:10" ht="21.75" customHeight="1" x14ac:dyDescent="0.2">
      <c r="A45" s="242" t="s">
        <v>140</v>
      </c>
      <c r="B45" s="242"/>
      <c r="D45" s="9">
        <v>25479452048</v>
      </c>
      <c r="F45" s="10"/>
      <c r="H45" s="9">
        <v>25479452048</v>
      </c>
      <c r="J45" s="10"/>
    </row>
    <row r="46" spans="1:10" ht="21.75" customHeight="1" x14ac:dyDescent="0.2">
      <c r="A46" s="242" t="s">
        <v>140</v>
      </c>
      <c r="B46" s="242"/>
      <c r="D46" s="9">
        <v>25479452048</v>
      </c>
      <c r="F46" s="10"/>
      <c r="H46" s="9">
        <v>25479452048</v>
      </c>
      <c r="J46" s="10"/>
    </row>
    <row r="47" spans="1:10" ht="21.75" customHeight="1" x14ac:dyDescent="0.2">
      <c r="A47" s="242" t="s">
        <v>140</v>
      </c>
      <c r="B47" s="242"/>
      <c r="D47" s="9">
        <v>25479452048</v>
      </c>
      <c r="F47" s="10"/>
      <c r="H47" s="9">
        <v>25479452048</v>
      </c>
      <c r="J47" s="10"/>
    </row>
    <row r="48" spans="1:10" ht="21.75" customHeight="1" x14ac:dyDescent="0.2">
      <c r="A48" s="242" t="s">
        <v>140</v>
      </c>
      <c r="B48" s="242"/>
      <c r="D48" s="9">
        <v>25479452048</v>
      </c>
      <c r="F48" s="10"/>
      <c r="H48" s="9">
        <v>25479452048</v>
      </c>
      <c r="J48" s="10"/>
    </row>
    <row r="49" spans="1:10" ht="21.75" customHeight="1" x14ac:dyDescent="0.2">
      <c r="A49" s="242" t="s">
        <v>140</v>
      </c>
      <c r="B49" s="242"/>
      <c r="D49" s="9">
        <v>30539747650</v>
      </c>
      <c r="F49" s="10"/>
      <c r="H49" s="9">
        <v>30539747650</v>
      </c>
      <c r="J49" s="10"/>
    </row>
    <row r="50" spans="1:10" ht="21.75" customHeight="1" x14ac:dyDescent="0.2">
      <c r="A50" s="242" t="s">
        <v>127</v>
      </c>
      <c r="B50" s="242"/>
      <c r="D50" s="9">
        <v>12808328766</v>
      </c>
      <c r="F50" s="10"/>
      <c r="H50" s="9">
        <v>12808328766</v>
      </c>
      <c r="J50" s="10"/>
    </row>
    <row r="51" spans="1:10" ht="21.75" customHeight="1" x14ac:dyDescent="0.2">
      <c r="A51" s="242" t="s">
        <v>140</v>
      </c>
      <c r="B51" s="242"/>
      <c r="D51" s="9">
        <v>21369863008</v>
      </c>
      <c r="F51" s="10"/>
      <c r="H51" s="9">
        <v>21369863008</v>
      </c>
      <c r="J51" s="10"/>
    </row>
    <row r="52" spans="1:10" ht="21.75" customHeight="1" x14ac:dyDescent="0.2">
      <c r="A52" s="242" t="s">
        <v>140</v>
      </c>
      <c r="B52" s="242"/>
      <c r="D52" s="9">
        <v>21369863008</v>
      </c>
      <c r="F52" s="10"/>
      <c r="H52" s="9">
        <v>21369863008</v>
      </c>
      <c r="J52" s="10"/>
    </row>
    <row r="53" spans="1:10" ht="21.75" customHeight="1" x14ac:dyDescent="0.2">
      <c r="A53" s="242" t="s">
        <v>140</v>
      </c>
      <c r="B53" s="242"/>
      <c r="D53" s="9">
        <v>12798389578</v>
      </c>
      <c r="F53" s="10"/>
      <c r="H53" s="9">
        <v>12798389578</v>
      </c>
      <c r="J53" s="10"/>
    </row>
    <row r="54" spans="1:10" ht="21.75" customHeight="1" x14ac:dyDescent="0.2">
      <c r="A54" s="242" t="s">
        <v>153</v>
      </c>
      <c r="B54" s="242"/>
      <c r="D54" s="9">
        <v>21369863008</v>
      </c>
      <c r="F54" s="10"/>
      <c r="H54" s="9">
        <v>21369863008</v>
      </c>
      <c r="J54" s="10"/>
    </row>
    <row r="55" spans="1:10" ht="21.75" customHeight="1" x14ac:dyDescent="0.2">
      <c r="A55" s="242" t="s">
        <v>153</v>
      </c>
      <c r="B55" s="242"/>
      <c r="D55" s="9">
        <v>29441431214</v>
      </c>
      <c r="F55" s="10"/>
      <c r="H55" s="9">
        <v>29441431214</v>
      </c>
      <c r="J55" s="10"/>
    </row>
    <row r="56" spans="1:10" ht="21.75" customHeight="1" x14ac:dyDescent="0.2">
      <c r="A56" s="242" t="s">
        <v>140</v>
      </c>
      <c r="B56" s="242"/>
      <c r="D56" s="9">
        <v>6389589037</v>
      </c>
      <c r="F56" s="10"/>
      <c r="H56" s="9">
        <v>6389589037</v>
      </c>
      <c r="J56" s="10"/>
    </row>
    <row r="57" spans="1:10" ht="21.75" customHeight="1" x14ac:dyDescent="0.2">
      <c r="A57" s="242" t="s">
        <v>153</v>
      </c>
      <c r="B57" s="242"/>
      <c r="D57" s="9">
        <v>3037808202</v>
      </c>
      <c r="F57" s="10"/>
      <c r="H57" s="9">
        <v>3037808202</v>
      </c>
      <c r="J57" s="10"/>
    </row>
    <row r="58" spans="1:10" ht="21.75" customHeight="1" x14ac:dyDescent="0.2">
      <c r="A58" s="242" t="s">
        <v>156</v>
      </c>
      <c r="B58" s="242"/>
      <c r="D58" s="9">
        <v>2948054781</v>
      </c>
      <c r="F58" s="10"/>
      <c r="H58" s="9">
        <v>2948054781</v>
      </c>
      <c r="J58" s="10"/>
    </row>
    <row r="59" spans="1:10" ht="21.75" customHeight="1" x14ac:dyDescent="0.2">
      <c r="A59" s="242" t="s">
        <v>158</v>
      </c>
      <c r="B59" s="242"/>
      <c r="D59" s="9">
        <v>32876712320</v>
      </c>
      <c r="F59" s="10"/>
      <c r="H59" s="9">
        <v>32876712320</v>
      </c>
      <c r="J59" s="10"/>
    </row>
    <row r="60" spans="1:10" ht="21.75" customHeight="1" x14ac:dyDescent="0.2">
      <c r="A60" s="242" t="s">
        <v>123</v>
      </c>
      <c r="B60" s="242"/>
      <c r="D60" s="9">
        <v>34401034512</v>
      </c>
      <c r="F60" s="10"/>
      <c r="H60" s="9">
        <v>34401034512</v>
      </c>
      <c r="J60" s="10"/>
    </row>
    <row r="61" spans="1:10" ht="21.75" customHeight="1" x14ac:dyDescent="0.2">
      <c r="A61" s="242" t="s">
        <v>161</v>
      </c>
      <c r="B61" s="242"/>
      <c r="D61" s="9">
        <v>65753424656</v>
      </c>
      <c r="F61" s="10"/>
      <c r="H61" s="9">
        <v>65753424656</v>
      </c>
      <c r="J61" s="10"/>
    </row>
    <row r="62" spans="1:10" ht="21.75" customHeight="1" x14ac:dyDescent="0.2">
      <c r="A62" s="242" t="s">
        <v>137</v>
      </c>
      <c r="B62" s="242"/>
      <c r="D62" s="9">
        <v>20263561635</v>
      </c>
      <c r="F62" s="10"/>
      <c r="H62" s="9">
        <v>20263561635</v>
      </c>
      <c r="J62" s="10"/>
    </row>
    <row r="63" spans="1:10" ht="21.75" customHeight="1" x14ac:dyDescent="0.2">
      <c r="A63" s="242" t="s">
        <v>137</v>
      </c>
      <c r="B63" s="242"/>
      <c r="D63" s="9">
        <v>125420547945</v>
      </c>
      <c r="F63" s="10"/>
      <c r="H63" s="9">
        <v>125420547945</v>
      </c>
      <c r="J63" s="10"/>
    </row>
    <row r="64" spans="1:10" ht="21.75" customHeight="1" x14ac:dyDescent="0.2">
      <c r="A64" s="242" t="s">
        <v>137</v>
      </c>
      <c r="B64" s="242"/>
      <c r="D64" s="9">
        <v>63117369854</v>
      </c>
      <c r="F64" s="10"/>
      <c r="H64" s="9">
        <v>63117369854</v>
      </c>
      <c r="J64" s="10"/>
    </row>
    <row r="65" spans="1:10" ht="21.75" customHeight="1" x14ac:dyDescent="0.2">
      <c r="A65" s="242" t="s">
        <v>137</v>
      </c>
      <c r="B65" s="242"/>
      <c r="D65" s="9">
        <v>10196529854</v>
      </c>
      <c r="F65" s="10"/>
      <c r="H65" s="9">
        <v>10196529854</v>
      </c>
      <c r="J65" s="10"/>
    </row>
    <row r="66" spans="1:10" ht="21.75" customHeight="1" x14ac:dyDescent="0.2">
      <c r="A66" s="242" t="s">
        <v>137</v>
      </c>
      <c r="B66" s="242"/>
      <c r="D66" s="9">
        <v>15448883008</v>
      </c>
      <c r="F66" s="10"/>
      <c r="H66" s="9">
        <v>15448883008</v>
      </c>
      <c r="J66" s="10"/>
    </row>
    <row r="67" spans="1:10" ht="21.75" customHeight="1" x14ac:dyDescent="0.2">
      <c r="A67" s="242" t="s">
        <v>137</v>
      </c>
      <c r="B67" s="242"/>
      <c r="D67" s="9">
        <v>2495615330</v>
      </c>
      <c r="F67" s="10"/>
      <c r="H67" s="9">
        <v>2495615330</v>
      </c>
      <c r="J67" s="10"/>
    </row>
    <row r="68" spans="1:10" ht="21.75" customHeight="1" x14ac:dyDescent="0.2">
      <c r="A68" s="242" t="s">
        <v>137</v>
      </c>
      <c r="B68" s="242"/>
      <c r="D68" s="9">
        <v>27495419172</v>
      </c>
      <c r="F68" s="10"/>
      <c r="H68" s="9">
        <v>27495419172</v>
      </c>
      <c r="J68" s="10"/>
    </row>
    <row r="69" spans="1:10" ht="21.75" customHeight="1" x14ac:dyDescent="0.2">
      <c r="A69" s="242" t="s">
        <v>137</v>
      </c>
      <c r="B69" s="242"/>
      <c r="D69" s="9">
        <v>4441601088</v>
      </c>
      <c r="F69" s="10"/>
      <c r="H69" s="9">
        <v>4441601088</v>
      </c>
      <c r="J69" s="10"/>
    </row>
    <row r="70" spans="1:10" ht="21.75" customHeight="1" x14ac:dyDescent="0.2">
      <c r="A70" s="242" t="s">
        <v>140</v>
      </c>
      <c r="B70" s="242"/>
      <c r="D70" s="9">
        <v>9153369855</v>
      </c>
      <c r="F70" s="10"/>
      <c r="H70" s="9">
        <v>9153369855</v>
      </c>
      <c r="J70" s="10"/>
    </row>
    <row r="71" spans="1:10" ht="21.75" customHeight="1" x14ac:dyDescent="0.2">
      <c r="A71" s="242" t="s">
        <v>140</v>
      </c>
      <c r="B71" s="242"/>
      <c r="D71" s="9">
        <v>2856854792</v>
      </c>
      <c r="F71" s="10"/>
      <c r="H71" s="9">
        <v>2856854792</v>
      </c>
      <c r="J71" s="10"/>
    </row>
    <row r="72" spans="1:10" ht="21.75" customHeight="1" x14ac:dyDescent="0.2">
      <c r="A72" s="242" t="s">
        <v>140</v>
      </c>
      <c r="B72" s="242"/>
      <c r="D72" s="9">
        <v>3319060272</v>
      </c>
      <c r="F72" s="10"/>
      <c r="H72" s="9">
        <v>3319060272</v>
      </c>
      <c r="J72" s="10"/>
    </row>
    <row r="73" spans="1:10" ht="21.75" customHeight="1" x14ac:dyDescent="0.2">
      <c r="A73" s="243" t="s">
        <v>140</v>
      </c>
      <c r="B73" s="243"/>
      <c r="D73" s="12">
        <v>156542465</v>
      </c>
      <c r="F73" s="13"/>
      <c r="H73" s="12">
        <v>156542465</v>
      </c>
      <c r="J73" s="13"/>
    </row>
    <row r="74" spans="1:10" ht="21.75" customHeight="1" x14ac:dyDescent="0.2">
      <c r="A74" s="231" t="s">
        <v>23</v>
      </c>
      <c r="B74" s="231"/>
      <c r="D74" s="15">
        <v>1723816258406</v>
      </c>
      <c r="F74" s="15"/>
      <c r="H74" s="15">
        <v>1723816258406</v>
      </c>
      <c r="J74" s="15"/>
    </row>
    <row r="77" spans="1:10" x14ac:dyDescent="0.2">
      <c r="D77" s="157">
        <f>D74-'درآمد سپرده بانکی '!D10</f>
        <v>0</v>
      </c>
    </row>
  </sheetData>
  <mergeCells count="74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72:B72"/>
    <mergeCell ref="A73:B73"/>
    <mergeCell ref="A74:B74"/>
    <mergeCell ref="A67:B67"/>
    <mergeCell ref="A68:B68"/>
    <mergeCell ref="A69:B69"/>
    <mergeCell ref="A70:B70"/>
    <mergeCell ref="A71:B71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5" t="s">
        <v>0</v>
      </c>
      <c r="B1" s="225"/>
      <c r="C1" s="225"/>
    </row>
    <row r="2" spans="1:3" ht="21.75" customHeight="1" x14ac:dyDescent="0.2">
      <c r="A2" s="225" t="s">
        <v>1</v>
      </c>
      <c r="B2" s="225"/>
      <c r="C2" s="225"/>
    </row>
    <row r="3" spans="1:3" ht="21.75" customHeight="1" x14ac:dyDescent="0.2">
      <c r="A3" s="225" t="s">
        <v>2</v>
      </c>
      <c r="B3" s="225"/>
      <c r="C3" s="225"/>
    </row>
    <row r="4" spans="1:3" ht="7.35" customHeight="1" x14ac:dyDescent="0.2"/>
    <row r="5" spans="1:3" ht="123.6" customHeight="1" x14ac:dyDescent="0.2">
      <c r="B5" s="226"/>
    </row>
    <row r="6" spans="1:3" ht="123.6" customHeight="1" x14ac:dyDescent="0.2">
      <c r="B6" s="22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6"/>
  <sheetViews>
    <sheetView rightToLeft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5.140625" style="36" customWidth="1"/>
    <col min="2" max="2" width="41.5703125" style="36" customWidth="1"/>
    <col min="3" max="3" width="1.28515625" style="36" customWidth="1"/>
    <col min="4" max="4" width="19.42578125" style="36" customWidth="1"/>
    <col min="5" max="5" width="1.28515625" style="36" customWidth="1"/>
    <col min="6" max="6" width="19.42578125" style="36" customWidth="1"/>
    <col min="7" max="7" width="0.28515625" style="36" customWidth="1"/>
    <col min="8" max="16384" width="9.140625" style="36"/>
  </cols>
  <sheetData>
    <row r="1" spans="1:10" ht="29.1" customHeight="1" x14ac:dyDescent="0.2">
      <c r="A1" s="225" t="s">
        <v>0</v>
      </c>
      <c r="B1" s="225"/>
      <c r="C1" s="225"/>
      <c r="D1" s="225"/>
      <c r="E1" s="225"/>
      <c r="F1" s="225"/>
    </row>
    <row r="2" spans="1:10" ht="21.75" customHeight="1" x14ac:dyDescent="0.2">
      <c r="A2" s="225" t="s">
        <v>175</v>
      </c>
      <c r="B2" s="225"/>
      <c r="C2" s="225"/>
      <c r="D2" s="225"/>
      <c r="E2" s="225"/>
      <c r="F2" s="225"/>
    </row>
    <row r="3" spans="1:10" ht="21.75" customHeight="1" x14ac:dyDescent="0.2">
      <c r="A3" s="225" t="s">
        <v>2</v>
      </c>
      <c r="B3" s="225"/>
      <c r="C3" s="225"/>
      <c r="D3" s="225"/>
      <c r="E3" s="225"/>
      <c r="F3" s="225"/>
    </row>
    <row r="4" spans="1:10" ht="14.45" customHeight="1" x14ac:dyDescent="0.2"/>
    <row r="5" spans="1:10" ht="29.1" customHeight="1" x14ac:dyDescent="0.2">
      <c r="A5" s="20" t="s">
        <v>235</v>
      </c>
      <c r="B5" s="237" t="s">
        <v>190</v>
      </c>
      <c r="C5" s="237"/>
      <c r="D5" s="237"/>
      <c r="E5" s="237"/>
      <c r="F5" s="237"/>
    </row>
    <row r="6" spans="1:10" ht="48.75" customHeight="1" x14ac:dyDescent="0.2">
      <c r="D6" s="21" t="s">
        <v>194</v>
      </c>
      <c r="F6" s="21" t="s">
        <v>9</v>
      </c>
    </row>
    <row r="7" spans="1:10" ht="48.75" customHeight="1" x14ac:dyDescent="0.2">
      <c r="A7" s="233" t="s">
        <v>190</v>
      </c>
      <c r="B7" s="233"/>
      <c r="D7" s="22" t="s">
        <v>95</v>
      </c>
      <c r="F7" s="22" t="s">
        <v>95</v>
      </c>
    </row>
    <row r="8" spans="1:10" ht="21" x14ac:dyDescent="0.2">
      <c r="A8" s="227" t="s">
        <v>236</v>
      </c>
      <c r="B8" s="227"/>
      <c r="D8" s="132">
        <v>3591452720</v>
      </c>
      <c r="E8" s="37"/>
      <c r="F8" s="132">
        <v>3591452720</v>
      </c>
      <c r="J8" s="165"/>
    </row>
    <row r="9" spans="1:10" ht="21" x14ac:dyDescent="0.2">
      <c r="A9" s="232" t="s">
        <v>237</v>
      </c>
      <c r="B9" s="232"/>
      <c r="D9" s="127">
        <v>149277772</v>
      </c>
      <c r="E9" s="37"/>
      <c r="F9" s="127">
        <v>149277772</v>
      </c>
      <c r="J9" s="165"/>
    </row>
    <row r="10" spans="1:10" ht="21" x14ac:dyDescent="0.2">
      <c r="A10" s="231" t="s">
        <v>23</v>
      </c>
      <c r="B10" s="231"/>
      <c r="D10" s="45">
        <f>SUM(D8:D9)</f>
        <v>3740730492</v>
      </c>
      <c r="E10" s="37"/>
      <c r="F10" s="45">
        <f>SUM(F8:F9)</f>
        <v>3740730492</v>
      </c>
    </row>
    <row r="12" spans="1:10" x14ac:dyDescent="0.2">
      <c r="D12" s="166"/>
    </row>
    <row r="13" spans="1:10" x14ac:dyDescent="0.2">
      <c r="D13" s="166"/>
    </row>
    <row r="14" spans="1:10" x14ac:dyDescent="0.2">
      <c r="D14" s="166"/>
    </row>
    <row r="15" spans="1:10" x14ac:dyDescent="0.2">
      <c r="D15" s="166"/>
    </row>
    <row r="16" spans="1:10" x14ac:dyDescent="0.2">
      <c r="D16" s="166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</row>
    <row r="3" spans="1:1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19" ht="14.45" customHeight="1" x14ac:dyDescent="0.2"/>
    <row r="5" spans="1:19" ht="14.45" customHeight="1" x14ac:dyDescent="0.2">
      <c r="A5" s="237" t="s">
        <v>197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</row>
    <row r="6" spans="1:19" ht="14.45" customHeight="1" x14ac:dyDescent="0.2">
      <c r="A6" s="233" t="s">
        <v>25</v>
      </c>
      <c r="C6" s="233" t="s">
        <v>238</v>
      </c>
      <c r="D6" s="233"/>
      <c r="E6" s="233"/>
      <c r="F6" s="233"/>
      <c r="G6" s="233"/>
      <c r="I6" s="233" t="s">
        <v>194</v>
      </c>
      <c r="J6" s="233"/>
      <c r="K6" s="233"/>
      <c r="L6" s="233"/>
      <c r="M6" s="233"/>
      <c r="O6" s="233" t="s">
        <v>195</v>
      </c>
      <c r="P6" s="233"/>
      <c r="Q6" s="233"/>
      <c r="R6" s="233"/>
      <c r="S6" s="233"/>
    </row>
    <row r="7" spans="1:19" ht="29.1" customHeight="1" x14ac:dyDescent="0.2">
      <c r="A7" s="233"/>
      <c r="C7" s="18" t="s">
        <v>239</v>
      </c>
      <c r="D7" s="3"/>
      <c r="E7" s="18" t="s">
        <v>240</v>
      </c>
      <c r="F7" s="3"/>
      <c r="G7" s="18" t="s">
        <v>241</v>
      </c>
      <c r="I7" s="18" t="s">
        <v>242</v>
      </c>
      <c r="J7" s="3"/>
      <c r="K7" s="18" t="s">
        <v>243</v>
      </c>
      <c r="L7" s="3"/>
      <c r="M7" s="18" t="s">
        <v>244</v>
      </c>
      <c r="O7" s="18" t="s">
        <v>242</v>
      </c>
      <c r="P7" s="3"/>
      <c r="Q7" s="18" t="s">
        <v>243</v>
      </c>
      <c r="R7" s="3"/>
      <c r="S7" s="18" t="s">
        <v>244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1" ht="14.45" customHeight="1" x14ac:dyDescent="0.2"/>
    <row r="5" spans="1:11" ht="14.45" customHeight="1" x14ac:dyDescent="0.2">
      <c r="A5" s="237" t="s">
        <v>202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 ht="14.45" customHeight="1" x14ac:dyDescent="0.2">
      <c r="I6" s="2" t="s">
        <v>194</v>
      </c>
      <c r="K6" s="2" t="s">
        <v>195</v>
      </c>
    </row>
    <row r="7" spans="1:11" ht="29.1" customHeight="1" x14ac:dyDescent="0.2">
      <c r="A7" s="2" t="s">
        <v>245</v>
      </c>
      <c r="C7" s="17" t="s">
        <v>246</v>
      </c>
      <c r="E7" s="17" t="s">
        <v>247</v>
      </c>
      <c r="G7" s="17" t="s">
        <v>248</v>
      </c>
      <c r="I7" s="18" t="s">
        <v>249</v>
      </c>
      <c r="K7" s="18" t="s">
        <v>249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25"/>
  <sheetViews>
    <sheetView rightToLeft="1" view="pageBreakPreview" zoomScale="85" zoomScaleNormal="100" zoomScaleSheetLayoutView="85" workbookViewId="0">
      <selection activeCell="A7" sqref="A7:A8"/>
    </sheetView>
  </sheetViews>
  <sheetFormatPr defaultRowHeight="12.75" x14ac:dyDescent="0.2"/>
  <cols>
    <col min="1" max="1" width="39" style="36" customWidth="1"/>
    <col min="2" max="2" width="1.28515625" style="36" customWidth="1"/>
    <col min="3" max="3" width="16.85546875" style="36" customWidth="1"/>
    <col min="4" max="4" width="1.28515625" style="36" customWidth="1"/>
    <col min="5" max="5" width="14.28515625" style="36" customWidth="1"/>
    <col min="6" max="6" width="1.28515625" style="36" customWidth="1"/>
    <col min="7" max="7" width="17.140625" style="36" bestFit="1" customWidth="1"/>
    <col min="8" max="8" width="1.28515625" style="36" customWidth="1"/>
    <col min="9" max="9" width="10.42578125" style="36" customWidth="1"/>
    <col min="10" max="10" width="1.28515625" style="36" customWidth="1"/>
    <col min="11" max="11" width="17.140625" style="36" bestFit="1" customWidth="1"/>
    <col min="12" max="12" width="1.28515625" style="36" customWidth="1"/>
    <col min="13" max="13" width="17.140625" style="36" bestFit="1" customWidth="1"/>
    <col min="14" max="14" width="1.28515625" style="36" customWidth="1"/>
    <col min="15" max="15" width="10.42578125" style="36" customWidth="1"/>
    <col min="16" max="16" width="1.28515625" style="36" customWidth="1"/>
    <col min="17" max="17" width="17.140625" style="36" bestFit="1" customWidth="1"/>
    <col min="18" max="18" width="0.28515625" style="36" customWidth="1"/>
    <col min="19" max="16384" width="9.140625" style="36"/>
  </cols>
  <sheetData>
    <row r="1" spans="1:17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ht="14.45" customHeight="1" x14ac:dyDescent="0.2"/>
    <row r="5" spans="1:17" ht="14.45" customHeight="1" x14ac:dyDescent="0.2"/>
    <row r="6" spans="1:17" ht="31.5" customHeight="1" x14ac:dyDescent="0.2">
      <c r="A6" s="237" t="s">
        <v>250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</row>
    <row r="7" spans="1:17" ht="33" customHeight="1" x14ac:dyDescent="0.2">
      <c r="A7" s="233" t="s">
        <v>178</v>
      </c>
      <c r="G7" s="233" t="s">
        <v>194</v>
      </c>
      <c r="H7" s="233"/>
      <c r="I7" s="233"/>
      <c r="J7" s="233"/>
      <c r="K7" s="233"/>
      <c r="L7" s="120"/>
      <c r="M7" s="233" t="s">
        <v>195</v>
      </c>
      <c r="N7" s="233"/>
      <c r="O7" s="233"/>
      <c r="P7" s="233"/>
      <c r="Q7" s="233"/>
    </row>
    <row r="8" spans="1:17" ht="42" x14ac:dyDescent="0.2">
      <c r="A8" s="233"/>
      <c r="C8" s="24" t="s">
        <v>251</v>
      </c>
      <c r="E8" s="264" t="s">
        <v>59</v>
      </c>
      <c r="F8" s="264"/>
      <c r="G8" s="26" t="s">
        <v>252</v>
      </c>
      <c r="H8" s="121"/>
      <c r="I8" s="26" t="s">
        <v>243</v>
      </c>
      <c r="J8" s="121"/>
      <c r="K8" s="26" t="s">
        <v>253</v>
      </c>
      <c r="L8" s="120"/>
      <c r="M8" s="26" t="s">
        <v>252</v>
      </c>
      <c r="N8" s="121"/>
      <c r="O8" s="26" t="s">
        <v>243</v>
      </c>
      <c r="P8" s="121"/>
      <c r="Q8" s="26" t="s">
        <v>253</v>
      </c>
    </row>
    <row r="9" spans="1:17" ht="21.75" customHeight="1" x14ac:dyDescent="0.2">
      <c r="A9" s="39" t="s">
        <v>79</v>
      </c>
      <c r="C9" s="52"/>
      <c r="E9" s="137" t="s">
        <v>80</v>
      </c>
      <c r="F9" s="38"/>
      <c r="G9" s="135">
        <v>129936710878</v>
      </c>
      <c r="H9" s="120"/>
      <c r="I9" s="135">
        <v>0</v>
      </c>
      <c r="J9" s="120"/>
      <c r="K9" s="122">
        <f>G9-I9</f>
        <v>129936710878</v>
      </c>
      <c r="L9" s="120"/>
      <c r="M9" s="135">
        <v>129936710878</v>
      </c>
      <c r="N9" s="120"/>
      <c r="O9" s="135">
        <v>0</v>
      </c>
      <c r="P9" s="120"/>
      <c r="Q9" s="122">
        <f>M9-O9</f>
        <v>129936710878</v>
      </c>
    </row>
    <row r="10" spans="1:17" ht="21.75" customHeight="1" x14ac:dyDescent="0.2">
      <c r="A10" s="41" t="s">
        <v>77</v>
      </c>
      <c r="E10" s="63" t="s">
        <v>78</v>
      </c>
      <c r="F10" s="37"/>
      <c r="G10" s="132">
        <v>219806427990</v>
      </c>
      <c r="H10" s="120"/>
      <c r="I10" s="132">
        <v>0</v>
      </c>
      <c r="J10" s="120"/>
      <c r="K10" s="122">
        <f>G10-I10</f>
        <v>219806427990</v>
      </c>
      <c r="L10" s="120"/>
      <c r="M10" s="132">
        <v>219806427990</v>
      </c>
      <c r="N10" s="120"/>
      <c r="O10" s="132">
        <v>0</v>
      </c>
      <c r="P10" s="120"/>
      <c r="Q10" s="122">
        <f>M10-O10</f>
        <v>219806427990</v>
      </c>
    </row>
    <row r="11" spans="1:17" ht="21.75" customHeight="1" x14ac:dyDescent="0.2">
      <c r="A11" s="41" t="s">
        <v>75</v>
      </c>
      <c r="E11" s="63" t="s">
        <v>76</v>
      </c>
      <c r="F11" s="37"/>
      <c r="G11" s="132">
        <v>34877189640</v>
      </c>
      <c r="H11" s="120"/>
      <c r="I11" s="132">
        <v>0</v>
      </c>
      <c r="J11" s="120"/>
      <c r="K11" s="122">
        <f t="shared" ref="K11:K16" si="0">G11-I11</f>
        <v>34877189640</v>
      </c>
      <c r="L11" s="120"/>
      <c r="M11" s="132">
        <v>34877189640</v>
      </c>
      <c r="N11" s="120"/>
      <c r="O11" s="132">
        <v>0</v>
      </c>
      <c r="P11" s="120"/>
      <c r="Q11" s="122">
        <f t="shared" ref="Q11:Q20" si="1">M11-O11</f>
        <v>34877189640</v>
      </c>
    </row>
    <row r="12" spans="1:17" ht="21.75" customHeight="1" x14ac:dyDescent="0.2">
      <c r="A12" s="41" t="s">
        <v>73</v>
      </c>
      <c r="E12" s="63" t="s">
        <v>74</v>
      </c>
      <c r="F12" s="37"/>
      <c r="G12" s="132">
        <v>11867991452</v>
      </c>
      <c r="H12" s="120"/>
      <c r="I12" s="132">
        <v>0</v>
      </c>
      <c r="J12" s="120"/>
      <c r="K12" s="122">
        <f t="shared" si="0"/>
        <v>11867991452</v>
      </c>
      <c r="L12" s="120"/>
      <c r="M12" s="132">
        <v>11867991452</v>
      </c>
      <c r="N12" s="120"/>
      <c r="O12" s="132">
        <v>0</v>
      </c>
      <c r="P12" s="120"/>
      <c r="Q12" s="122">
        <f t="shared" si="1"/>
        <v>11867991452</v>
      </c>
    </row>
    <row r="13" spans="1:17" ht="21.75" customHeight="1" x14ac:dyDescent="0.2">
      <c r="A13" s="41" t="s">
        <v>71</v>
      </c>
      <c r="E13" s="63" t="s">
        <v>72</v>
      </c>
      <c r="F13" s="37"/>
      <c r="G13" s="132">
        <v>47034682900</v>
      </c>
      <c r="H13" s="120"/>
      <c r="I13" s="132">
        <v>0</v>
      </c>
      <c r="J13" s="120"/>
      <c r="K13" s="122">
        <f t="shared" si="0"/>
        <v>47034682900</v>
      </c>
      <c r="L13" s="120"/>
      <c r="M13" s="132">
        <v>47034682900</v>
      </c>
      <c r="N13" s="120"/>
      <c r="O13" s="132">
        <v>0</v>
      </c>
      <c r="P13" s="120"/>
      <c r="Q13" s="122">
        <f t="shared" si="1"/>
        <v>47034682900</v>
      </c>
    </row>
    <row r="14" spans="1:17" ht="21.75" customHeight="1" x14ac:dyDescent="0.2">
      <c r="A14" s="41" t="s">
        <v>67</v>
      </c>
      <c r="E14" s="63" t="s">
        <v>68</v>
      </c>
      <c r="F14" s="37"/>
      <c r="G14" s="132">
        <v>63784163966</v>
      </c>
      <c r="H14" s="120"/>
      <c r="I14" s="132">
        <v>0</v>
      </c>
      <c r="J14" s="120"/>
      <c r="K14" s="122">
        <f t="shared" si="0"/>
        <v>63784163966</v>
      </c>
      <c r="L14" s="120"/>
      <c r="M14" s="132">
        <v>63784163966</v>
      </c>
      <c r="N14" s="120"/>
      <c r="O14" s="132">
        <v>0</v>
      </c>
      <c r="P14" s="120"/>
      <c r="Q14" s="122">
        <f t="shared" si="1"/>
        <v>63784163966</v>
      </c>
    </row>
    <row r="15" spans="1:17" ht="21.75" customHeight="1" x14ac:dyDescent="0.2">
      <c r="A15" s="41" t="s">
        <v>81</v>
      </c>
      <c r="E15" s="63" t="s">
        <v>82</v>
      </c>
      <c r="F15" s="37"/>
      <c r="G15" s="132">
        <v>65487878789</v>
      </c>
      <c r="H15" s="120"/>
      <c r="I15" s="132">
        <v>0</v>
      </c>
      <c r="J15" s="120"/>
      <c r="K15" s="122">
        <f t="shared" si="0"/>
        <v>65487878789</v>
      </c>
      <c r="L15" s="120"/>
      <c r="M15" s="132">
        <v>65487878789</v>
      </c>
      <c r="N15" s="120"/>
      <c r="O15" s="132">
        <v>0</v>
      </c>
      <c r="P15" s="120"/>
      <c r="Q15" s="122">
        <f t="shared" si="1"/>
        <v>65487878789</v>
      </c>
    </row>
    <row r="16" spans="1:17" ht="21.75" customHeight="1" x14ac:dyDescent="0.2">
      <c r="A16" s="41" t="s">
        <v>65</v>
      </c>
      <c r="E16" s="63" t="s">
        <v>66</v>
      </c>
      <c r="F16" s="37"/>
      <c r="G16" s="132">
        <v>36286158307</v>
      </c>
      <c r="H16" s="120"/>
      <c r="I16" s="132">
        <v>0</v>
      </c>
      <c r="J16" s="120"/>
      <c r="K16" s="122">
        <f t="shared" si="0"/>
        <v>36286158307</v>
      </c>
      <c r="L16" s="120"/>
      <c r="M16" s="132">
        <v>36286158307</v>
      </c>
      <c r="N16" s="120"/>
      <c r="O16" s="132">
        <v>0</v>
      </c>
      <c r="P16" s="120"/>
      <c r="Q16" s="122">
        <f t="shared" si="1"/>
        <v>36286158307</v>
      </c>
    </row>
    <row r="17" spans="1:17" ht="21.75" customHeight="1" x14ac:dyDescent="0.2">
      <c r="A17" s="129" t="s">
        <v>69</v>
      </c>
      <c r="C17" s="147"/>
      <c r="E17" s="168" t="s">
        <v>70</v>
      </c>
      <c r="F17" s="37"/>
      <c r="G17" s="133">
        <v>20850479989</v>
      </c>
      <c r="H17" s="120"/>
      <c r="I17" s="133">
        <v>0</v>
      </c>
      <c r="J17" s="120"/>
      <c r="K17" s="122">
        <f>G17-I17</f>
        <v>20850479989</v>
      </c>
      <c r="L17" s="120"/>
      <c r="M17" s="133">
        <v>20850479989</v>
      </c>
      <c r="N17" s="120"/>
      <c r="O17" s="133">
        <v>0</v>
      </c>
      <c r="P17" s="120"/>
      <c r="Q17" s="122">
        <f t="shared" si="1"/>
        <v>20850479989</v>
      </c>
    </row>
    <row r="18" spans="1:17" s="147" customFormat="1" ht="26.25" customHeight="1" x14ac:dyDescent="0.2">
      <c r="A18" s="170" t="s">
        <v>298</v>
      </c>
      <c r="B18" s="171"/>
      <c r="E18" s="168" t="s">
        <v>30</v>
      </c>
      <c r="F18" s="64"/>
      <c r="G18" s="133">
        <v>9300174986</v>
      </c>
      <c r="H18" s="169"/>
      <c r="I18" s="133">
        <v>0</v>
      </c>
      <c r="J18" s="169"/>
      <c r="K18" s="122">
        <f t="shared" ref="K18:K20" si="2">G18-I18</f>
        <v>9300174986</v>
      </c>
      <c r="L18" s="169"/>
      <c r="M18" s="133">
        <v>9300174986</v>
      </c>
      <c r="N18" s="169"/>
      <c r="O18" s="133">
        <v>0</v>
      </c>
      <c r="P18" s="169"/>
      <c r="Q18" s="122">
        <f t="shared" si="1"/>
        <v>9300174986</v>
      </c>
    </row>
    <row r="19" spans="1:17" ht="26.25" customHeight="1" x14ac:dyDescent="0.2">
      <c r="A19" s="141" t="s">
        <v>299</v>
      </c>
      <c r="B19" s="167"/>
      <c r="E19" s="63" t="s">
        <v>61</v>
      </c>
      <c r="F19" s="37"/>
      <c r="G19" s="132">
        <v>93202852694</v>
      </c>
      <c r="H19" s="120"/>
      <c r="I19" s="133">
        <v>0</v>
      </c>
      <c r="J19" s="120"/>
      <c r="K19" s="122">
        <f t="shared" si="2"/>
        <v>93202852694</v>
      </c>
      <c r="L19" s="120"/>
      <c r="M19" s="132">
        <v>93202852694</v>
      </c>
      <c r="N19" s="120"/>
      <c r="O19" s="133">
        <v>0</v>
      </c>
      <c r="P19" s="120"/>
      <c r="Q19" s="122">
        <f t="shared" si="1"/>
        <v>93202852694</v>
      </c>
    </row>
    <row r="20" spans="1:17" ht="26.25" customHeight="1" x14ac:dyDescent="0.2">
      <c r="A20" s="141" t="s">
        <v>62</v>
      </c>
      <c r="B20" s="167"/>
      <c r="E20" s="168" t="s">
        <v>63</v>
      </c>
      <c r="G20" s="133">
        <v>58163638652</v>
      </c>
      <c r="I20" s="133">
        <v>0</v>
      </c>
      <c r="K20" s="122">
        <f t="shared" si="2"/>
        <v>58163638652</v>
      </c>
      <c r="M20" s="132">
        <v>58163638652</v>
      </c>
      <c r="O20" s="133">
        <v>0</v>
      </c>
      <c r="Q20" s="122">
        <f t="shared" si="1"/>
        <v>58163638652</v>
      </c>
    </row>
    <row r="21" spans="1:17" ht="26.25" customHeight="1" thickBot="1" x14ac:dyDescent="0.25">
      <c r="A21" s="23" t="s">
        <v>23</v>
      </c>
      <c r="C21" s="60"/>
      <c r="E21" s="45"/>
      <c r="F21" s="37"/>
      <c r="G21" s="45">
        <f>SUM(G9:G20)</f>
        <v>790598350243</v>
      </c>
      <c r="H21" s="120"/>
      <c r="I21" s="45">
        <f>SUM(I9:I20)</f>
        <v>0</v>
      </c>
      <c r="J21" s="120"/>
      <c r="K21" s="45">
        <f>SUM(K9:K20)</f>
        <v>790598350243</v>
      </c>
      <c r="L21" s="120"/>
      <c r="M21" s="45">
        <f>SUM(M9:M20)</f>
        <v>790598350243</v>
      </c>
      <c r="N21" s="120"/>
      <c r="O21" s="45">
        <f>SUM(O9:O20)</f>
        <v>0</v>
      </c>
      <c r="P21" s="120"/>
      <c r="Q21" s="45">
        <f>SUM(Q9:Q20)</f>
        <v>790598350243</v>
      </c>
    </row>
    <row r="22" spans="1:17" ht="13.5" thickTop="1" x14ac:dyDescent="0.2"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x14ac:dyDescent="0.2"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1:17" ht="21" x14ac:dyDescent="0.2">
      <c r="G24" s="122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  <row r="25" spans="1:17" ht="21" x14ac:dyDescent="0.2">
      <c r="G25" s="122"/>
    </row>
  </sheetData>
  <mergeCells count="8">
    <mergeCell ref="A1:Q1"/>
    <mergeCell ref="A2:Q2"/>
    <mergeCell ref="A3:Q3"/>
    <mergeCell ref="A6:Q6"/>
    <mergeCell ref="A7:A8"/>
    <mergeCell ref="G7:K7"/>
    <mergeCell ref="M7:Q7"/>
    <mergeCell ref="E8:F8"/>
  </mergeCells>
  <pageMargins left="0.39" right="0.39" top="0.39" bottom="0.39" header="0" footer="0"/>
  <pageSetup paperSize="9" scale="8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9E81-738E-4EF8-A7BE-A1B2E1CB0182}">
  <sheetPr>
    <pageSetUpPr fitToPage="1"/>
  </sheetPr>
  <dimension ref="A1:T41"/>
  <sheetViews>
    <sheetView rightToLeft="1" view="pageBreakPreview" zoomScaleNormal="85" zoomScaleSheetLayoutView="100" workbookViewId="0">
      <selection activeCell="A8" sqref="A8"/>
    </sheetView>
  </sheetViews>
  <sheetFormatPr defaultRowHeight="15.75" x14ac:dyDescent="0.4"/>
  <cols>
    <col min="1" max="1" width="48" style="172" bestFit="1" customWidth="1"/>
    <col min="2" max="2" width="1.28515625" style="172" customWidth="1"/>
    <col min="3" max="3" width="20.85546875" style="172" bestFit="1" customWidth="1"/>
    <col min="4" max="4" width="1.28515625" style="172" customWidth="1"/>
    <col min="5" max="5" width="22.7109375" style="172" bestFit="1" customWidth="1"/>
    <col min="6" max="6" width="1.28515625" style="172" customWidth="1"/>
    <col min="7" max="7" width="20.85546875" style="172" bestFit="1" customWidth="1"/>
    <col min="8" max="8" width="1.28515625" style="172" customWidth="1"/>
    <col min="9" max="9" width="22.85546875" style="172" bestFit="1" customWidth="1"/>
    <col min="10" max="10" width="1.28515625" style="172" customWidth="1"/>
    <col min="11" max="11" width="17.7109375" style="172" bestFit="1" customWidth="1"/>
    <col min="12" max="12" width="1.28515625" style="172" customWidth="1"/>
    <col min="13" max="13" width="22.85546875" style="172" bestFit="1" customWidth="1"/>
    <col min="14" max="14" width="0.28515625" style="172" customWidth="1"/>
    <col min="15" max="16" width="9.140625" style="172"/>
    <col min="17" max="17" width="18.42578125" style="172" bestFit="1" customWidth="1"/>
    <col min="18" max="18" width="15.5703125" style="172" bestFit="1" customWidth="1"/>
    <col min="19" max="16384" width="9.140625" style="172"/>
  </cols>
  <sheetData>
    <row r="1" spans="1:20" ht="29.1" customHeight="1" x14ac:dyDescent="0.4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20" ht="21.75" customHeight="1" x14ac:dyDescent="0.4">
      <c r="A2" s="271" t="s">
        <v>175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20" ht="21.75" customHeight="1" x14ac:dyDescent="0.4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20" ht="14.45" customHeight="1" x14ac:dyDescent="0.4"/>
    <row r="5" spans="1:20" ht="40.5" customHeight="1" x14ac:dyDescent="0.4">
      <c r="A5" s="272" t="s">
        <v>254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</row>
    <row r="6" spans="1:20" ht="38.25" customHeight="1" x14ac:dyDescent="0.4">
      <c r="A6" s="273" t="s">
        <v>178</v>
      </c>
      <c r="C6" s="273" t="s">
        <v>194</v>
      </c>
      <c r="D6" s="273"/>
      <c r="E6" s="273"/>
      <c r="F6" s="273"/>
      <c r="G6" s="273"/>
      <c r="H6" s="173"/>
      <c r="I6" s="273" t="s">
        <v>195</v>
      </c>
      <c r="J6" s="273"/>
      <c r="K6" s="273"/>
      <c r="L6" s="273"/>
      <c r="M6" s="273"/>
      <c r="N6" s="173"/>
      <c r="O6" s="173"/>
      <c r="P6" s="173"/>
      <c r="Q6" s="173"/>
    </row>
    <row r="7" spans="1:20" ht="39.75" customHeight="1" x14ac:dyDescent="0.4">
      <c r="A7" s="273"/>
      <c r="C7" s="182" t="s">
        <v>252</v>
      </c>
      <c r="D7" s="183"/>
      <c r="E7" s="182" t="s">
        <v>243</v>
      </c>
      <c r="F7" s="183"/>
      <c r="G7" s="182" t="s">
        <v>253</v>
      </c>
      <c r="H7" s="173"/>
      <c r="I7" s="182" t="s">
        <v>252</v>
      </c>
      <c r="J7" s="183"/>
      <c r="K7" s="182" t="s">
        <v>243</v>
      </c>
      <c r="L7" s="183"/>
      <c r="M7" s="182" t="s">
        <v>253</v>
      </c>
      <c r="N7" s="173"/>
      <c r="O7" s="173"/>
      <c r="P7" s="173"/>
      <c r="Q7" s="173"/>
    </row>
    <row r="8" spans="1:20" ht="35.25" customHeight="1" x14ac:dyDescent="0.4">
      <c r="A8" s="181" t="s">
        <v>304</v>
      </c>
      <c r="C8" s="73">
        <v>1723816258406</v>
      </c>
      <c r="D8" s="73">
        <v>0</v>
      </c>
      <c r="E8" s="180">
        <v>6324830900</v>
      </c>
      <c r="F8" s="73">
        <v>0</v>
      </c>
      <c r="G8" s="122">
        <f>C8-E8</f>
        <v>1717491427506</v>
      </c>
      <c r="H8" s="73">
        <v>0</v>
      </c>
      <c r="I8" s="73">
        <v>1723816258406</v>
      </c>
      <c r="J8" s="73">
        <v>0</v>
      </c>
      <c r="K8" s="73">
        <v>6324830900</v>
      </c>
      <c r="L8" s="73">
        <v>0</v>
      </c>
      <c r="M8" s="122">
        <f>I8-K8</f>
        <v>1717491427506</v>
      </c>
      <c r="N8" s="173"/>
      <c r="O8" s="173"/>
      <c r="P8" s="173"/>
      <c r="Q8" s="173"/>
    </row>
    <row r="9" spans="1:20" s="177" customFormat="1" ht="35.25" customHeight="1" thickBot="1" x14ac:dyDescent="0.45">
      <c r="A9" s="179" t="s">
        <v>23</v>
      </c>
      <c r="C9" s="78">
        <f t="shared" ref="C9:M9" si="0">SUM(C8:C8)</f>
        <v>1723816258406</v>
      </c>
      <c r="D9" s="175">
        <f t="shared" si="0"/>
        <v>0</v>
      </c>
      <c r="E9" s="78">
        <f t="shared" si="0"/>
        <v>6324830900</v>
      </c>
      <c r="F9" s="175">
        <f t="shared" si="0"/>
        <v>0</v>
      </c>
      <c r="G9" s="78">
        <f t="shared" si="0"/>
        <v>1717491427506</v>
      </c>
      <c r="H9" s="175">
        <f t="shared" si="0"/>
        <v>0</v>
      </c>
      <c r="I9" s="78">
        <f t="shared" si="0"/>
        <v>1723816258406</v>
      </c>
      <c r="J9" s="175">
        <f t="shared" si="0"/>
        <v>0</v>
      </c>
      <c r="K9" s="78">
        <f t="shared" si="0"/>
        <v>6324830900</v>
      </c>
      <c r="L9" s="73">
        <f t="shared" si="0"/>
        <v>0</v>
      </c>
      <c r="M9" s="78">
        <f t="shared" si="0"/>
        <v>1717491427506</v>
      </c>
      <c r="N9" s="178"/>
      <c r="O9" s="178"/>
      <c r="P9" s="178"/>
      <c r="Q9" s="178"/>
    </row>
    <row r="10" spans="1:20" ht="21.75" thickTop="1" x14ac:dyDescent="0.4">
      <c r="C10" s="174"/>
      <c r="D10" s="174"/>
      <c r="E10" s="174"/>
      <c r="F10" s="174"/>
      <c r="G10" s="174"/>
      <c r="H10" s="174"/>
      <c r="I10" s="174"/>
      <c r="J10" s="174"/>
      <c r="K10" s="174"/>
      <c r="L10" s="176"/>
      <c r="M10" s="174"/>
      <c r="N10" s="173"/>
      <c r="O10" s="173"/>
      <c r="P10" s="173"/>
      <c r="Q10" s="73"/>
      <c r="R10" s="73"/>
      <c r="S10" s="73"/>
      <c r="T10" s="73"/>
    </row>
    <row r="11" spans="1:20" ht="21" x14ac:dyDescent="0.4">
      <c r="C11" s="175"/>
      <c r="D11" s="174"/>
      <c r="E11" s="175"/>
      <c r="F11" s="174"/>
      <c r="G11" s="174"/>
      <c r="H11" s="174"/>
      <c r="I11" s="175"/>
      <c r="J11" s="174"/>
      <c r="K11" s="175"/>
      <c r="L11" s="174"/>
      <c r="M11" s="174"/>
      <c r="N11" s="173"/>
      <c r="O11" s="173"/>
      <c r="P11" s="173"/>
      <c r="S11" s="73"/>
      <c r="T11" s="73"/>
    </row>
    <row r="12" spans="1:20" ht="21" x14ac:dyDescent="0.4">
      <c r="C12" s="173"/>
      <c r="D12" s="173"/>
      <c r="E12" s="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S12" s="73"/>
      <c r="T12" s="73"/>
    </row>
    <row r="13" spans="1:20" ht="21" x14ac:dyDescent="0.4">
      <c r="C13" s="173"/>
      <c r="D13" s="173"/>
      <c r="E13" s="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73"/>
      <c r="S13" s="73"/>
      <c r="T13" s="73"/>
    </row>
    <row r="14" spans="1:20" ht="21" x14ac:dyDescent="0.4"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173"/>
      <c r="O14" s="173"/>
      <c r="P14" s="173"/>
      <c r="Q14" s="73"/>
      <c r="R14" s="73"/>
      <c r="S14" s="73"/>
      <c r="T14" s="73"/>
    </row>
    <row r="15" spans="1:20" ht="21" x14ac:dyDescent="0.4"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173"/>
      <c r="O15" s="173"/>
      <c r="P15" s="173"/>
      <c r="Q15" s="73"/>
      <c r="R15" s="73"/>
      <c r="S15" s="73"/>
      <c r="T15" s="73"/>
    </row>
    <row r="16" spans="1:20" ht="21" x14ac:dyDescent="0.4"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173"/>
      <c r="O16" s="173"/>
      <c r="P16" s="173"/>
      <c r="Q16" s="73"/>
      <c r="R16" s="73"/>
      <c r="S16" s="73"/>
      <c r="T16" s="73"/>
    </row>
    <row r="17" spans="3:20" ht="21" x14ac:dyDescent="0.4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173"/>
      <c r="O17" s="173"/>
      <c r="P17" s="173"/>
      <c r="Q17" s="73"/>
      <c r="R17" s="73"/>
      <c r="S17" s="73"/>
      <c r="T17" s="73"/>
    </row>
    <row r="18" spans="3:20" ht="21" x14ac:dyDescent="0.4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173"/>
      <c r="O18" s="173"/>
      <c r="P18" s="173"/>
      <c r="Q18" s="173"/>
    </row>
    <row r="19" spans="3:20" ht="21" x14ac:dyDescent="0.4"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173"/>
      <c r="O19" s="173"/>
      <c r="P19" s="173"/>
      <c r="Q19" s="173"/>
    </row>
    <row r="20" spans="3:20" ht="21" x14ac:dyDescent="0.4"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173"/>
      <c r="O20" s="173"/>
      <c r="P20" s="173"/>
      <c r="Q20" s="173"/>
    </row>
    <row r="21" spans="3:20" x14ac:dyDescent="0.4"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3:20" x14ac:dyDescent="0.4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3:20" x14ac:dyDescent="0.4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3:20" x14ac:dyDescent="0.4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3:20" x14ac:dyDescent="0.4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3:20" x14ac:dyDescent="0.4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3:20" x14ac:dyDescent="0.4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3:20" x14ac:dyDescent="0.4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3:20" x14ac:dyDescent="0.4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3:20" x14ac:dyDescent="0.4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3:20" x14ac:dyDescent="0.4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3:20" x14ac:dyDescent="0.4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3:17" x14ac:dyDescent="0.4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3:17" x14ac:dyDescent="0.4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3:17" x14ac:dyDescent="0.4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3:17" x14ac:dyDescent="0.4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3:17" x14ac:dyDescent="0.4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3:17" x14ac:dyDescent="0.4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3:17" x14ac:dyDescent="0.4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3:17" x14ac:dyDescent="0.4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3:17" x14ac:dyDescent="0.4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7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47"/>
  <sheetViews>
    <sheetView rightToLeft="1" view="pageBreakPreview" zoomScale="85" zoomScaleNormal="100" zoomScaleSheetLayoutView="85" workbookViewId="0">
      <selection activeCell="A6" sqref="A6:A7"/>
    </sheetView>
  </sheetViews>
  <sheetFormatPr defaultRowHeight="12.75" x14ac:dyDescent="0.2"/>
  <cols>
    <col min="1" max="1" width="40.5703125" style="36" bestFit="1" customWidth="1"/>
    <col min="2" max="2" width="1.28515625" style="36" customWidth="1"/>
    <col min="3" max="3" width="14.28515625" style="36" bestFit="1" customWidth="1"/>
    <col min="4" max="4" width="1.28515625" style="36" customWidth="1"/>
    <col min="5" max="5" width="22" style="36" bestFit="1" customWidth="1"/>
    <col min="6" max="6" width="1.28515625" style="36" customWidth="1"/>
    <col min="7" max="7" width="21.85546875" style="36" bestFit="1" customWidth="1"/>
    <col min="8" max="8" width="1.28515625" style="36" customWidth="1"/>
    <col min="9" max="9" width="26.28515625" style="36" bestFit="1" customWidth="1"/>
    <col min="10" max="10" width="1.28515625" style="36" customWidth="1"/>
    <col min="11" max="11" width="14.28515625" style="36" bestFit="1" customWidth="1"/>
    <col min="12" max="12" width="1.28515625" style="36" customWidth="1"/>
    <col min="13" max="13" width="22" style="36" bestFit="1" customWidth="1"/>
    <col min="14" max="14" width="1.28515625" style="36" customWidth="1"/>
    <col min="15" max="15" width="21.85546875" style="36" bestFit="1" customWidth="1"/>
    <col min="16" max="16" width="1.28515625" style="36" customWidth="1"/>
    <col min="17" max="17" width="26.28515625" style="37" bestFit="1" customWidth="1"/>
    <col min="18" max="18" width="9.140625" style="36"/>
    <col min="19" max="19" width="12.7109375" style="36" bestFit="1" customWidth="1"/>
    <col min="20" max="16384" width="9.140625" style="36"/>
  </cols>
  <sheetData>
    <row r="1" spans="1:24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24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24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24" ht="14.45" customHeight="1" x14ac:dyDescent="0.2"/>
    <row r="5" spans="1:24" ht="35.25" customHeight="1" x14ac:dyDescent="0.2">
      <c r="A5" s="237" t="s">
        <v>269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24" ht="35.25" customHeight="1" x14ac:dyDescent="0.2">
      <c r="A6" s="233" t="s">
        <v>178</v>
      </c>
      <c r="C6" s="233" t="s">
        <v>194</v>
      </c>
      <c r="D6" s="233"/>
      <c r="E6" s="233"/>
      <c r="F6" s="233"/>
      <c r="G6" s="233"/>
      <c r="H6" s="233"/>
      <c r="I6" s="233"/>
      <c r="J6" s="37"/>
      <c r="K6" s="255" t="s">
        <v>195</v>
      </c>
      <c r="L6" s="255"/>
      <c r="M6" s="255"/>
      <c r="N6" s="255"/>
      <c r="O6" s="255"/>
      <c r="P6" s="255"/>
      <c r="Q6" s="255"/>
    </row>
    <row r="7" spans="1:24" ht="51.75" customHeight="1" x14ac:dyDescent="0.2">
      <c r="A7" s="233"/>
      <c r="C7" s="26" t="s">
        <v>13</v>
      </c>
      <c r="D7" s="38"/>
      <c r="E7" s="26" t="s">
        <v>15</v>
      </c>
      <c r="F7" s="38"/>
      <c r="G7" s="26" t="s">
        <v>257</v>
      </c>
      <c r="H7" s="38"/>
      <c r="I7" s="26" t="s">
        <v>270</v>
      </c>
      <c r="J7" s="37"/>
      <c r="K7" s="26" t="s">
        <v>13</v>
      </c>
      <c r="L7" s="38"/>
      <c r="M7" s="26" t="s">
        <v>15</v>
      </c>
      <c r="N7" s="38"/>
      <c r="O7" s="26" t="s">
        <v>257</v>
      </c>
      <c r="P7" s="38"/>
      <c r="Q7" s="26" t="s">
        <v>270</v>
      </c>
    </row>
    <row r="8" spans="1:24" ht="21.75" customHeight="1" x14ac:dyDescent="0.2">
      <c r="A8" s="39" t="s">
        <v>22</v>
      </c>
      <c r="C8" s="40">
        <v>4000000</v>
      </c>
      <c r="D8" s="37"/>
      <c r="E8" s="40">
        <v>22183188120</v>
      </c>
      <c r="F8" s="37"/>
      <c r="G8" s="40">
        <v>24647986800</v>
      </c>
      <c r="H8" s="37"/>
      <c r="I8" s="84">
        <f>E8-G8</f>
        <v>-2464798680</v>
      </c>
      <c r="J8" s="37"/>
      <c r="K8" s="40">
        <v>4000000</v>
      </c>
      <c r="L8" s="37"/>
      <c r="M8" s="40">
        <v>22183188120</v>
      </c>
      <c r="N8" s="37"/>
      <c r="O8" s="40">
        <v>24647986800</v>
      </c>
      <c r="P8" s="37"/>
      <c r="Q8" s="84">
        <f>M8-O8</f>
        <v>-2464798680</v>
      </c>
      <c r="R8" s="198"/>
      <c r="S8" s="218">
        <f>E8-سهام!Z15</f>
        <v>0</v>
      </c>
      <c r="T8" s="198"/>
      <c r="U8" s="198"/>
      <c r="V8" s="198"/>
      <c r="W8" s="198"/>
      <c r="X8" s="198"/>
    </row>
    <row r="9" spans="1:24" ht="21.75" customHeight="1" x14ac:dyDescent="0.2">
      <c r="A9" s="41" t="s">
        <v>20</v>
      </c>
      <c r="C9" s="42">
        <v>606007989</v>
      </c>
      <c r="D9" s="37"/>
      <c r="E9" s="42">
        <v>1171378270033</v>
      </c>
      <c r="F9" s="37"/>
      <c r="G9" s="42">
        <v>1150933269426</v>
      </c>
      <c r="H9" s="37"/>
      <c r="I9" s="122">
        <f t="shared" ref="I9:I33" si="0">E9-G9</f>
        <v>20445000607</v>
      </c>
      <c r="J9" s="37"/>
      <c r="K9" s="42">
        <v>606007989</v>
      </c>
      <c r="L9" s="37"/>
      <c r="M9" s="42">
        <v>1171378270033</v>
      </c>
      <c r="N9" s="37"/>
      <c r="O9" s="42">
        <v>1150933269426</v>
      </c>
      <c r="P9" s="37"/>
      <c r="Q9" s="122">
        <f t="shared" ref="Q9:Q33" si="1">M9-O9</f>
        <v>20445000607</v>
      </c>
      <c r="R9" s="198"/>
      <c r="S9" s="218">
        <f>E9-سهام!Z13</f>
        <v>-0.320068359375</v>
      </c>
      <c r="T9" s="198"/>
      <c r="U9" s="198"/>
      <c r="V9" s="198"/>
      <c r="W9" s="198"/>
      <c r="X9" s="198"/>
    </row>
    <row r="10" spans="1:24" ht="21.75" customHeight="1" x14ac:dyDescent="0.2">
      <c r="A10" s="41" t="s">
        <v>21</v>
      </c>
      <c r="C10" s="42">
        <v>13333333</v>
      </c>
      <c r="D10" s="37"/>
      <c r="E10" s="42">
        <v>69181062670</v>
      </c>
      <c r="F10" s="37"/>
      <c r="G10" s="42">
        <v>77661663391</v>
      </c>
      <c r="H10" s="37"/>
      <c r="I10" s="84">
        <f t="shared" si="0"/>
        <v>-8480600721</v>
      </c>
      <c r="J10" s="37"/>
      <c r="K10" s="42">
        <v>13333333</v>
      </c>
      <c r="L10" s="37"/>
      <c r="M10" s="42">
        <v>69181062670</v>
      </c>
      <c r="N10" s="37"/>
      <c r="O10" s="42">
        <v>77661663391</v>
      </c>
      <c r="P10" s="37"/>
      <c r="Q10" s="84">
        <f t="shared" si="1"/>
        <v>-8480600721</v>
      </c>
      <c r="R10" s="198"/>
      <c r="S10" s="218">
        <f>E10-سهام!Z14</f>
        <v>-0.4734039306640625</v>
      </c>
      <c r="T10" s="198"/>
      <c r="U10" s="198"/>
      <c r="V10" s="198"/>
      <c r="W10" s="198"/>
      <c r="X10" s="198"/>
    </row>
    <row r="11" spans="1:24" ht="21.75" customHeight="1" x14ac:dyDescent="0.2">
      <c r="A11" s="41" t="s">
        <v>49</v>
      </c>
      <c r="C11" s="42">
        <v>19003685</v>
      </c>
      <c r="D11" s="37"/>
      <c r="E11" s="42">
        <v>180954015949</v>
      </c>
      <c r="F11" s="37"/>
      <c r="G11" s="42">
        <v>180954015949</v>
      </c>
      <c r="H11" s="37"/>
      <c r="I11" s="122">
        <f t="shared" si="0"/>
        <v>0</v>
      </c>
      <c r="J11" s="37"/>
      <c r="K11" s="42">
        <v>19003685</v>
      </c>
      <c r="L11" s="37"/>
      <c r="M11" s="42">
        <v>180954015949</v>
      </c>
      <c r="N11" s="37"/>
      <c r="O11" s="42">
        <v>180954015949</v>
      </c>
      <c r="P11" s="37"/>
      <c r="Q11" s="122">
        <f t="shared" si="1"/>
        <v>0</v>
      </c>
      <c r="R11" s="198"/>
      <c r="S11" s="198"/>
      <c r="T11" s="198"/>
      <c r="U11" s="198"/>
      <c r="V11" s="198"/>
      <c r="W11" s="198"/>
      <c r="X11" s="198"/>
    </row>
    <row r="12" spans="1:24" ht="21.75" customHeight="1" x14ac:dyDescent="0.2">
      <c r="A12" s="41" t="s">
        <v>54</v>
      </c>
      <c r="C12" s="42">
        <v>200000</v>
      </c>
      <c r="D12" s="37"/>
      <c r="E12" s="42">
        <v>93763348800</v>
      </c>
      <c r="F12" s="37"/>
      <c r="G12" s="42">
        <v>97824469600</v>
      </c>
      <c r="H12" s="37"/>
      <c r="I12" s="122">
        <f t="shared" si="0"/>
        <v>-4061120800</v>
      </c>
      <c r="J12" s="37"/>
      <c r="K12" s="42">
        <v>200000</v>
      </c>
      <c r="L12" s="37"/>
      <c r="M12" s="42">
        <v>93763348800</v>
      </c>
      <c r="N12" s="37"/>
      <c r="O12" s="42">
        <v>97824469600</v>
      </c>
      <c r="P12" s="37"/>
      <c r="Q12" s="122">
        <f t="shared" si="1"/>
        <v>-4061120800</v>
      </c>
      <c r="R12" s="198"/>
      <c r="S12" s="198"/>
      <c r="T12" s="198"/>
      <c r="U12" s="198"/>
      <c r="V12" s="198"/>
      <c r="W12" s="198"/>
      <c r="X12" s="198"/>
    </row>
    <row r="13" spans="1:24" ht="21.75" customHeight="1" x14ac:dyDescent="0.2">
      <c r="A13" s="41" t="s">
        <v>46</v>
      </c>
      <c r="C13" s="42">
        <v>3340000</v>
      </c>
      <c r="D13" s="37"/>
      <c r="E13" s="42">
        <v>102035577160</v>
      </c>
      <c r="F13" s="37"/>
      <c r="G13" s="42">
        <v>102035577160</v>
      </c>
      <c r="H13" s="37"/>
      <c r="I13" s="122">
        <f t="shared" si="0"/>
        <v>0</v>
      </c>
      <c r="J13" s="37"/>
      <c r="K13" s="42">
        <v>3340000</v>
      </c>
      <c r="L13" s="37"/>
      <c r="M13" s="42">
        <v>102035577160</v>
      </c>
      <c r="N13" s="37"/>
      <c r="O13" s="42">
        <v>102035577160</v>
      </c>
      <c r="P13" s="37"/>
      <c r="Q13" s="122">
        <f t="shared" si="1"/>
        <v>0</v>
      </c>
      <c r="R13" s="198"/>
      <c r="S13" s="198"/>
      <c r="T13" s="198"/>
      <c r="U13" s="198"/>
      <c r="V13" s="198"/>
      <c r="W13" s="198"/>
      <c r="X13" s="198"/>
    </row>
    <row r="14" spans="1:24" ht="21.75" customHeight="1" x14ac:dyDescent="0.2">
      <c r="A14" s="41" t="s">
        <v>47</v>
      </c>
      <c r="C14" s="42">
        <v>184181489</v>
      </c>
      <c r="D14" s="37"/>
      <c r="E14" s="42">
        <v>3225695660269</v>
      </c>
      <c r="F14" s="37"/>
      <c r="G14" s="42">
        <v>3136325276362</v>
      </c>
      <c r="H14" s="37"/>
      <c r="I14" s="122">
        <f t="shared" si="0"/>
        <v>89370383907</v>
      </c>
      <c r="J14" s="37"/>
      <c r="K14" s="42">
        <v>184181489</v>
      </c>
      <c r="L14" s="37"/>
      <c r="M14" s="42">
        <v>3225695660269</v>
      </c>
      <c r="N14" s="37"/>
      <c r="O14" s="42">
        <v>3136325276362</v>
      </c>
      <c r="P14" s="37"/>
      <c r="Q14" s="122">
        <f t="shared" si="1"/>
        <v>89370383907</v>
      </c>
      <c r="R14" s="198"/>
      <c r="S14" s="198"/>
      <c r="T14" s="198"/>
      <c r="U14" s="198"/>
      <c r="V14" s="198"/>
      <c r="W14" s="198"/>
      <c r="X14" s="198"/>
    </row>
    <row r="15" spans="1:24" ht="21.75" customHeight="1" x14ac:dyDescent="0.2">
      <c r="A15" s="41" t="s">
        <v>53</v>
      </c>
      <c r="C15" s="42">
        <v>23000000</v>
      </c>
      <c r="D15" s="37"/>
      <c r="E15" s="42">
        <v>720621215600</v>
      </c>
      <c r="F15" s="37"/>
      <c r="G15" s="42">
        <v>762886724890</v>
      </c>
      <c r="H15" s="37"/>
      <c r="I15" s="84">
        <f t="shared" si="0"/>
        <v>-42265509290</v>
      </c>
      <c r="J15" s="37"/>
      <c r="K15" s="42">
        <v>23000000</v>
      </c>
      <c r="L15" s="37"/>
      <c r="M15" s="42">
        <v>720621215600</v>
      </c>
      <c r="N15" s="37"/>
      <c r="O15" s="42">
        <v>762886724890</v>
      </c>
      <c r="P15" s="37"/>
      <c r="Q15" s="84">
        <f t="shared" si="1"/>
        <v>-42265509290</v>
      </c>
    </row>
    <row r="16" spans="1:24" ht="21.75" customHeight="1" x14ac:dyDescent="0.2">
      <c r="A16" s="41" t="s">
        <v>52</v>
      </c>
      <c r="C16" s="42">
        <v>10850331</v>
      </c>
      <c r="D16" s="37"/>
      <c r="E16" s="42">
        <v>334385218649</v>
      </c>
      <c r="F16" s="37"/>
      <c r="G16" s="42">
        <v>358584933225</v>
      </c>
      <c r="H16" s="37"/>
      <c r="I16" s="84">
        <f t="shared" si="0"/>
        <v>-24199714576</v>
      </c>
      <c r="J16" s="37"/>
      <c r="K16" s="42">
        <v>10850331</v>
      </c>
      <c r="L16" s="37"/>
      <c r="M16" s="42">
        <v>334385218649</v>
      </c>
      <c r="N16" s="37"/>
      <c r="O16" s="42">
        <v>358584933225</v>
      </c>
      <c r="P16" s="37"/>
      <c r="Q16" s="84">
        <f t="shared" si="1"/>
        <v>-24199714576</v>
      </c>
    </row>
    <row r="17" spans="1:17" ht="21.75" customHeight="1" x14ac:dyDescent="0.2">
      <c r="A17" s="41" t="s">
        <v>19</v>
      </c>
      <c r="C17" s="42">
        <v>160000000</v>
      </c>
      <c r="D17" s="37"/>
      <c r="E17" s="42">
        <v>165891667680</v>
      </c>
      <c r="F17" s="37"/>
      <c r="G17" s="42">
        <v>184324075200</v>
      </c>
      <c r="H17" s="37"/>
      <c r="I17" s="84">
        <f t="shared" si="0"/>
        <v>-18432407520</v>
      </c>
      <c r="J17" s="37"/>
      <c r="K17" s="42">
        <v>160000000</v>
      </c>
      <c r="L17" s="37"/>
      <c r="M17" s="42">
        <v>165891667680</v>
      </c>
      <c r="N17" s="37"/>
      <c r="O17" s="42">
        <v>184324075200</v>
      </c>
      <c r="P17" s="37"/>
      <c r="Q17" s="84">
        <f t="shared" si="1"/>
        <v>-18432407520</v>
      </c>
    </row>
    <row r="18" spans="1:17" ht="21.75" customHeight="1" x14ac:dyDescent="0.2">
      <c r="A18" s="41" t="s">
        <v>48</v>
      </c>
      <c r="C18" s="42">
        <v>1562699</v>
      </c>
      <c r="D18" s="37"/>
      <c r="E18" s="42">
        <v>17212516906</v>
      </c>
      <c r="F18" s="37"/>
      <c r="G18" s="42">
        <v>17212516906</v>
      </c>
      <c r="H18" s="37"/>
      <c r="I18" s="122">
        <f t="shared" si="0"/>
        <v>0</v>
      </c>
      <c r="J18" s="37"/>
      <c r="K18" s="42">
        <v>1562699</v>
      </c>
      <c r="L18" s="37"/>
      <c r="M18" s="42">
        <v>17212516906</v>
      </c>
      <c r="N18" s="37"/>
      <c r="O18" s="42">
        <v>17212516906</v>
      </c>
      <c r="P18" s="37"/>
      <c r="Q18" s="122">
        <f t="shared" si="1"/>
        <v>0</v>
      </c>
    </row>
    <row r="19" spans="1:17" ht="21.75" customHeight="1" x14ac:dyDescent="0.2">
      <c r="A19" s="41" t="s">
        <v>51</v>
      </c>
      <c r="C19" s="42">
        <v>14160767</v>
      </c>
      <c r="D19" s="37"/>
      <c r="E19" s="42">
        <v>300625918061</v>
      </c>
      <c r="F19" s="37"/>
      <c r="G19" s="42">
        <v>324557183804</v>
      </c>
      <c r="H19" s="37"/>
      <c r="I19" s="84">
        <f t="shared" si="0"/>
        <v>-23931265743</v>
      </c>
      <c r="J19" s="37"/>
      <c r="K19" s="42">
        <v>14160767</v>
      </c>
      <c r="L19" s="37"/>
      <c r="M19" s="42">
        <v>300625918061</v>
      </c>
      <c r="N19" s="37"/>
      <c r="O19" s="42">
        <v>324557183804</v>
      </c>
      <c r="P19" s="37"/>
      <c r="Q19" s="84">
        <f t="shared" si="1"/>
        <v>-23931265743</v>
      </c>
    </row>
    <row r="20" spans="1:17" ht="21.75" customHeight="1" x14ac:dyDescent="0.2">
      <c r="A20" s="41" t="s">
        <v>50</v>
      </c>
      <c r="C20" s="42">
        <v>10828676</v>
      </c>
      <c r="D20" s="37"/>
      <c r="E20" s="42">
        <v>678878701965</v>
      </c>
      <c r="F20" s="37"/>
      <c r="G20" s="42">
        <v>707886359986</v>
      </c>
      <c r="H20" s="37"/>
      <c r="I20" s="84">
        <f t="shared" si="0"/>
        <v>-29007658021</v>
      </c>
      <c r="J20" s="37"/>
      <c r="K20" s="42">
        <v>10828676</v>
      </c>
      <c r="L20" s="37"/>
      <c r="M20" s="42">
        <v>678878701965</v>
      </c>
      <c r="N20" s="37"/>
      <c r="O20" s="42">
        <v>707886359986</v>
      </c>
      <c r="P20" s="37"/>
      <c r="Q20" s="84">
        <f t="shared" si="1"/>
        <v>-29007658021</v>
      </c>
    </row>
    <row r="21" spans="1:17" ht="21.75" customHeight="1" x14ac:dyDescent="0.2">
      <c r="A21" s="41" t="s">
        <v>64</v>
      </c>
      <c r="C21" s="42">
        <v>9086</v>
      </c>
      <c r="D21" s="37"/>
      <c r="E21" s="42">
        <v>7564431742</v>
      </c>
      <c r="F21" s="37"/>
      <c r="G21" s="42">
        <v>7437387720</v>
      </c>
      <c r="H21" s="37"/>
      <c r="I21" s="122">
        <f t="shared" si="0"/>
        <v>127044022</v>
      </c>
      <c r="J21" s="37"/>
      <c r="K21" s="42">
        <v>9086</v>
      </c>
      <c r="L21" s="37"/>
      <c r="M21" s="42">
        <v>7564431742</v>
      </c>
      <c r="N21" s="37"/>
      <c r="O21" s="42">
        <v>7437387720</v>
      </c>
      <c r="P21" s="37"/>
      <c r="Q21" s="122">
        <f t="shared" si="1"/>
        <v>127044022</v>
      </c>
    </row>
    <row r="22" spans="1:17" ht="21.75" customHeight="1" x14ac:dyDescent="0.2">
      <c r="A22" s="41" t="s">
        <v>69</v>
      </c>
      <c r="C22" s="42">
        <v>750000</v>
      </c>
      <c r="D22" s="37"/>
      <c r="E22" s="42">
        <v>749592187500</v>
      </c>
      <c r="F22" s="37"/>
      <c r="G22" s="42">
        <v>749592187500</v>
      </c>
      <c r="H22" s="37"/>
      <c r="I22" s="122">
        <f t="shared" si="0"/>
        <v>0</v>
      </c>
      <c r="J22" s="37"/>
      <c r="K22" s="42">
        <v>750000</v>
      </c>
      <c r="L22" s="37"/>
      <c r="M22" s="42">
        <v>749592187500</v>
      </c>
      <c r="N22" s="37"/>
      <c r="O22" s="42">
        <v>749592187500</v>
      </c>
      <c r="P22" s="37"/>
      <c r="Q22" s="122">
        <f t="shared" si="1"/>
        <v>0</v>
      </c>
    </row>
    <row r="23" spans="1:17" ht="21.75" customHeight="1" x14ac:dyDescent="0.2">
      <c r="A23" s="41" t="s">
        <v>65</v>
      </c>
      <c r="C23" s="42">
        <v>1500000</v>
      </c>
      <c r="D23" s="37"/>
      <c r="E23" s="42">
        <v>1499184375000</v>
      </c>
      <c r="F23" s="37"/>
      <c r="G23" s="42">
        <v>1499184375000</v>
      </c>
      <c r="H23" s="37"/>
      <c r="I23" s="122">
        <f t="shared" si="0"/>
        <v>0</v>
      </c>
      <c r="J23" s="37"/>
      <c r="K23" s="42">
        <v>1500000</v>
      </c>
      <c r="L23" s="37"/>
      <c r="M23" s="42">
        <v>1499184375000</v>
      </c>
      <c r="N23" s="37"/>
      <c r="O23" s="42">
        <v>1499184375000</v>
      </c>
      <c r="P23" s="37"/>
      <c r="Q23" s="122">
        <f t="shared" si="1"/>
        <v>0</v>
      </c>
    </row>
    <row r="24" spans="1:17" ht="21.75" customHeight="1" x14ac:dyDescent="0.2">
      <c r="A24" s="41" t="s">
        <v>60</v>
      </c>
      <c r="C24" s="42">
        <v>2191187</v>
      </c>
      <c r="D24" s="37"/>
      <c r="E24" s="42">
        <v>17431581791317</v>
      </c>
      <c r="F24" s="37"/>
      <c r="G24" s="42">
        <v>17431581791317</v>
      </c>
      <c r="H24" s="37"/>
      <c r="I24" s="122">
        <f t="shared" si="0"/>
        <v>0</v>
      </c>
      <c r="J24" s="37"/>
      <c r="K24" s="42">
        <v>2191187</v>
      </c>
      <c r="L24" s="37"/>
      <c r="M24" s="42">
        <v>17431581791317</v>
      </c>
      <c r="N24" s="37"/>
      <c r="O24" s="42">
        <v>17431581791317</v>
      </c>
      <c r="P24" s="37"/>
      <c r="Q24" s="122">
        <f t="shared" si="1"/>
        <v>0</v>
      </c>
    </row>
    <row r="25" spans="1:17" ht="21.75" customHeight="1" x14ac:dyDescent="0.2">
      <c r="A25" s="41" t="s">
        <v>81</v>
      </c>
      <c r="C25" s="42">
        <v>2997903</v>
      </c>
      <c r="D25" s="37"/>
      <c r="E25" s="42">
        <v>3085852460843</v>
      </c>
      <c r="F25" s="37"/>
      <c r="G25" s="42">
        <v>3085852460843</v>
      </c>
      <c r="H25" s="37"/>
      <c r="I25" s="122">
        <f t="shared" si="0"/>
        <v>0</v>
      </c>
      <c r="J25" s="37"/>
      <c r="K25" s="42">
        <v>2997903</v>
      </c>
      <c r="L25" s="37"/>
      <c r="M25" s="42">
        <v>3085852460843</v>
      </c>
      <c r="N25" s="37"/>
      <c r="O25" s="42">
        <v>3085852460843</v>
      </c>
      <c r="P25" s="37"/>
      <c r="Q25" s="122">
        <f t="shared" si="1"/>
        <v>0</v>
      </c>
    </row>
    <row r="26" spans="1:17" ht="21.75" customHeight="1" x14ac:dyDescent="0.2">
      <c r="A26" s="41" t="s">
        <v>62</v>
      </c>
      <c r="C26" s="42">
        <v>1335900</v>
      </c>
      <c r="D26" s="37"/>
      <c r="E26" s="42">
        <v>6054357582660</v>
      </c>
      <c r="F26" s="37"/>
      <c r="G26" s="42">
        <v>5952511646315</v>
      </c>
      <c r="H26" s="37"/>
      <c r="I26" s="122">
        <f t="shared" si="0"/>
        <v>101845936345</v>
      </c>
      <c r="J26" s="37"/>
      <c r="K26" s="42">
        <v>1335900</v>
      </c>
      <c r="L26" s="37"/>
      <c r="M26" s="42">
        <v>6054357582660</v>
      </c>
      <c r="N26" s="37"/>
      <c r="O26" s="42">
        <v>5952511646315</v>
      </c>
      <c r="P26" s="37"/>
      <c r="Q26" s="122">
        <f t="shared" si="1"/>
        <v>101845936345</v>
      </c>
    </row>
    <row r="27" spans="1:17" ht="21.75" customHeight="1" x14ac:dyDescent="0.2">
      <c r="A27" s="41" t="s">
        <v>67</v>
      </c>
      <c r="C27" s="42">
        <v>2500000</v>
      </c>
      <c r="D27" s="37"/>
      <c r="E27" s="42">
        <v>2498640625000</v>
      </c>
      <c r="F27" s="37"/>
      <c r="G27" s="42">
        <v>2498640625000</v>
      </c>
      <c r="H27" s="37"/>
      <c r="I27" s="122">
        <f t="shared" si="0"/>
        <v>0</v>
      </c>
      <c r="J27" s="37"/>
      <c r="K27" s="42">
        <v>2500000</v>
      </c>
      <c r="L27" s="37"/>
      <c r="M27" s="42">
        <v>2498640625000</v>
      </c>
      <c r="N27" s="37"/>
      <c r="O27" s="42">
        <v>2498640625000</v>
      </c>
      <c r="P27" s="37"/>
      <c r="Q27" s="122">
        <f t="shared" si="1"/>
        <v>0</v>
      </c>
    </row>
    <row r="28" spans="1:17" ht="21.75" customHeight="1" x14ac:dyDescent="0.2">
      <c r="A28" s="41" t="s">
        <v>73</v>
      </c>
      <c r="C28" s="42">
        <v>624417</v>
      </c>
      <c r="D28" s="37"/>
      <c r="E28" s="42">
        <v>489095756565</v>
      </c>
      <c r="F28" s="37"/>
      <c r="G28" s="42">
        <v>489095756565</v>
      </c>
      <c r="H28" s="37"/>
      <c r="I28" s="122">
        <f t="shared" si="0"/>
        <v>0</v>
      </c>
      <c r="J28" s="37"/>
      <c r="K28" s="42">
        <v>624417</v>
      </c>
      <c r="L28" s="37"/>
      <c r="M28" s="42">
        <v>489095756565</v>
      </c>
      <c r="N28" s="37"/>
      <c r="O28" s="42">
        <v>489095756565</v>
      </c>
      <c r="P28" s="37"/>
      <c r="Q28" s="122">
        <f t="shared" si="1"/>
        <v>0</v>
      </c>
    </row>
    <row r="29" spans="1:17" ht="21.75" customHeight="1" x14ac:dyDescent="0.2">
      <c r="A29" s="41" t="s">
        <v>71</v>
      </c>
      <c r="C29" s="42">
        <v>2474661</v>
      </c>
      <c r="D29" s="37"/>
      <c r="E29" s="42">
        <v>1909894154259</v>
      </c>
      <c r="F29" s="37"/>
      <c r="G29" s="42">
        <v>2073924431791</v>
      </c>
      <c r="H29" s="37"/>
      <c r="I29" s="84">
        <f t="shared" si="0"/>
        <v>-164030277532</v>
      </c>
      <c r="J29" s="37"/>
      <c r="K29" s="42">
        <v>2474661</v>
      </c>
      <c r="L29" s="37"/>
      <c r="M29" s="42">
        <v>1909894154259</v>
      </c>
      <c r="N29" s="37"/>
      <c r="O29" s="42">
        <v>2073924431791</v>
      </c>
      <c r="P29" s="37"/>
      <c r="Q29" s="84">
        <f t="shared" si="1"/>
        <v>-164030277532</v>
      </c>
    </row>
    <row r="30" spans="1:17" ht="21.75" customHeight="1" x14ac:dyDescent="0.2">
      <c r="A30" s="41" t="s">
        <v>75</v>
      </c>
      <c r="C30" s="42">
        <v>1900000</v>
      </c>
      <c r="D30" s="37"/>
      <c r="E30" s="42">
        <v>1515850307968</v>
      </c>
      <c r="F30" s="37"/>
      <c r="G30" s="42">
        <v>1514843855525</v>
      </c>
      <c r="H30" s="37"/>
      <c r="I30" s="122">
        <f t="shared" si="0"/>
        <v>1006452443</v>
      </c>
      <c r="J30" s="37"/>
      <c r="K30" s="42">
        <v>1900000</v>
      </c>
      <c r="L30" s="37"/>
      <c r="M30" s="42">
        <v>1515850307968</v>
      </c>
      <c r="N30" s="37"/>
      <c r="O30" s="42">
        <v>1514843855525</v>
      </c>
      <c r="P30" s="37"/>
      <c r="Q30" s="122">
        <f t="shared" si="1"/>
        <v>1006452443</v>
      </c>
    </row>
    <row r="31" spans="1:17" ht="21.75" customHeight="1" x14ac:dyDescent="0.2">
      <c r="A31" s="41" t="s">
        <v>77</v>
      </c>
      <c r="C31" s="42">
        <v>12300000</v>
      </c>
      <c r="D31" s="37"/>
      <c r="E31" s="42">
        <v>9842271353362</v>
      </c>
      <c r="F31" s="37"/>
      <c r="G31" s="42">
        <v>9690203085468</v>
      </c>
      <c r="H31" s="37"/>
      <c r="I31" s="122">
        <f t="shared" si="0"/>
        <v>152068267894</v>
      </c>
      <c r="J31" s="37"/>
      <c r="K31" s="42">
        <v>12300000</v>
      </c>
      <c r="L31" s="37"/>
      <c r="M31" s="42">
        <v>9842271353362</v>
      </c>
      <c r="N31" s="37"/>
      <c r="O31" s="42">
        <v>9690203085468</v>
      </c>
      <c r="P31" s="37"/>
      <c r="Q31" s="122">
        <f t="shared" si="1"/>
        <v>152068267894</v>
      </c>
    </row>
    <row r="32" spans="1:17" ht="21.75" customHeight="1" x14ac:dyDescent="0.2">
      <c r="A32" s="41" t="s">
        <v>79</v>
      </c>
      <c r="C32" s="42">
        <v>10691200</v>
      </c>
      <c r="D32" s="37"/>
      <c r="E32" s="42">
        <v>8557391906661</v>
      </c>
      <c r="F32" s="37"/>
      <c r="G32" s="42">
        <v>8545469032617</v>
      </c>
      <c r="H32" s="37"/>
      <c r="I32" s="122">
        <f t="shared" si="0"/>
        <v>11922874044</v>
      </c>
      <c r="J32" s="37"/>
      <c r="K32" s="42">
        <v>10691200</v>
      </c>
      <c r="L32" s="37"/>
      <c r="M32" s="42">
        <v>8557391906661</v>
      </c>
      <c r="N32" s="37"/>
      <c r="O32" s="42">
        <v>8545469032617</v>
      </c>
      <c r="P32" s="37"/>
      <c r="Q32" s="122">
        <f t="shared" si="1"/>
        <v>11922874044</v>
      </c>
    </row>
    <row r="33" spans="1:17" ht="21.75" customHeight="1" x14ac:dyDescent="0.2">
      <c r="A33" s="43" t="s">
        <v>271</v>
      </c>
      <c r="C33" s="47">
        <v>606007989</v>
      </c>
      <c r="D33" s="37"/>
      <c r="E33" s="44">
        <v>605548937</v>
      </c>
      <c r="F33" s="37"/>
      <c r="G33" s="44">
        <v>605548937</v>
      </c>
      <c r="H33" s="37"/>
      <c r="I33" s="122">
        <f t="shared" si="0"/>
        <v>0</v>
      </c>
      <c r="J33" s="37"/>
      <c r="K33" s="47">
        <v>606007989</v>
      </c>
      <c r="L33" s="37"/>
      <c r="M33" s="44">
        <v>605548937</v>
      </c>
      <c r="N33" s="37"/>
      <c r="O33" s="44">
        <v>605548937</v>
      </c>
      <c r="P33" s="37"/>
      <c r="Q33" s="122">
        <f t="shared" si="1"/>
        <v>0</v>
      </c>
    </row>
    <row r="34" spans="1:17" ht="21.75" customHeight="1" thickBot="1" x14ac:dyDescent="0.25">
      <c r="A34" s="23" t="s">
        <v>23</v>
      </c>
      <c r="C34" s="47"/>
      <c r="D34" s="37"/>
      <c r="E34" s="45">
        <f>SUM(E8:E33)</f>
        <v>60724688843676</v>
      </c>
      <c r="F34" s="37"/>
      <c r="G34" s="45">
        <f>SUM(G8:G33)</f>
        <v>60664776237297</v>
      </c>
      <c r="H34" s="37"/>
      <c r="I34" s="45">
        <f>SUM(I8:I33)</f>
        <v>59912606379</v>
      </c>
      <c r="J34" s="37"/>
      <c r="K34" s="47"/>
      <c r="L34" s="37"/>
      <c r="M34" s="45">
        <f>SUM(M8:M33)</f>
        <v>60724688843676</v>
      </c>
      <c r="N34" s="37"/>
      <c r="O34" s="45">
        <f>SUM(O8:O33)</f>
        <v>60664776237297</v>
      </c>
      <c r="P34" s="37"/>
      <c r="Q34" s="45">
        <f>SUM(Q8:Q33)</f>
        <v>59912606379</v>
      </c>
    </row>
    <row r="35" spans="1:17" ht="13.5" thickTop="1" x14ac:dyDescent="0.2"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37"/>
      <c r="O35" s="37"/>
      <c r="P35" s="37"/>
    </row>
    <row r="36" spans="1:17" ht="21" x14ac:dyDescent="0.2">
      <c r="C36" s="198"/>
      <c r="D36" s="198"/>
      <c r="E36" s="191">
        <f>سهام!Z17+'واحدهای صندوق'!X18+اوراق!Z21</f>
        <v>60724688843681.219</v>
      </c>
      <c r="F36" s="191"/>
      <c r="G36" s="191"/>
      <c r="H36" s="191"/>
      <c r="I36" s="191">
        <f>'درآمد سرمایه گذاری در سهام'!F13+'درآمد سرمایه گذاری در صندوق'!F18+'درآمد سرمایه گذاری در اوراق به'!F22</f>
        <v>59912606386</v>
      </c>
      <c r="J36" s="191"/>
      <c r="K36" s="191"/>
      <c r="L36" s="191"/>
      <c r="M36" s="191"/>
      <c r="N36" s="132"/>
      <c r="O36" s="132"/>
      <c r="P36" s="132"/>
      <c r="Q36" s="132"/>
    </row>
    <row r="37" spans="1:17" ht="21" x14ac:dyDescent="0.2">
      <c r="C37" s="198"/>
      <c r="D37" s="198"/>
      <c r="E37" s="191">
        <f>E36-E34</f>
        <v>5.21875</v>
      </c>
      <c r="F37" s="191"/>
      <c r="G37" s="191"/>
      <c r="H37" s="191"/>
      <c r="I37" s="191">
        <f>I34-I36</f>
        <v>-7</v>
      </c>
      <c r="J37" s="191"/>
      <c r="K37" s="191"/>
      <c r="L37" s="191"/>
      <c r="M37" s="191"/>
      <c r="N37" s="132"/>
      <c r="O37" s="132"/>
      <c r="P37" s="132"/>
      <c r="Q37" s="132"/>
    </row>
    <row r="38" spans="1:17" ht="21" x14ac:dyDescent="0.2">
      <c r="C38" s="198"/>
      <c r="D38" s="198"/>
      <c r="E38" s="191"/>
      <c r="F38" s="191"/>
      <c r="G38" s="191"/>
      <c r="H38" s="191"/>
      <c r="I38" s="191"/>
      <c r="J38" s="191"/>
      <c r="K38" s="191"/>
      <c r="L38" s="191"/>
      <c r="M38" s="191"/>
      <c r="N38" s="132"/>
      <c r="O38" s="132"/>
      <c r="P38" s="132"/>
      <c r="Q38" s="132"/>
    </row>
    <row r="39" spans="1:17" ht="21" x14ac:dyDescent="0.2">
      <c r="C39" s="198"/>
      <c r="D39" s="198"/>
      <c r="E39" s="191"/>
      <c r="F39" s="191"/>
      <c r="G39" s="191"/>
      <c r="H39" s="191"/>
      <c r="I39" s="191"/>
      <c r="J39" s="191"/>
      <c r="K39" s="191"/>
      <c r="L39" s="191"/>
      <c r="M39" s="191"/>
      <c r="N39" s="132"/>
      <c r="O39" s="132"/>
      <c r="P39" s="132"/>
      <c r="Q39" s="132"/>
    </row>
    <row r="40" spans="1:17" ht="21" x14ac:dyDescent="0.2"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1:17" ht="21" x14ac:dyDescent="0.2"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spans="1:17" ht="21" x14ac:dyDescent="0.2"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spans="1:17" ht="21" x14ac:dyDescent="0.2"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</row>
    <row r="44" spans="1:17" ht="21" x14ac:dyDescent="0.2"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</row>
    <row r="45" spans="1:17" ht="21" x14ac:dyDescent="0.2"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</row>
    <row r="46" spans="1:17" ht="21" x14ac:dyDescent="0.2"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</row>
    <row r="47" spans="1:17" ht="21" x14ac:dyDescent="0.2"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64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32A8-DB61-45F2-926B-7788AF0D09E8}">
  <sheetPr>
    <pageSetUpPr fitToPage="1"/>
  </sheetPr>
  <dimension ref="A1:M80"/>
  <sheetViews>
    <sheetView rightToLeft="1" workbookViewId="0">
      <selection activeCell="C74" sqref="C74:M74"/>
    </sheetView>
  </sheetViews>
  <sheetFormatPr defaultRowHeight="12.75" x14ac:dyDescent="0.2"/>
  <cols>
    <col min="1" max="1" width="39" customWidth="1"/>
    <col min="2" max="2" width="1.28515625" customWidth="1"/>
    <col min="3" max="3" width="17.5703125" bestFit="1" customWidth="1"/>
    <col min="4" max="4" width="1.28515625" customWidth="1"/>
    <col min="5" max="5" width="13.7109375" bestFit="1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14.45" customHeight="1" x14ac:dyDescent="0.2"/>
    <row r="5" spans="1:13" ht="14.45" customHeight="1" x14ac:dyDescent="0.2">
      <c r="A5" s="237" t="s">
        <v>254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14.45" customHeight="1" x14ac:dyDescent="0.2">
      <c r="A6" s="233" t="s">
        <v>178</v>
      </c>
      <c r="C6" s="233" t="s">
        <v>194</v>
      </c>
      <c r="D6" s="233"/>
      <c r="E6" s="233"/>
      <c r="F6" s="233"/>
      <c r="G6" s="233"/>
      <c r="I6" s="233" t="s">
        <v>195</v>
      </c>
      <c r="J6" s="233"/>
      <c r="K6" s="233"/>
      <c r="L6" s="233"/>
      <c r="M6" s="233"/>
    </row>
    <row r="7" spans="1:13" ht="29.1" customHeight="1" x14ac:dyDescent="0.2">
      <c r="A7" s="233"/>
      <c r="C7" s="144" t="s">
        <v>252</v>
      </c>
      <c r="D7" s="3"/>
      <c r="E7" s="144" t="s">
        <v>243</v>
      </c>
      <c r="F7" s="3"/>
      <c r="G7" s="144" t="s">
        <v>253</v>
      </c>
      <c r="I7" s="144" t="s">
        <v>252</v>
      </c>
      <c r="J7" s="3"/>
      <c r="K7" s="144" t="s">
        <v>243</v>
      </c>
      <c r="L7" s="3"/>
      <c r="M7" s="144" t="s">
        <v>253</v>
      </c>
    </row>
    <row r="8" spans="1:13" ht="21.75" customHeight="1" x14ac:dyDescent="0.2">
      <c r="A8" s="140" t="s">
        <v>102</v>
      </c>
      <c r="C8" s="6">
        <v>20423</v>
      </c>
      <c r="E8" s="6">
        <v>0</v>
      </c>
      <c r="G8" s="6">
        <v>20423</v>
      </c>
      <c r="I8" s="6">
        <v>20423</v>
      </c>
      <c r="K8" s="6">
        <v>0</v>
      </c>
      <c r="M8" s="6">
        <v>20423</v>
      </c>
    </row>
    <row r="9" spans="1:13" ht="21.75" customHeight="1" x14ac:dyDescent="0.2">
      <c r="A9" s="138" t="s">
        <v>109</v>
      </c>
      <c r="C9" s="9">
        <v>32982</v>
      </c>
      <c r="E9" s="9">
        <v>0</v>
      </c>
      <c r="G9" s="9">
        <v>32982</v>
      </c>
      <c r="I9" s="9">
        <v>32982</v>
      </c>
      <c r="K9" s="9">
        <v>0</v>
      </c>
      <c r="M9" s="9">
        <v>32982</v>
      </c>
    </row>
    <row r="10" spans="1:13" ht="21.75" customHeight="1" x14ac:dyDescent="0.2">
      <c r="A10" s="138" t="s">
        <v>112</v>
      </c>
      <c r="C10" s="9">
        <v>3836</v>
      </c>
      <c r="E10" s="9">
        <v>0</v>
      </c>
      <c r="G10" s="9">
        <v>3836</v>
      </c>
      <c r="I10" s="9">
        <v>3836</v>
      </c>
      <c r="K10" s="9">
        <v>0</v>
      </c>
      <c r="M10" s="9">
        <v>3836</v>
      </c>
    </row>
    <row r="11" spans="1:13" ht="21.75" customHeight="1" x14ac:dyDescent="0.2">
      <c r="A11" s="138" t="s">
        <v>113</v>
      </c>
      <c r="C11" s="9">
        <v>37932</v>
      </c>
      <c r="E11" s="9">
        <v>0</v>
      </c>
      <c r="G11" s="9">
        <v>37932</v>
      </c>
      <c r="I11" s="9">
        <v>37932</v>
      </c>
      <c r="K11" s="9">
        <v>0</v>
      </c>
      <c r="M11" s="9">
        <v>37932</v>
      </c>
    </row>
    <row r="12" spans="1:13" ht="21.75" customHeight="1" x14ac:dyDescent="0.2">
      <c r="A12" s="138" t="s">
        <v>115</v>
      </c>
      <c r="C12" s="9">
        <v>3363699343</v>
      </c>
      <c r="E12" s="9">
        <v>19175500</v>
      </c>
      <c r="G12" s="9">
        <v>3344523843</v>
      </c>
      <c r="I12" s="9">
        <v>3363699343</v>
      </c>
      <c r="K12" s="9">
        <v>19175500</v>
      </c>
      <c r="M12" s="9">
        <v>3344523843</v>
      </c>
    </row>
    <row r="13" spans="1:13" ht="21.75" customHeight="1" x14ac:dyDescent="0.2">
      <c r="A13" s="138" t="s">
        <v>117</v>
      </c>
      <c r="C13" s="9">
        <v>8790410933</v>
      </c>
      <c r="E13" s="9">
        <v>55254231</v>
      </c>
      <c r="G13" s="9">
        <v>8735156702</v>
      </c>
      <c r="I13" s="9">
        <v>8790410933</v>
      </c>
      <c r="K13" s="9">
        <v>55254231</v>
      </c>
      <c r="M13" s="9">
        <v>8735156702</v>
      </c>
    </row>
    <row r="14" spans="1:13" ht="21.75" customHeight="1" x14ac:dyDescent="0.2">
      <c r="A14" s="138" t="s">
        <v>119</v>
      </c>
      <c r="C14" s="9">
        <v>7643835602</v>
      </c>
      <c r="E14" s="9">
        <v>9082584</v>
      </c>
      <c r="G14" s="9">
        <v>7634753018</v>
      </c>
      <c r="I14" s="9">
        <v>7643835602</v>
      </c>
      <c r="K14" s="9">
        <v>9082584</v>
      </c>
      <c r="M14" s="9">
        <v>7634753018</v>
      </c>
    </row>
    <row r="15" spans="1:13" ht="21.75" customHeight="1" x14ac:dyDescent="0.2">
      <c r="A15" s="138" t="s">
        <v>121</v>
      </c>
      <c r="C15" s="9">
        <v>28656739698</v>
      </c>
      <c r="E15" s="9">
        <v>34050608</v>
      </c>
      <c r="G15" s="9">
        <v>28622689090</v>
      </c>
      <c r="I15" s="9">
        <v>28656739698</v>
      </c>
      <c r="K15" s="9">
        <v>34050608</v>
      </c>
      <c r="M15" s="9">
        <v>28622689090</v>
      </c>
    </row>
    <row r="16" spans="1:13" ht="21.75" customHeight="1" x14ac:dyDescent="0.2">
      <c r="A16" s="138" t="s">
        <v>123</v>
      </c>
      <c r="C16" s="9">
        <v>25407832083</v>
      </c>
      <c r="E16" s="9">
        <v>148095133</v>
      </c>
      <c r="G16" s="9">
        <v>25259736950</v>
      </c>
      <c r="I16" s="9">
        <v>25407832083</v>
      </c>
      <c r="K16" s="9">
        <v>148095133</v>
      </c>
      <c r="M16" s="9">
        <v>25259736950</v>
      </c>
    </row>
    <row r="17" spans="1:13" ht="21.75" customHeight="1" x14ac:dyDescent="0.2">
      <c r="A17" s="138" t="s">
        <v>126</v>
      </c>
      <c r="C17" s="9">
        <v>19690946847</v>
      </c>
      <c r="E17" s="9">
        <v>0</v>
      </c>
      <c r="G17" s="9">
        <v>19690946847</v>
      </c>
      <c r="I17" s="9">
        <v>19690946847</v>
      </c>
      <c r="K17" s="9">
        <v>0</v>
      </c>
      <c r="M17" s="9">
        <v>19690946847</v>
      </c>
    </row>
    <row r="18" spans="1:13" ht="21.75" customHeight="1" x14ac:dyDescent="0.2">
      <c r="A18" s="138" t="s">
        <v>127</v>
      </c>
      <c r="C18" s="9">
        <v>9886027379</v>
      </c>
      <c r="E18" s="9">
        <v>54373366</v>
      </c>
      <c r="G18" s="9">
        <v>9831654013</v>
      </c>
      <c r="I18" s="9">
        <v>9886027379</v>
      </c>
      <c r="K18" s="9">
        <v>54373366</v>
      </c>
      <c r="M18" s="9">
        <v>9831654013</v>
      </c>
    </row>
    <row r="19" spans="1:13" ht="21.75" customHeight="1" x14ac:dyDescent="0.2">
      <c r="A19" s="138" t="s">
        <v>127</v>
      </c>
      <c r="C19" s="9">
        <v>20753424653</v>
      </c>
      <c r="E19" s="9">
        <v>0</v>
      </c>
      <c r="G19" s="9">
        <v>20753424653</v>
      </c>
      <c r="I19" s="9">
        <v>20753424653</v>
      </c>
      <c r="K19" s="9">
        <v>0</v>
      </c>
      <c r="M19" s="9">
        <v>20753424653</v>
      </c>
    </row>
    <row r="20" spans="1:13" ht="21.75" customHeight="1" x14ac:dyDescent="0.2">
      <c r="A20" s="138" t="s">
        <v>127</v>
      </c>
      <c r="C20" s="9">
        <v>25479452048</v>
      </c>
      <c r="E20" s="9">
        <v>140137542</v>
      </c>
      <c r="G20" s="9">
        <v>25339314506</v>
      </c>
      <c r="I20" s="9">
        <v>25479452048</v>
      </c>
      <c r="K20" s="9">
        <v>140137542</v>
      </c>
      <c r="M20" s="9">
        <v>25339314506</v>
      </c>
    </row>
    <row r="21" spans="1:13" ht="21.75" customHeight="1" x14ac:dyDescent="0.2">
      <c r="A21" s="138" t="s">
        <v>126</v>
      </c>
      <c r="C21" s="9">
        <v>15193764820</v>
      </c>
      <c r="E21" s="9">
        <v>75268804</v>
      </c>
      <c r="G21" s="9">
        <v>15118496016</v>
      </c>
      <c r="I21" s="9">
        <v>15193764820</v>
      </c>
      <c r="K21" s="9">
        <v>75268804</v>
      </c>
      <c r="M21" s="9">
        <v>15118496016</v>
      </c>
    </row>
    <row r="22" spans="1:13" ht="21.75" customHeight="1" x14ac:dyDescent="0.2">
      <c r="A22" s="138" t="s">
        <v>127</v>
      </c>
      <c r="C22" s="9">
        <v>4282191763</v>
      </c>
      <c r="E22" s="9">
        <v>348184</v>
      </c>
      <c r="G22" s="9">
        <v>4281843579</v>
      </c>
      <c r="I22" s="9">
        <v>4282191763</v>
      </c>
      <c r="K22" s="9">
        <v>348184</v>
      </c>
      <c r="M22" s="9">
        <v>4281843579</v>
      </c>
    </row>
    <row r="23" spans="1:13" ht="21.75" customHeight="1" x14ac:dyDescent="0.2">
      <c r="A23" s="138" t="s">
        <v>132</v>
      </c>
      <c r="C23" s="9">
        <v>57351698614</v>
      </c>
      <c r="E23" s="9">
        <v>207638591</v>
      </c>
      <c r="G23" s="9">
        <v>57144060023</v>
      </c>
      <c r="I23" s="9">
        <v>57351698614</v>
      </c>
      <c r="K23" s="9">
        <v>207638591</v>
      </c>
      <c r="M23" s="9">
        <v>57144060023</v>
      </c>
    </row>
    <row r="24" spans="1:13" ht="21.75" customHeight="1" x14ac:dyDescent="0.2">
      <c r="A24" s="138" t="s">
        <v>127</v>
      </c>
      <c r="C24" s="9">
        <v>50260767108</v>
      </c>
      <c r="E24" s="9">
        <v>214000318</v>
      </c>
      <c r="G24" s="9">
        <v>50046766790</v>
      </c>
      <c r="I24" s="9">
        <v>50260767108</v>
      </c>
      <c r="K24" s="9">
        <v>214000318</v>
      </c>
      <c r="M24" s="9">
        <v>50046766790</v>
      </c>
    </row>
    <row r="25" spans="1:13" ht="21.75" customHeight="1" x14ac:dyDescent="0.2">
      <c r="A25" s="138" t="s">
        <v>127</v>
      </c>
      <c r="C25" s="9">
        <v>15926712319</v>
      </c>
      <c r="E25" s="9">
        <v>5323755</v>
      </c>
      <c r="G25" s="9">
        <v>15921388564</v>
      </c>
      <c r="I25" s="9">
        <v>15926712319</v>
      </c>
      <c r="K25" s="9">
        <v>5323755</v>
      </c>
      <c r="M25" s="9">
        <v>15921388564</v>
      </c>
    </row>
    <row r="26" spans="1:13" ht="21.75" customHeight="1" x14ac:dyDescent="0.2">
      <c r="A26" s="138" t="s">
        <v>127</v>
      </c>
      <c r="C26" s="9">
        <v>5554520542</v>
      </c>
      <c r="E26" s="9">
        <v>29980969</v>
      </c>
      <c r="G26" s="9">
        <v>5524539573</v>
      </c>
      <c r="I26" s="9">
        <v>5554520542</v>
      </c>
      <c r="K26" s="9">
        <v>29980969</v>
      </c>
      <c r="M26" s="9">
        <v>5524539573</v>
      </c>
    </row>
    <row r="27" spans="1:13" ht="21.75" customHeight="1" x14ac:dyDescent="0.2">
      <c r="A27" s="138" t="s">
        <v>136</v>
      </c>
      <c r="C27" s="9">
        <v>6096</v>
      </c>
      <c r="E27" s="9">
        <v>0</v>
      </c>
      <c r="G27" s="9">
        <v>6096</v>
      </c>
      <c r="I27" s="9">
        <v>6096</v>
      </c>
      <c r="K27" s="9">
        <v>0</v>
      </c>
      <c r="M27" s="9">
        <v>6096</v>
      </c>
    </row>
    <row r="28" spans="1:13" ht="21.75" customHeight="1" x14ac:dyDescent="0.2">
      <c r="A28" s="138" t="s">
        <v>137</v>
      </c>
      <c r="C28" s="9">
        <v>50958904096</v>
      </c>
      <c r="E28" s="9">
        <v>0</v>
      </c>
      <c r="G28" s="9">
        <v>50958904096</v>
      </c>
      <c r="I28" s="9">
        <v>50958904096</v>
      </c>
      <c r="K28" s="9">
        <v>0</v>
      </c>
      <c r="M28" s="9">
        <v>50958904096</v>
      </c>
    </row>
    <row r="29" spans="1:13" ht="21.75" customHeight="1" x14ac:dyDescent="0.2">
      <c r="A29" s="138" t="s">
        <v>127</v>
      </c>
      <c r="C29" s="9">
        <v>5818684923</v>
      </c>
      <c r="E29" s="9">
        <v>13633992</v>
      </c>
      <c r="G29" s="9">
        <v>5805050931</v>
      </c>
      <c r="I29" s="9">
        <v>5818684923</v>
      </c>
      <c r="K29" s="9">
        <v>13633992</v>
      </c>
      <c r="M29" s="9">
        <v>5805050931</v>
      </c>
    </row>
    <row r="30" spans="1:13" ht="21.75" customHeight="1" x14ac:dyDescent="0.2">
      <c r="A30" s="138" t="s">
        <v>127</v>
      </c>
      <c r="C30" s="9">
        <v>7664219156</v>
      </c>
      <c r="E30" s="9">
        <v>29046669</v>
      </c>
      <c r="G30" s="9">
        <v>7635172487</v>
      </c>
      <c r="I30" s="9">
        <v>7664219156</v>
      </c>
      <c r="K30" s="9">
        <v>29046669</v>
      </c>
      <c r="M30" s="9">
        <v>7635172487</v>
      </c>
    </row>
    <row r="31" spans="1:13" ht="21.75" customHeight="1" x14ac:dyDescent="0.2">
      <c r="A31" s="138" t="s">
        <v>140</v>
      </c>
      <c r="C31" s="9">
        <v>19603358900</v>
      </c>
      <c r="E31" s="9">
        <v>27595850</v>
      </c>
      <c r="G31" s="9">
        <v>19575763050</v>
      </c>
      <c r="I31" s="9">
        <v>19603358900</v>
      </c>
      <c r="K31" s="9">
        <v>27595850</v>
      </c>
      <c r="M31" s="9">
        <v>19575763050</v>
      </c>
    </row>
    <row r="32" spans="1:13" ht="21.75" customHeight="1" x14ac:dyDescent="0.2">
      <c r="A32" s="138" t="s">
        <v>140</v>
      </c>
      <c r="C32" s="9">
        <v>27704109587</v>
      </c>
      <c r="E32" s="9">
        <v>154653554</v>
      </c>
      <c r="G32" s="9">
        <v>27549456033</v>
      </c>
      <c r="I32" s="9">
        <v>27704109587</v>
      </c>
      <c r="K32" s="9">
        <v>154653554</v>
      </c>
      <c r="M32" s="9">
        <v>27549456033</v>
      </c>
    </row>
    <row r="33" spans="1:13" ht="21.75" customHeight="1" x14ac:dyDescent="0.2">
      <c r="A33" s="138" t="s">
        <v>140</v>
      </c>
      <c r="C33" s="9">
        <v>27704109587</v>
      </c>
      <c r="E33" s="9">
        <v>154653554</v>
      </c>
      <c r="G33" s="9">
        <v>27549456033</v>
      </c>
      <c r="I33" s="9">
        <v>27704109587</v>
      </c>
      <c r="K33" s="9">
        <v>154653554</v>
      </c>
      <c r="M33" s="9">
        <v>27549456033</v>
      </c>
    </row>
    <row r="34" spans="1:13" ht="21.75" customHeight="1" x14ac:dyDescent="0.2">
      <c r="A34" s="138" t="s">
        <v>140</v>
      </c>
      <c r="C34" s="9">
        <v>26882191779</v>
      </c>
      <c r="E34" s="9">
        <v>36822275</v>
      </c>
      <c r="G34" s="9">
        <v>26845369504</v>
      </c>
      <c r="I34" s="9">
        <v>26882191779</v>
      </c>
      <c r="K34" s="9">
        <v>36822275</v>
      </c>
      <c r="M34" s="9">
        <v>26845369504</v>
      </c>
    </row>
    <row r="35" spans="1:13" ht="21.75" customHeight="1" x14ac:dyDescent="0.2">
      <c r="A35" s="138" t="s">
        <v>140</v>
      </c>
      <c r="C35" s="9">
        <v>28646049312</v>
      </c>
      <c r="E35" s="9">
        <v>159911775</v>
      </c>
      <c r="G35" s="9">
        <v>28486137537</v>
      </c>
      <c r="I35" s="9">
        <v>28646049312</v>
      </c>
      <c r="K35" s="9">
        <v>159911775</v>
      </c>
      <c r="M35" s="9">
        <v>28486137537</v>
      </c>
    </row>
    <row r="36" spans="1:13" ht="21.75" customHeight="1" x14ac:dyDescent="0.2">
      <c r="A36" s="138" t="s">
        <v>137</v>
      </c>
      <c r="C36" s="9">
        <v>12739726024</v>
      </c>
      <c r="E36" s="9">
        <v>0</v>
      </c>
      <c r="G36" s="9">
        <v>12739726024</v>
      </c>
      <c r="I36" s="9">
        <v>12739726024</v>
      </c>
      <c r="K36" s="9">
        <v>0</v>
      </c>
      <c r="M36" s="9">
        <v>12739726024</v>
      </c>
    </row>
    <row r="37" spans="1:13" ht="21.75" customHeight="1" x14ac:dyDescent="0.2">
      <c r="A37" s="138" t="s">
        <v>137</v>
      </c>
      <c r="C37" s="9">
        <v>238913178072</v>
      </c>
      <c r="E37" s="9">
        <v>0</v>
      </c>
      <c r="G37" s="9">
        <v>238913178072</v>
      </c>
      <c r="I37" s="9">
        <v>238913178072</v>
      </c>
      <c r="K37" s="9">
        <v>0</v>
      </c>
      <c r="M37" s="9">
        <v>238913178072</v>
      </c>
    </row>
    <row r="38" spans="1:13" ht="21.75" customHeight="1" x14ac:dyDescent="0.2">
      <c r="A38" s="138" t="s">
        <v>147</v>
      </c>
      <c r="C38" s="9">
        <v>53978082190</v>
      </c>
      <c r="E38" s="9">
        <v>312814476</v>
      </c>
      <c r="G38" s="9">
        <v>53665267714</v>
      </c>
      <c r="I38" s="9">
        <v>53978082190</v>
      </c>
      <c r="K38" s="9">
        <v>312814476</v>
      </c>
      <c r="M38" s="9">
        <v>53665267714</v>
      </c>
    </row>
    <row r="39" spans="1:13" ht="21.75" customHeight="1" x14ac:dyDescent="0.2">
      <c r="A39" s="138" t="s">
        <v>147</v>
      </c>
      <c r="C39" s="9">
        <v>53978082190</v>
      </c>
      <c r="E39" s="9">
        <v>312814476</v>
      </c>
      <c r="G39" s="9">
        <v>53665267714</v>
      </c>
      <c r="I39" s="9">
        <v>53978082190</v>
      </c>
      <c r="K39" s="9">
        <v>312814476</v>
      </c>
      <c r="M39" s="9">
        <v>53665267714</v>
      </c>
    </row>
    <row r="40" spans="1:13" ht="21.75" customHeight="1" x14ac:dyDescent="0.2">
      <c r="A40" s="138" t="s">
        <v>147</v>
      </c>
      <c r="C40" s="9">
        <v>53978082190</v>
      </c>
      <c r="E40" s="9">
        <v>312814476</v>
      </c>
      <c r="G40" s="9">
        <v>53665267714</v>
      </c>
      <c r="I40" s="9">
        <v>53978082190</v>
      </c>
      <c r="K40" s="9">
        <v>312814476</v>
      </c>
      <c r="M40" s="9">
        <v>53665267714</v>
      </c>
    </row>
    <row r="41" spans="1:13" ht="21.75" customHeight="1" x14ac:dyDescent="0.2">
      <c r="A41" s="138" t="s">
        <v>147</v>
      </c>
      <c r="C41" s="9">
        <v>53978082190</v>
      </c>
      <c r="E41" s="9">
        <v>312814476</v>
      </c>
      <c r="G41" s="9">
        <v>53665267714</v>
      </c>
      <c r="I41" s="9">
        <v>53978082190</v>
      </c>
      <c r="K41" s="9">
        <v>312814476</v>
      </c>
      <c r="M41" s="9">
        <v>53665267714</v>
      </c>
    </row>
    <row r="42" spans="1:13" ht="21.75" customHeight="1" x14ac:dyDescent="0.2">
      <c r="A42" s="138" t="s">
        <v>147</v>
      </c>
      <c r="C42" s="9">
        <v>53978082190</v>
      </c>
      <c r="E42" s="9">
        <v>312814476</v>
      </c>
      <c r="G42" s="9">
        <v>53665267714</v>
      </c>
      <c r="I42" s="9">
        <v>53978082190</v>
      </c>
      <c r="K42" s="9">
        <v>312814476</v>
      </c>
      <c r="M42" s="9">
        <v>53665267714</v>
      </c>
    </row>
    <row r="43" spans="1:13" ht="21.75" customHeight="1" x14ac:dyDescent="0.2">
      <c r="A43" s="138" t="s">
        <v>117</v>
      </c>
      <c r="C43" s="9">
        <v>2182465749</v>
      </c>
      <c r="E43" s="9">
        <v>7443784</v>
      </c>
      <c r="G43" s="9">
        <v>2175021965</v>
      </c>
      <c r="I43" s="9">
        <v>2182465749</v>
      </c>
      <c r="K43" s="9">
        <v>7443784</v>
      </c>
      <c r="M43" s="9">
        <v>2175021965</v>
      </c>
    </row>
    <row r="44" spans="1:13" ht="21.75" customHeight="1" x14ac:dyDescent="0.2">
      <c r="A44" s="138" t="s">
        <v>140</v>
      </c>
      <c r="C44" s="9">
        <v>25479452048</v>
      </c>
      <c r="E44" s="9">
        <v>115840765</v>
      </c>
      <c r="G44" s="9">
        <v>25363611283</v>
      </c>
      <c r="I44" s="9">
        <v>25479452048</v>
      </c>
      <c r="K44" s="9">
        <v>115840765</v>
      </c>
      <c r="M44" s="9">
        <v>25363611283</v>
      </c>
    </row>
    <row r="45" spans="1:13" ht="21.75" customHeight="1" x14ac:dyDescent="0.2">
      <c r="A45" s="138" t="s">
        <v>140</v>
      </c>
      <c r="C45" s="9">
        <v>25479452048</v>
      </c>
      <c r="E45" s="9">
        <v>115840765</v>
      </c>
      <c r="G45" s="9">
        <v>25363611283</v>
      </c>
      <c r="I45" s="9">
        <v>25479452048</v>
      </c>
      <c r="K45" s="9">
        <v>115840765</v>
      </c>
      <c r="M45" s="9">
        <v>25363611283</v>
      </c>
    </row>
    <row r="46" spans="1:13" ht="21.75" customHeight="1" x14ac:dyDescent="0.2">
      <c r="A46" s="138" t="s">
        <v>140</v>
      </c>
      <c r="C46" s="9">
        <v>25479452048</v>
      </c>
      <c r="E46" s="9">
        <v>115840765</v>
      </c>
      <c r="G46" s="9">
        <v>25363611283</v>
      </c>
      <c r="I46" s="9">
        <v>25479452048</v>
      </c>
      <c r="K46" s="9">
        <v>115840765</v>
      </c>
      <c r="M46" s="9">
        <v>25363611283</v>
      </c>
    </row>
    <row r="47" spans="1:13" ht="21.75" customHeight="1" x14ac:dyDescent="0.2">
      <c r="A47" s="138" t="s">
        <v>140</v>
      </c>
      <c r="C47" s="9">
        <v>25479452048</v>
      </c>
      <c r="E47" s="9">
        <v>115840765</v>
      </c>
      <c r="G47" s="9">
        <v>25363611283</v>
      </c>
      <c r="I47" s="9">
        <v>25479452048</v>
      </c>
      <c r="K47" s="9">
        <v>115840765</v>
      </c>
      <c r="M47" s="9">
        <v>25363611283</v>
      </c>
    </row>
    <row r="48" spans="1:13" ht="21.75" customHeight="1" x14ac:dyDescent="0.2">
      <c r="A48" s="138" t="s">
        <v>140</v>
      </c>
      <c r="C48" s="9">
        <v>25479452048</v>
      </c>
      <c r="E48" s="9">
        <v>115840765</v>
      </c>
      <c r="G48" s="9">
        <v>25363611283</v>
      </c>
      <c r="I48" s="9">
        <v>25479452048</v>
      </c>
      <c r="K48" s="9">
        <v>115840765</v>
      </c>
      <c r="M48" s="9">
        <v>25363611283</v>
      </c>
    </row>
    <row r="49" spans="1:13" ht="21.75" customHeight="1" x14ac:dyDescent="0.2">
      <c r="A49" s="138" t="s">
        <v>140</v>
      </c>
      <c r="C49" s="9">
        <v>30539747650</v>
      </c>
      <c r="E49" s="9">
        <v>138847088</v>
      </c>
      <c r="G49" s="9">
        <v>30400900562</v>
      </c>
      <c r="I49" s="9">
        <v>30539747650</v>
      </c>
      <c r="K49" s="9">
        <v>138847088</v>
      </c>
      <c r="M49" s="9">
        <v>30400900562</v>
      </c>
    </row>
    <row r="50" spans="1:13" ht="21.75" customHeight="1" x14ac:dyDescent="0.2">
      <c r="A50" s="138" t="s">
        <v>127</v>
      </c>
      <c r="C50" s="9">
        <v>12808328766</v>
      </c>
      <c r="E50" s="9">
        <v>26123372</v>
      </c>
      <c r="G50" s="9">
        <v>12782205394</v>
      </c>
      <c r="I50" s="9">
        <v>12808328766</v>
      </c>
      <c r="K50" s="9">
        <v>26123372</v>
      </c>
      <c r="M50" s="9">
        <v>12782205394</v>
      </c>
    </row>
    <row r="51" spans="1:13" ht="21.75" customHeight="1" x14ac:dyDescent="0.2">
      <c r="A51" s="138" t="s">
        <v>140</v>
      </c>
      <c r="C51" s="9">
        <v>21369863008</v>
      </c>
      <c r="E51" s="9">
        <v>87461922</v>
      </c>
      <c r="G51" s="9">
        <v>21282401086</v>
      </c>
      <c r="I51" s="9">
        <v>21369863008</v>
      </c>
      <c r="K51" s="9">
        <v>87461922</v>
      </c>
      <c r="M51" s="9">
        <v>21282401086</v>
      </c>
    </row>
    <row r="52" spans="1:13" ht="21.75" customHeight="1" x14ac:dyDescent="0.2">
      <c r="A52" s="138" t="s">
        <v>140</v>
      </c>
      <c r="C52" s="9">
        <v>21369863008</v>
      </c>
      <c r="E52" s="9">
        <v>87461922</v>
      </c>
      <c r="G52" s="9">
        <v>21282401086</v>
      </c>
      <c r="I52" s="9">
        <v>21369863008</v>
      </c>
      <c r="K52" s="9">
        <v>87461922</v>
      </c>
      <c r="M52" s="9">
        <v>21282401086</v>
      </c>
    </row>
    <row r="53" spans="1:13" ht="21.75" customHeight="1" x14ac:dyDescent="0.2">
      <c r="A53" s="138" t="s">
        <v>140</v>
      </c>
      <c r="C53" s="9">
        <v>12798389578</v>
      </c>
      <c r="E53" s="9">
        <v>52380858</v>
      </c>
      <c r="G53" s="9">
        <v>12746008720</v>
      </c>
      <c r="I53" s="9">
        <v>12798389578</v>
      </c>
      <c r="K53" s="9">
        <v>52380858</v>
      </c>
      <c r="M53" s="9">
        <v>12746008720</v>
      </c>
    </row>
    <row r="54" spans="1:13" ht="21.75" customHeight="1" x14ac:dyDescent="0.2">
      <c r="A54" s="138" t="s">
        <v>153</v>
      </c>
      <c r="C54" s="9">
        <v>21369863008</v>
      </c>
      <c r="E54" s="9">
        <v>87461922</v>
      </c>
      <c r="G54" s="9">
        <v>21282401086</v>
      </c>
      <c r="I54" s="9">
        <v>21369863008</v>
      </c>
      <c r="K54" s="9">
        <v>87461922</v>
      </c>
      <c r="M54" s="9">
        <v>21282401086</v>
      </c>
    </row>
    <row r="55" spans="1:13" ht="21.75" customHeight="1" x14ac:dyDescent="0.2">
      <c r="A55" s="138" t="s">
        <v>153</v>
      </c>
      <c r="C55" s="9">
        <v>29441431214</v>
      </c>
      <c r="E55" s="9">
        <v>120496990</v>
      </c>
      <c r="G55" s="9">
        <v>29320934224</v>
      </c>
      <c r="I55" s="9">
        <v>29441431214</v>
      </c>
      <c r="K55" s="9">
        <v>120496990</v>
      </c>
      <c r="M55" s="9">
        <v>29320934224</v>
      </c>
    </row>
    <row r="56" spans="1:13" ht="21.75" customHeight="1" x14ac:dyDescent="0.2">
      <c r="A56" s="138" t="s">
        <v>140</v>
      </c>
      <c r="C56" s="9">
        <v>6389589037</v>
      </c>
      <c r="E56" s="9">
        <v>41739286</v>
      </c>
      <c r="G56" s="9">
        <v>6347849751</v>
      </c>
      <c r="I56" s="9">
        <v>6389589037</v>
      </c>
      <c r="K56" s="9">
        <v>41739286</v>
      </c>
      <c r="M56" s="9">
        <v>6347849751</v>
      </c>
    </row>
    <row r="57" spans="1:13" ht="21.75" customHeight="1" x14ac:dyDescent="0.2">
      <c r="A57" s="138" t="s">
        <v>153</v>
      </c>
      <c r="C57" s="9">
        <v>3037808202</v>
      </c>
      <c r="E57" s="9">
        <v>22306451</v>
      </c>
      <c r="G57" s="9">
        <v>3015501751</v>
      </c>
      <c r="I57" s="9">
        <v>3037808202</v>
      </c>
      <c r="K57" s="9">
        <v>22306451</v>
      </c>
      <c r="M57" s="9">
        <v>3015501751</v>
      </c>
    </row>
    <row r="58" spans="1:13" ht="21.75" customHeight="1" x14ac:dyDescent="0.2">
      <c r="A58" s="138" t="s">
        <v>156</v>
      </c>
      <c r="C58" s="9">
        <v>2948054781</v>
      </c>
      <c r="E58" s="9">
        <v>24033055</v>
      </c>
      <c r="G58" s="9">
        <v>2924021726</v>
      </c>
      <c r="I58" s="9">
        <v>2948054781</v>
      </c>
      <c r="K58" s="9">
        <v>24033055</v>
      </c>
      <c r="M58" s="9">
        <v>2924021726</v>
      </c>
    </row>
    <row r="59" spans="1:13" ht="21.75" customHeight="1" x14ac:dyDescent="0.2">
      <c r="A59" s="138" t="s">
        <v>158</v>
      </c>
      <c r="C59" s="9">
        <v>32876712320</v>
      </c>
      <c r="E59" s="9">
        <v>400392978</v>
      </c>
      <c r="G59" s="9">
        <v>32476319342</v>
      </c>
      <c r="I59" s="9">
        <v>32876712320</v>
      </c>
      <c r="K59" s="9">
        <v>400392978</v>
      </c>
      <c r="M59" s="9">
        <v>32476319342</v>
      </c>
    </row>
    <row r="60" spans="1:13" ht="21.75" customHeight="1" x14ac:dyDescent="0.2">
      <c r="A60" s="138" t="s">
        <v>123</v>
      </c>
      <c r="C60" s="9">
        <v>34401034512</v>
      </c>
      <c r="E60" s="9">
        <v>418957119</v>
      </c>
      <c r="G60" s="9">
        <v>33982077393</v>
      </c>
      <c r="I60" s="9">
        <v>34401034512</v>
      </c>
      <c r="K60" s="9">
        <v>418957119</v>
      </c>
      <c r="M60" s="9">
        <v>33982077393</v>
      </c>
    </row>
    <row r="61" spans="1:13" ht="21.75" customHeight="1" x14ac:dyDescent="0.2">
      <c r="A61" s="138" t="s">
        <v>161</v>
      </c>
      <c r="C61" s="9">
        <v>65753424656</v>
      </c>
      <c r="E61" s="9">
        <v>800785957</v>
      </c>
      <c r="G61" s="9">
        <v>64952638699</v>
      </c>
      <c r="I61" s="9">
        <v>65753424656</v>
      </c>
      <c r="K61" s="9">
        <v>800785957</v>
      </c>
      <c r="M61" s="9">
        <v>64952638699</v>
      </c>
    </row>
    <row r="62" spans="1:13" ht="21.75" customHeight="1" x14ac:dyDescent="0.2">
      <c r="A62" s="138" t="s">
        <v>137</v>
      </c>
      <c r="C62" s="9">
        <v>20263561635</v>
      </c>
      <c r="E62" s="9">
        <v>0</v>
      </c>
      <c r="G62" s="9">
        <v>20263561635</v>
      </c>
      <c r="I62" s="9">
        <v>20263561635</v>
      </c>
      <c r="K62" s="9">
        <v>0</v>
      </c>
      <c r="M62" s="9">
        <v>20263561635</v>
      </c>
    </row>
    <row r="63" spans="1:13" ht="21.75" customHeight="1" x14ac:dyDescent="0.2">
      <c r="A63" s="138" t="s">
        <v>137</v>
      </c>
      <c r="C63" s="9">
        <v>125420547945</v>
      </c>
      <c r="E63" s="9">
        <v>0</v>
      </c>
      <c r="G63" s="9">
        <v>125420547945</v>
      </c>
      <c r="I63" s="9">
        <v>125420547945</v>
      </c>
      <c r="K63" s="9">
        <v>0</v>
      </c>
      <c r="M63" s="9">
        <v>125420547945</v>
      </c>
    </row>
    <row r="64" spans="1:13" ht="21.75" customHeight="1" x14ac:dyDescent="0.2">
      <c r="A64" s="138" t="s">
        <v>137</v>
      </c>
      <c r="C64" s="9">
        <v>63117369854</v>
      </c>
      <c r="E64" s="9">
        <v>0</v>
      </c>
      <c r="G64" s="9">
        <v>63117369854</v>
      </c>
      <c r="I64" s="9">
        <v>63117369854</v>
      </c>
      <c r="K64" s="9">
        <v>0</v>
      </c>
      <c r="M64" s="9">
        <v>63117369854</v>
      </c>
    </row>
    <row r="65" spans="1:13" ht="21.75" customHeight="1" x14ac:dyDescent="0.2">
      <c r="A65" s="138" t="s">
        <v>137</v>
      </c>
      <c r="C65" s="9">
        <v>10196529854</v>
      </c>
      <c r="E65" s="9">
        <v>0</v>
      </c>
      <c r="G65" s="9">
        <v>10196529854</v>
      </c>
      <c r="I65" s="9">
        <v>10196529854</v>
      </c>
      <c r="K65" s="9">
        <v>0</v>
      </c>
      <c r="M65" s="9">
        <v>10196529854</v>
      </c>
    </row>
    <row r="66" spans="1:13" ht="21.75" customHeight="1" x14ac:dyDescent="0.2">
      <c r="A66" s="138" t="s">
        <v>137</v>
      </c>
      <c r="C66" s="9">
        <v>15448883008</v>
      </c>
      <c r="E66" s="9">
        <v>0</v>
      </c>
      <c r="G66" s="9">
        <v>15448883008</v>
      </c>
      <c r="I66" s="9">
        <v>15448883008</v>
      </c>
      <c r="K66" s="9">
        <v>0</v>
      </c>
      <c r="M66" s="9">
        <v>15448883008</v>
      </c>
    </row>
    <row r="67" spans="1:13" ht="21.75" customHeight="1" x14ac:dyDescent="0.2">
      <c r="A67" s="138" t="s">
        <v>137</v>
      </c>
      <c r="C67" s="9">
        <v>2495615330</v>
      </c>
      <c r="E67" s="9">
        <v>0</v>
      </c>
      <c r="G67" s="9">
        <v>2495615330</v>
      </c>
      <c r="I67" s="9">
        <v>2495615330</v>
      </c>
      <c r="K67" s="9">
        <v>0</v>
      </c>
      <c r="M67" s="9">
        <v>2495615330</v>
      </c>
    </row>
    <row r="68" spans="1:13" ht="21.75" customHeight="1" x14ac:dyDescent="0.2">
      <c r="A68" s="138" t="s">
        <v>137</v>
      </c>
      <c r="C68" s="9">
        <v>27495419172</v>
      </c>
      <c r="E68" s="9">
        <v>0</v>
      </c>
      <c r="G68" s="9">
        <v>27495419172</v>
      </c>
      <c r="I68" s="9">
        <v>27495419172</v>
      </c>
      <c r="K68" s="9">
        <v>0</v>
      </c>
      <c r="M68" s="9">
        <v>27495419172</v>
      </c>
    </row>
    <row r="69" spans="1:13" ht="21.75" customHeight="1" x14ac:dyDescent="0.2">
      <c r="A69" s="138" t="s">
        <v>137</v>
      </c>
      <c r="C69" s="9">
        <v>4441601088</v>
      </c>
      <c r="E69" s="9">
        <v>0</v>
      </c>
      <c r="G69" s="9">
        <v>4441601088</v>
      </c>
      <c r="I69" s="9">
        <v>4441601088</v>
      </c>
      <c r="K69" s="9">
        <v>0</v>
      </c>
      <c r="M69" s="9">
        <v>4441601088</v>
      </c>
    </row>
    <row r="70" spans="1:13" ht="21.75" customHeight="1" x14ac:dyDescent="0.2">
      <c r="A70" s="138" t="s">
        <v>140</v>
      </c>
      <c r="C70" s="9">
        <v>9153369855</v>
      </c>
      <c r="E70" s="9">
        <v>162573307</v>
      </c>
      <c r="G70" s="9">
        <v>8990796548</v>
      </c>
      <c r="I70" s="9">
        <v>9153369855</v>
      </c>
      <c r="K70" s="9">
        <v>162573307</v>
      </c>
      <c r="M70" s="9">
        <v>8990796548</v>
      </c>
    </row>
    <row r="71" spans="1:13" ht="21.75" customHeight="1" x14ac:dyDescent="0.2">
      <c r="A71" s="138" t="s">
        <v>140</v>
      </c>
      <c r="C71" s="9">
        <v>2856854792</v>
      </c>
      <c r="E71" s="9">
        <v>53004297</v>
      </c>
      <c r="G71" s="9">
        <v>2803850495</v>
      </c>
      <c r="I71" s="9">
        <v>2856854792</v>
      </c>
      <c r="K71" s="9">
        <v>53004297</v>
      </c>
      <c r="M71" s="9">
        <v>2803850495</v>
      </c>
    </row>
    <row r="72" spans="1:13" ht="21.75" customHeight="1" x14ac:dyDescent="0.2">
      <c r="A72" s="138" t="s">
        <v>140</v>
      </c>
      <c r="C72" s="9">
        <v>3319060272</v>
      </c>
      <c r="E72" s="9">
        <v>77270068</v>
      </c>
      <c r="G72" s="9">
        <v>3241790204</v>
      </c>
      <c r="I72" s="9">
        <v>3319060272</v>
      </c>
      <c r="K72" s="9">
        <v>77270068</v>
      </c>
      <c r="M72" s="9">
        <v>3241790204</v>
      </c>
    </row>
    <row r="73" spans="1:13" ht="21.75" customHeight="1" x14ac:dyDescent="0.2">
      <c r="A73" s="139" t="s">
        <v>140</v>
      </c>
      <c r="C73" s="12">
        <v>156542465</v>
      </c>
      <c r="E73" s="12">
        <v>3767065</v>
      </c>
      <c r="G73" s="12">
        <v>152775400</v>
      </c>
      <c r="I73" s="12">
        <v>156542465</v>
      </c>
      <c r="K73" s="12">
        <v>3767065</v>
      </c>
      <c r="M73" s="12">
        <v>152775400</v>
      </c>
    </row>
    <row r="74" spans="1:13" ht="21.75" customHeight="1" x14ac:dyDescent="0.2">
      <c r="A74" s="184"/>
      <c r="C74" s="185">
        <f>SUM(C8:C73)</f>
        <v>1723816258406</v>
      </c>
      <c r="D74" s="185">
        <f t="shared" ref="D74:M74" si="0">SUM(D8:D73)</f>
        <v>0</v>
      </c>
      <c r="E74" s="185">
        <f t="shared" si="0"/>
        <v>6324830900</v>
      </c>
      <c r="F74" s="185">
        <f t="shared" si="0"/>
        <v>0</v>
      </c>
      <c r="G74" s="185">
        <f t="shared" si="0"/>
        <v>1717491427506</v>
      </c>
      <c r="H74" s="185">
        <f t="shared" si="0"/>
        <v>0</v>
      </c>
      <c r="I74" s="185">
        <f t="shared" si="0"/>
        <v>1723816258406</v>
      </c>
      <c r="J74" s="185">
        <f t="shared" si="0"/>
        <v>0</v>
      </c>
      <c r="K74" s="185">
        <f t="shared" si="0"/>
        <v>6324830900</v>
      </c>
      <c r="L74" s="185">
        <f t="shared" si="0"/>
        <v>0</v>
      </c>
      <c r="M74" s="185">
        <f t="shared" si="0"/>
        <v>1717491427506</v>
      </c>
    </row>
    <row r="75" spans="1:13" ht="21.75" customHeight="1" x14ac:dyDescent="0.2">
      <c r="A75" s="184"/>
      <c r="C75" s="185"/>
      <c r="E75" s="185"/>
      <c r="G75" s="185"/>
      <c r="I75" s="185"/>
      <c r="K75" s="185"/>
      <c r="M75" s="185"/>
    </row>
    <row r="76" spans="1:13" ht="21.75" customHeight="1" x14ac:dyDescent="0.2">
      <c r="A76" s="184"/>
      <c r="C76" s="185"/>
      <c r="E76" s="185"/>
      <c r="G76" s="185"/>
      <c r="I76" s="185"/>
      <c r="K76" s="185"/>
      <c r="M76" s="185"/>
    </row>
    <row r="77" spans="1:13" ht="21.75" customHeight="1" thickBot="1" x14ac:dyDescent="0.25">
      <c r="A77" s="134" t="s">
        <v>23</v>
      </c>
      <c r="C77" s="15">
        <v>1723816258406</v>
      </c>
      <c r="E77" s="15">
        <v>6324830900</v>
      </c>
      <c r="G77" s="15">
        <v>1717491427506</v>
      </c>
      <c r="I77" s="15">
        <v>1723816258406</v>
      </c>
      <c r="K77" s="15">
        <v>6324830900</v>
      </c>
      <c r="M77" s="15">
        <v>1717491427506</v>
      </c>
    </row>
    <row r="80" spans="1:13" x14ac:dyDescent="0.2">
      <c r="C80" s="157">
        <f>C74-C77</f>
        <v>0</v>
      </c>
      <c r="D80" s="157">
        <f t="shared" ref="D80:M80" si="1">D74-D77</f>
        <v>0</v>
      </c>
      <c r="E80" s="157">
        <f t="shared" si="1"/>
        <v>0</v>
      </c>
      <c r="F80" s="157">
        <f t="shared" si="1"/>
        <v>0</v>
      </c>
      <c r="G80" s="157">
        <f t="shared" si="1"/>
        <v>0</v>
      </c>
      <c r="H80" s="157">
        <f t="shared" si="1"/>
        <v>0</v>
      </c>
      <c r="I80" s="157">
        <f t="shared" si="1"/>
        <v>0</v>
      </c>
      <c r="J80" s="157">
        <f t="shared" si="1"/>
        <v>0</v>
      </c>
      <c r="K80" s="157">
        <f t="shared" si="1"/>
        <v>0</v>
      </c>
      <c r="L80" s="157">
        <f t="shared" si="1"/>
        <v>0</v>
      </c>
      <c r="M80" s="157">
        <f t="shared" si="1"/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4"/>
  <sheetViews>
    <sheetView rightToLeft="1" workbookViewId="0">
      <selection activeCell="C74" sqref="C74:M7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14.45" customHeight="1" x14ac:dyDescent="0.2"/>
    <row r="5" spans="1:13" ht="14.45" customHeight="1" x14ac:dyDescent="0.2">
      <c r="A5" s="237" t="s">
        <v>254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14.45" customHeight="1" x14ac:dyDescent="0.2">
      <c r="A6" s="233" t="s">
        <v>178</v>
      </c>
      <c r="C6" s="233" t="s">
        <v>194</v>
      </c>
      <c r="D6" s="233"/>
      <c r="E6" s="233"/>
      <c r="F6" s="233"/>
      <c r="G6" s="233"/>
      <c r="I6" s="233" t="s">
        <v>195</v>
      </c>
      <c r="J6" s="233"/>
      <c r="K6" s="233"/>
      <c r="L6" s="233"/>
      <c r="M6" s="233"/>
    </row>
    <row r="7" spans="1:13" ht="29.1" customHeight="1" x14ac:dyDescent="0.2">
      <c r="A7" s="233"/>
      <c r="C7" s="18" t="s">
        <v>252</v>
      </c>
      <c r="D7" s="3"/>
      <c r="E7" s="18" t="s">
        <v>243</v>
      </c>
      <c r="F7" s="3"/>
      <c r="G7" s="18" t="s">
        <v>253</v>
      </c>
      <c r="I7" s="18" t="s">
        <v>252</v>
      </c>
      <c r="J7" s="3"/>
      <c r="K7" s="18" t="s">
        <v>243</v>
      </c>
      <c r="L7" s="3"/>
      <c r="M7" s="18" t="s">
        <v>253</v>
      </c>
    </row>
    <row r="8" spans="1:13" ht="21.75" customHeight="1" x14ac:dyDescent="0.2">
      <c r="A8" s="5" t="s">
        <v>102</v>
      </c>
      <c r="C8" s="6">
        <v>20423</v>
      </c>
      <c r="E8" s="6">
        <v>0</v>
      </c>
      <c r="G8" s="6">
        <v>20423</v>
      </c>
      <c r="I8" s="6">
        <v>20423</v>
      </c>
      <c r="K8" s="6">
        <v>0</v>
      </c>
      <c r="M8" s="6">
        <v>20423</v>
      </c>
    </row>
    <row r="9" spans="1:13" ht="21.75" customHeight="1" x14ac:dyDescent="0.2">
      <c r="A9" s="8" t="s">
        <v>109</v>
      </c>
      <c r="C9" s="9">
        <v>32982</v>
      </c>
      <c r="E9" s="9">
        <v>0</v>
      </c>
      <c r="G9" s="9">
        <v>32982</v>
      </c>
      <c r="I9" s="9">
        <v>32982</v>
      </c>
      <c r="K9" s="9">
        <v>0</v>
      </c>
      <c r="M9" s="9">
        <v>32982</v>
      </c>
    </row>
    <row r="10" spans="1:13" ht="21.75" customHeight="1" x14ac:dyDescent="0.2">
      <c r="A10" s="8" t="s">
        <v>112</v>
      </c>
      <c r="C10" s="9">
        <v>3836</v>
      </c>
      <c r="E10" s="9">
        <v>0</v>
      </c>
      <c r="G10" s="9">
        <v>3836</v>
      </c>
      <c r="I10" s="9">
        <v>3836</v>
      </c>
      <c r="K10" s="9">
        <v>0</v>
      </c>
      <c r="M10" s="9">
        <v>3836</v>
      </c>
    </row>
    <row r="11" spans="1:13" ht="21.75" customHeight="1" x14ac:dyDescent="0.2">
      <c r="A11" s="8" t="s">
        <v>113</v>
      </c>
      <c r="C11" s="9">
        <v>37932</v>
      </c>
      <c r="E11" s="9">
        <v>0</v>
      </c>
      <c r="G11" s="9">
        <v>37932</v>
      </c>
      <c r="I11" s="9">
        <v>37932</v>
      </c>
      <c r="K11" s="9">
        <v>0</v>
      </c>
      <c r="M11" s="9">
        <v>37932</v>
      </c>
    </row>
    <row r="12" spans="1:13" ht="21.75" customHeight="1" x14ac:dyDescent="0.2">
      <c r="A12" s="8" t="s">
        <v>115</v>
      </c>
      <c r="C12" s="9">
        <v>3363699343</v>
      </c>
      <c r="E12" s="9">
        <v>19175500</v>
      </c>
      <c r="G12" s="9">
        <v>3344523843</v>
      </c>
      <c r="I12" s="9">
        <v>3363699343</v>
      </c>
      <c r="K12" s="9">
        <v>19175500</v>
      </c>
      <c r="M12" s="9">
        <v>3344523843</v>
      </c>
    </row>
    <row r="13" spans="1:13" ht="21.75" customHeight="1" x14ac:dyDescent="0.2">
      <c r="A13" s="8" t="s">
        <v>117</v>
      </c>
      <c r="C13" s="9">
        <v>8790410933</v>
      </c>
      <c r="E13" s="9">
        <v>55254231</v>
      </c>
      <c r="G13" s="9">
        <v>8735156702</v>
      </c>
      <c r="I13" s="9">
        <v>8790410933</v>
      </c>
      <c r="K13" s="9">
        <v>55254231</v>
      </c>
      <c r="M13" s="9">
        <v>8735156702</v>
      </c>
    </row>
    <row r="14" spans="1:13" ht="21.75" customHeight="1" x14ac:dyDescent="0.2">
      <c r="A14" s="8" t="s">
        <v>119</v>
      </c>
      <c r="C14" s="9">
        <v>7643835602</v>
      </c>
      <c r="E14" s="9">
        <v>9082584</v>
      </c>
      <c r="G14" s="9">
        <v>7634753018</v>
      </c>
      <c r="I14" s="9">
        <v>7643835602</v>
      </c>
      <c r="K14" s="9">
        <v>9082584</v>
      </c>
      <c r="M14" s="9">
        <v>7634753018</v>
      </c>
    </row>
    <row r="15" spans="1:13" ht="21.75" customHeight="1" x14ac:dyDescent="0.2">
      <c r="A15" s="8" t="s">
        <v>121</v>
      </c>
      <c r="C15" s="9">
        <v>28656739698</v>
      </c>
      <c r="E15" s="9">
        <v>34050608</v>
      </c>
      <c r="G15" s="9">
        <v>28622689090</v>
      </c>
      <c r="I15" s="9">
        <v>28656739698</v>
      </c>
      <c r="K15" s="9">
        <v>34050608</v>
      </c>
      <c r="M15" s="9">
        <v>28622689090</v>
      </c>
    </row>
    <row r="16" spans="1:13" ht="21.75" customHeight="1" x14ac:dyDescent="0.2">
      <c r="A16" s="8" t="s">
        <v>123</v>
      </c>
      <c r="C16" s="9">
        <v>25407832083</v>
      </c>
      <c r="E16" s="9">
        <v>148095133</v>
      </c>
      <c r="G16" s="9">
        <v>25259736950</v>
      </c>
      <c r="I16" s="9">
        <v>25407832083</v>
      </c>
      <c r="K16" s="9">
        <v>148095133</v>
      </c>
      <c r="M16" s="9">
        <v>25259736950</v>
      </c>
    </row>
    <row r="17" spans="1:13" ht="21.75" customHeight="1" x14ac:dyDescent="0.2">
      <c r="A17" s="8" t="s">
        <v>126</v>
      </c>
      <c r="C17" s="9">
        <v>19690946847</v>
      </c>
      <c r="E17" s="9">
        <v>0</v>
      </c>
      <c r="G17" s="9">
        <v>19690946847</v>
      </c>
      <c r="I17" s="9">
        <v>19690946847</v>
      </c>
      <c r="K17" s="9">
        <v>0</v>
      </c>
      <c r="M17" s="9">
        <v>19690946847</v>
      </c>
    </row>
    <row r="18" spans="1:13" ht="21.75" customHeight="1" x14ac:dyDescent="0.2">
      <c r="A18" s="8" t="s">
        <v>127</v>
      </c>
      <c r="C18" s="9">
        <v>9886027379</v>
      </c>
      <c r="E18" s="9">
        <v>54373366</v>
      </c>
      <c r="G18" s="9">
        <v>9831654013</v>
      </c>
      <c r="I18" s="9">
        <v>9886027379</v>
      </c>
      <c r="K18" s="9">
        <v>54373366</v>
      </c>
      <c r="M18" s="9">
        <v>9831654013</v>
      </c>
    </row>
    <row r="19" spans="1:13" ht="21.75" customHeight="1" x14ac:dyDescent="0.2">
      <c r="A19" s="8" t="s">
        <v>127</v>
      </c>
      <c r="C19" s="9">
        <v>20753424653</v>
      </c>
      <c r="E19" s="9">
        <v>0</v>
      </c>
      <c r="G19" s="9">
        <v>20753424653</v>
      </c>
      <c r="I19" s="9">
        <v>20753424653</v>
      </c>
      <c r="K19" s="9">
        <v>0</v>
      </c>
      <c r="M19" s="9">
        <v>20753424653</v>
      </c>
    </row>
    <row r="20" spans="1:13" ht="21.75" customHeight="1" x14ac:dyDescent="0.2">
      <c r="A20" s="8" t="s">
        <v>127</v>
      </c>
      <c r="C20" s="9">
        <v>25479452048</v>
      </c>
      <c r="E20" s="9">
        <v>140137542</v>
      </c>
      <c r="G20" s="9">
        <v>25339314506</v>
      </c>
      <c r="I20" s="9">
        <v>25479452048</v>
      </c>
      <c r="K20" s="9">
        <v>140137542</v>
      </c>
      <c r="M20" s="9">
        <v>25339314506</v>
      </c>
    </row>
    <row r="21" spans="1:13" ht="21.75" customHeight="1" x14ac:dyDescent="0.2">
      <c r="A21" s="8" t="s">
        <v>126</v>
      </c>
      <c r="C21" s="9">
        <v>15193764820</v>
      </c>
      <c r="E21" s="9">
        <v>75268804</v>
      </c>
      <c r="G21" s="9">
        <v>15118496016</v>
      </c>
      <c r="I21" s="9">
        <v>15193764820</v>
      </c>
      <c r="K21" s="9">
        <v>75268804</v>
      </c>
      <c r="M21" s="9">
        <v>15118496016</v>
      </c>
    </row>
    <row r="22" spans="1:13" ht="21.75" customHeight="1" x14ac:dyDescent="0.2">
      <c r="A22" s="8" t="s">
        <v>127</v>
      </c>
      <c r="C22" s="9">
        <v>4282191763</v>
      </c>
      <c r="E22" s="9">
        <v>348184</v>
      </c>
      <c r="G22" s="9">
        <v>4281843579</v>
      </c>
      <c r="I22" s="9">
        <v>4282191763</v>
      </c>
      <c r="K22" s="9">
        <v>348184</v>
      </c>
      <c r="M22" s="9">
        <v>4281843579</v>
      </c>
    </row>
    <row r="23" spans="1:13" ht="21.75" customHeight="1" x14ac:dyDescent="0.2">
      <c r="A23" s="8" t="s">
        <v>132</v>
      </c>
      <c r="C23" s="9">
        <v>57351698614</v>
      </c>
      <c r="E23" s="9">
        <v>207638591</v>
      </c>
      <c r="G23" s="9">
        <v>57144060023</v>
      </c>
      <c r="I23" s="9">
        <v>57351698614</v>
      </c>
      <c r="K23" s="9">
        <v>207638591</v>
      </c>
      <c r="M23" s="9">
        <v>57144060023</v>
      </c>
    </row>
    <row r="24" spans="1:13" ht="21.75" customHeight="1" x14ac:dyDescent="0.2">
      <c r="A24" s="8" t="s">
        <v>127</v>
      </c>
      <c r="C24" s="9">
        <v>50260767108</v>
      </c>
      <c r="E24" s="9">
        <v>214000318</v>
      </c>
      <c r="G24" s="9">
        <v>50046766790</v>
      </c>
      <c r="I24" s="9">
        <v>50260767108</v>
      </c>
      <c r="K24" s="9">
        <v>214000318</v>
      </c>
      <c r="M24" s="9">
        <v>50046766790</v>
      </c>
    </row>
    <row r="25" spans="1:13" ht="21.75" customHeight="1" x14ac:dyDescent="0.2">
      <c r="A25" s="8" t="s">
        <v>127</v>
      </c>
      <c r="C25" s="9">
        <v>15926712319</v>
      </c>
      <c r="E25" s="9">
        <v>5323755</v>
      </c>
      <c r="G25" s="9">
        <v>15921388564</v>
      </c>
      <c r="I25" s="9">
        <v>15926712319</v>
      </c>
      <c r="K25" s="9">
        <v>5323755</v>
      </c>
      <c r="M25" s="9">
        <v>15921388564</v>
      </c>
    </row>
    <row r="26" spans="1:13" ht="21.75" customHeight="1" x14ac:dyDescent="0.2">
      <c r="A26" s="8" t="s">
        <v>127</v>
      </c>
      <c r="C26" s="9">
        <v>5554520542</v>
      </c>
      <c r="E26" s="9">
        <v>29980969</v>
      </c>
      <c r="G26" s="9">
        <v>5524539573</v>
      </c>
      <c r="I26" s="9">
        <v>5554520542</v>
      </c>
      <c r="K26" s="9">
        <v>29980969</v>
      </c>
      <c r="M26" s="9">
        <v>5524539573</v>
      </c>
    </row>
    <row r="27" spans="1:13" ht="21.75" customHeight="1" x14ac:dyDescent="0.2">
      <c r="A27" s="8" t="s">
        <v>136</v>
      </c>
      <c r="C27" s="9">
        <v>6096</v>
      </c>
      <c r="E27" s="9">
        <v>0</v>
      </c>
      <c r="G27" s="9">
        <v>6096</v>
      </c>
      <c r="I27" s="9">
        <v>6096</v>
      </c>
      <c r="K27" s="9">
        <v>0</v>
      </c>
      <c r="M27" s="9">
        <v>6096</v>
      </c>
    </row>
    <row r="28" spans="1:13" ht="21.75" customHeight="1" x14ac:dyDescent="0.2">
      <c r="A28" s="8" t="s">
        <v>137</v>
      </c>
      <c r="C28" s="9">
        <v>50958904096</v>
      </c>
      <c r="E28" s="9">
        <v>0</v>
      </c>
      <c r="G28" s="9">
        <v>50958904096</v>
      </c>
      <c r="I28" s="9">
        <v>50958904096</v>
      </c>
      <c r="K28" s="9">
        <v>0</v>
      </c>
      <c r="M28" s="9">
        <v>50958904096</v>
      </c>
    </row>
    <row r="29" spans="1:13" ht="21.75" customHeight="1" x14ac:dyDescent="0.2">
      <c r="A29" s="8" t="s">
        <v>127</v>
      </c>
      <c r="C29" s="9">
        <v>5818684923</v>
      </c>
      <c r="E29" s="9">
        <v>13633992</v>
      </c>
      <c r="G29" s="9">
        <v>5805050931</v>
      </c>
      <c r="I29" s="9">
        <v>5818684923</v>
      </c>
      <c r="K29" s="9">
        <v>13633992</v>
      </c>
      <c r="M29" s="9">
        <v>5805050931</v>
      </c>
    </row>
    <row r="30" spans="1:13" ht="21.75" customHeight="1" x14ac:dyDescent="0.2">
      <c r="A30" s="8" t="s">
        <v>127</v>
      </c>
      <c r="C30" s="9">
        <v>7664219156</v>
      </c>
      <c r="E30" s="9">
        <v>29046669</v>
      </c>
      <c r="G30" s="9">
        <v>7635172487</v>
      </c>
      <c r="I30" s="9">
        <v>7664219156</v>
      </c>
      <c r="K30" s="9">
        <v>29046669</v>
      </c>
      <c r="M30" s="9">
        <v>7635172487</v>
      </c>
    </row>
    <row r="31" spans="1:13" ht="21.75" customHeight="1" x14ac:dyDescent="0.2">
      <c r="A31" s="8" t="s">
        <v>140</v>
      </c>
      <c r="C31" s="9">
        <v>19603358900</v>
      </c>
      <c r="E31" s="9">
        <v>27595850</v>
      </c>
      <c r="G31" s="9">
        <v>19575763050</v>
      </c>
      <c r="I31" s="9">
        <v>19603358900</v>
      </c>
      <c r="K31" s="9">
        <v>27595850</v>
      </c>
      <c r="M31" s="9">
        <v>19575763050</v>
      </c>
    </row>
    <row r="32" spans="1:13" ht="21.75" customHeight="1" x14ac:dyDescent="0.2">
      <c r="A32" s="8" t="s">
        <v>140</v>
      </c>
      <c r="C32" s="9">
        <v>27704109587</v>
      </c>
      <c r="E32" s="9">
        <v>154653554</v>
      </c>
      <c r="G32" s="9">
        <v>27549456033</v>
      </c>
      <c r="I32" s="9">
        <v>27704109587</v>
      </c>
      <c r="K32" s="9">
        <v>154653554</v>
      </c>
      <c r="M32" s="9">
        <v>27549456033</v>
      </c>
    </row>
    <row r="33" spans="1:13" ht="21.75" customHeight="1" x14ac:dyDescent="0.2">
      <c r="A33" s="8" t="s">
        <v>140</v>
      </c>
      <c r="C33" s="9">
        <v>27704109587</v>
      </c>
      <c r="E33" s="9">
        <v>154653554</v>
      </c>
      <c r="G33" s="9">
        <v>27549456033</v>
      </c>
      <c r="I33" s="9">
        <v>27704109587</v>
      </c>
      <c r="K33" s="9">
        <v>154653554</v>
      </c>
      <c r="M33" s="9">
        <v>27549456033</v>
      </c>
    </row>
    <row r="34" spans="1:13" ht="21.75" customHeight="1" x14ac:dyDescent="0.2">
      <c r="A34" s="8" t="s">
        <v>140</v>
      </c>
      <c r="C34" s="9">
        <v>26882191779</v>
      </c>
      <c r="E34" s="9">
        <v>36822275</v>
      </c>
      <c r="G34" s="9">
        <v>26845369504</v>
      </c>
      <c r="I34" s="9">
        <v>26882191779</v>
      </c>
      <c r="K34" s="9">
        <v>36822275</v>
      </c>
      <c r="M34" s="9">
        <v>26845369504</v>
      </c>
    </row>
    <row r="35" spans="1:13" ht="21.75" customHeight="1" x14ac:dyDescent="0.2">
      <c r="A35" s="8" t="s">
        <v>140</v>
      </c>
      <c r="C35" s="9">
        <v>28646049312</v>
      </c>
      <c r="E35" s="9">
        <v>159911775</v>
      </c>
      <c r="G35" s="9">
        <v>28486137537</v>
      </c>
      <c r="I35" s="9">
        <v>28646049312</v>
      </c>
      <c r="K35" s="9">
        <v>159911775</v>
      </c>
      <c r="M35" s="9">
        <v>28486137537</v>
      </c>
    </row>
    <row r="36" spans="1:13" ht="21.75" customHeight="1" x14ac:dyDescent="0.2">
      <c r="A36" s="8" t="s">
        <v>137</v>
      </c>
      <c r="C36" s="9">
        <v>12739726024</v>
      </c>
      <c r="E36" s="9">
        <v>0</v>
      </c>
      <c r="G36" s="9">
        <v>12739726024</v>
      </c>
      <c r="I36" s="9">
        <v>12739726024</v>
      </c>
      <c r="K36" s="9">
        <v>0</v>
      </c>
      <c r="M36" s="9">
        <v>12739726024</v>
      </c>
    </row>
    <row r="37" spans="1:13" ht="21.75" customHeight="1" x14ac:dyDescent="0.2">
      <c r="A37" s="8" t="s">
        <v>137</v>
      </c>
      <c r="C37" s="9">
        <v>238913178072</v>
      </c>
      <c r="E37" s="9">
        <v>0</v>
      </c>
      <c r="G37" s="9">
        <v>238913178072</v>
      </c>
      <c r="I37" s="9">
        <v>238913178072</v>
      </c>
      <c r="K37" s="9">
        <v>0</v>
      </c>
      <c r="M37" s="9">
        <v>238913178072</v>
      </c>
    </row>
    <row r="38" spans="1:13" ht="21.75" customHeight="1" x14ac:dyDescent="0.2">
      <c r="A38" s="8" t="s">
        <v>147</v>
      </c>
      <c r="C38" s="9">
        <v>53978082190</v>
      </c>
      <c r="E38" s="9">
        <v>312814476</v>
      </c>
      <c r="G38" s="9">
        <v>53665267714</v>
      </c>
      <c r="I38" s="9">
        <v>53978082190</v>
      </c>
      <c r="K38" s="9">
        <v>312814476</v>
      </c>
      <c r="M38" s="9">
        <v>53665267714</v>
      </c>
    </row>
    <row r="39" spans="1:13" ht="21.75" customHeight="1" x14ac:dyDescent="0.2">
      <c r="A39" s="8" t="s">
        <v>147</v>
      </c>
      <c r="C39" s="9">
        <v>53978082190</v>
      </c>
      <c r="E39" s="9">
        <v>312814476</v>
      </c>
      <c r="G39" s="9">
        <v>53665267714</v>
      </c>
      <c r="I39" s="9">
        <v>53978082190</v>
      </c>
      <c r="K39" s="9">
        <v>312814476</v>
      </c>
      <c r="M39" s="9">
        <v>53665267714</v>
      </c>
    </row>
    <row r="40" spans="1:13" ht="21.75" customHeight="1" x14ac:dyDescent="0.2">
      <c r="A40" s="8" t="s">
        <v>147</v>
      </c>
      <c r="C40" s="9">
        <v>53978082190</v>
      </c>
      <c r="E40" s="9">
        <v>312814476</v>
      </c>
      <c r="G40" s="9">
        <v>53665267714</v>
      </c>
      <c r="I40" s="9">
        <v>53978082190</v>
      </c>
      <c r="K40" s="9">
        <v>312814476</v>
      </c>
      <c r="M40" s="9">
        <v>53665267714</v>
      </c>
    </row>
    <row r="41" spans="1:13" ht="21.75" customHeight="1" x14ac:dyDescent="0.2">
      <c r="A41" s="8" t="s">
        <v>147</v>
      </c>
      <c r="C41" s="9">
        <v>53978082190</v>
      </c>
      <c r="E41" s="9">
        <v>312814476</v>
      </c>
      <c r="G41" s="9">
        <v>53665267714</v>
      </c>
      <c r="I41" s="9">
        <v>53978082190</v>
      </c>
      <c r="K41" s="9">
        <v>312814476</v>
      </c>
      <c r="M41" s="9">
        <v>53665267714</v>
      </c>
    </row>
    <row r="42" spans="1:13" ht="21.75" customHeight="1" x14ac:dyDescent="0.2">
      <c r="A42" s="8" t="s">
        <v>147</v>
      </c>
      <c r="C42" s="9">
        <v>53978082190</v>
      </c>
      <c r="E42" s="9">
        <v>312814476</v>
      </c>
      <c r="G42" s="9">
        <v>53665267714</v>
      </c>
      <c r="I42" s="9">
        <v>53978082190</v>
      </c>
      <c r="K42" s="9">
        <v>312814476</v>
      </c>
      <c r="M42" s="9">
        <v>53665267714</v>
      </c>
    </row>
    <row r="43" spans="1:13" ht="21.75" customHeight="1" x14ac:dyDescent="0.2">
      <c r="A43" s="8" t="s">
        <v>117</v>
      </c>
      <c r="C43" s="9">
        <v>2182465749</v>
      </c>
      <c r="E43" s="9">
        <v>7443784</v>
      </c>
      <c r="G43" s="9">
        <v>2175021965</v>
      </c>
      <c r="I43" s="9">
        <v>2182465749</v>
      </c>
      <c r="K43" s="9">
        <v>7443784</v>
      </c>
      <c r="M43" s="9">
        <v>2175021965</v>
      </c>
    </row>
    <row r="44" spans="1:13" ht="21.75" customHeight="1" x14ac:dyDescent="0.2">
      <c r="A44" s="8" t="s">
        <v>140</v>
      </c>
      <c r="C44" s="9">
        <v>25479452048</v>
      </c>
      <c r="E44" s="9">
        <v>115840765</v>
      </c>
      <c r="G44" s="9">
        <v>25363611283</v>
      </c>
      <c r="I44" s="9">
        <v>25479452048</v>
      </c>
      <c r="K44" s="9">
        <v>115840765</v>
      </c>
      <c r="M44" s="9">
        <v>25363611283</v>
      </c>
    </row>
    <row r="45" spans="1:13" ht="21.75" customHeight="1" x14ac:dyDescent="0.2">
      <c r="A45" s="8" t="s">
        <v>140</v>
      </c>
      <c r="C45" s="9">
        <v>25479452048</v>
      </c>
      <c r="E45" s="9">
        <v>115840765</v>
      </c>
      <c r="G45" s="9">
        <v>25363611283</v>
      </c>
      <c r="I45" s="9">
        <v>25479452048</v>
      </c>
      <c r="K45" s="9">
        <v>115840765</v>
      </c>
      <c r="M45" s="9">
        <v>25363611283</v>
      </c>
    </row>
    <row r="46" spans="1:13" ht="21.75" customHeight="1" x14ac:dyDescent="0.2">
      <c r="A46" s="8" t="s">
        <v>140</v>
      </c>
      <c r="C46" s="9">
        <v>25479452048</v>
      </c>
      <c r="E46" s="9">
        <v>115840765</v>
      </c>
      <c r="G46" s="9">
        <v>25363611283</v>
      </c>
      <c r="I46" s="9">
        <v>25479452048</v>
      </c>
      <c r="K46" s="9">
        <v>115840765</v>
      </c>
      <c r="M46" s="9">
        <v>25363611283</v>
      </c>
    </row>
    <row r="47" spans="1:13" ht="21.75" customHeight="1" x14ac:dyDescent="0.2">
      <c r="A47" s="8" t="s">
        <v>140</v>
      </c>
      <c r="C47" s="9">
        <v>25479452048</v>
      </c>
      <c r="E47" s="9">
        <v>115840765</v>
      </c>
      <c r="G47" s="9">
        <v>25363611283</v>
      </c>
      <c r="I47" s="9">
        <v>25479452048</v>
      </c>
      <c r="K47" s="9">
        <v>115840765</v>
      </c>
      <c r="M47" s="9">
        <v>25363611283</v>
      </c>
    </row>
    <row r="48" spans="1:13" ht="21.75" customHeight="1" x14ac:dyDescent="0.2">
      <c r="A48" s="8" t="s">
        <v>140</v>
      </c>
      <c r="C48" s="9">
        <v>25479452048</v>
      </c>
      <c r="E48" s="9">
        <v>115840765</v>
      </c>
      <c r="G48" s="9">
        <v>25363611283</v>
      </c>
      <c r="I48" s="9">
        <v>25479452048</v>
      </c>
      <c r="K48" s="9">
        <v>115840765</v>
      </c>
      <c r="M48" s="9">
        <v>25363611283</v>
      </c>
    </row>
    <row r="49" spans="1:13" ht="21.75" customHeight="1" x14ac:dyDescent="0.2">
      <c r="A49" s="8" t="s">
        <v>140</v>
      </c>
      <c r="C49" s="9">
        <v>30539747650</v>
      </c>
      <c r="E49" s="9">
        <v>138847088</v>
      </c>
      <c r="G49" s="9">
        <v>30400900562</v>
      </c>
      <c r="I49" s="9">
        <v>30539747650</v>
      </c>
      <c r="K49" s="9">
        <v>138847088</v>
      </c>
      <c r="M49" s="9">
        <v>30400900562</v>
      </c>
    </row>
    <row r="50" spans="1:13" ht="21.75" customHeight="1" x14ac:dyDescent="0.2">
      <c r="A50" s="8" t="s">
        <v>127</v>
      </c>
      <c r="C50" s="9">
        <v>12808328766</v>
      </c>
      <c r="E50" s="9">
        <v>26123372</v>
      </c>
      <c r="G50" s="9">
        <v>12782205394</v>
      </c>
      <c r="I50" s="9">
        <v>12808328766</v>
      </c>
      <c r="K50" s="9">
        <v>26123372</v>
      </c>
      <c r="M50" s="9">
        <v>12782205394</v>
      </c>
    </row>
    <row r="51" spans="1:13" ht="21.75" customHeight="1" x14ac:dyDescent="0.2">
      <c r="A51" s="8" t="s">
        <v>140</v>
      </c>
      <c r="C51" s="9">
        <v>21369863008</v>
      </c>
      <c r="E51" s="9">
        <v>87461922</v>
      </c>
      <c r="G51" s="9">
        <v>21282401086</v>
      </c>
      <c r="I51" s="9">
        <v>21369863008</v>
      </c>
      <c r="K51" s="9">
        <v>87461922</v>
      </c>
      <c r="M51" s="9">
        <v>21282401086</v>
      </c>
    </row>
    <row r="52" spans="1:13" ht="21.75" customHeight="1" x14ac:dyDescent="0.2">
      <c r="A52" s="8" t="s">
        <v>140</v>
      </c>
      <c r="C52" s="9">
        <v>21369863008</v>
      </c>
      <c r="E52" s="9">
        <v>87461922</v>
      </c>
      <c r="G52" s="9">
        <v>21282401086</v>
      </c>
      <c r="I52" s="9">
        <v>21369863008</v>
      </c>
      <c r="K52" s="9">
        <v>87461922</v>
      </c>
      <c r="M52" s="9">
        <v>21282401086</v>
      </c>
    </row>
    <row r="53" spans="1:13" ht="21.75" customHeight="1" x14ac:dyDescent="0.2">
      <c r="A53" s="8" t="s">
        <v>140</v>
      </c>
      <c r="C53" s="9">
        <v>12798389578</v>
      </c>
      <c r="E53" s="9">
        <v>52380858</v>
      </c>
      <c r="G53" s="9">
        <v>12746008720</v>
      </c>
      <c r="I53" s="9">
        <v>12798389578</v>
      </c>
      <c r="K53" s="9">
        <v>52380858</v>
      </c>
      <c r="M53" s="9">
        <v>12746008720</v>
      </c>
    </row>
    <row r="54" spans="1:13" ht="21.75" customHeight="1" x14ac:dyDescent="0.2">
      <c r="A54" s="8" t="s">
        <v>153</v>
      </c>
      <c r="C54" s="9">
        <v>21369863008</v>
      </c>
      <c r="E54" s="9">
        <v>87461922</v>
      </c>
      <c r="G54" s="9">
        <v>21282401086</v>
      </c>
      <c r="I54" s="9">
        <v>21369863008</v>
      </c>
      <c r="K54" s="9">
        <v>87461922</v>
      </c>
      <c r="M54" s="9">
        <v>21282401086</v>
      </c>
    </row>
    <row r="55" spans="1:13" ht="21.75" customHeight="1" x14ac:dyDescent="0.2">
      <c r="A55" s="8" t="s">
        <v>153</v>
      </c>
      <c r="C55" s="9">
        <v>29441431214</v>
      </c>
      <c r="E55" s="9">
        <v>120496990</v>
      </c>
      <c r="G55" s="9">
        <v>29320934224</v>
      </c>
      <c r="I55" s="9">
        <v>29441431214</v>
      </c>
      <c r="K55" s="9">
        <v>120496990</v>
      </c>
      <c r="M55" s="9">
        <v>29320934224</v>
      </c>
    </row>
    <row r="56" spans="1:13" ht="21.75" customHeight="1" x14ac:dyDescent="0.2">
      <c r="A56" s="8" t="s">
        <v>140</v>
      </c>
      <c r="C56" s="9">
        <v>6389589037</v>
      </c>
      <c r="E56" s="9">
        <v>41739286</v>
      </c>
      <c r="G56" s="9">
        <v>6347849751</v>
      </c>
      <c r="I56" s="9">
        <v>6389589037</v>
      </c>
      <c r="K56" s="9">
        <v>41739286</v>
      </c>
      <c r="M56" s="9">
        <v>6347849751</v>
      </c>
    </row>
    <row r="57" spans="1:13" ht="21.75" customHeight="1" x14ac:dyDescent="0.2">
      <c r="A57" s="8" t="s">
        <v>153</v>
      </c>
      <c r="C57" s="9">
        <v>3037808202</v>
      </c>
      <c r="E57" s="9">
        <v>22306451</v>
      </c>
      <c r="G57" s="9">
        <v>3015501751</v>
      </c>
      <c r="I57" s="9">
        <v>3037808202</v>
      </c>
      <c r="K57" s="9">
        <v>22306451</v>
      </c>
      <c r="M57" s="9">
        <v>3015501751</v>
      </c>
    </row>
    <row r="58" spans="1:13" ht="21.75" customHeight="1" x14ac:dyDescent="0.2">
      <c r="A58" s="8" t="s">
        <v>156</v>
      </c>
      <c r="C58" s="9">
        <v>2948054781</v>
      </c>
      <c r="E58" s="9">
        <v>24033055</v>
      </c>
      <c r="G58" s="9">
        <v>2924021726</v>
      </c>
      <c r="I58" s="9">
        <v>2948054781</v>
      </c>
      <c r="K58" s="9">
        <v>24033055</v>
      </c>
      <c r="M58" s="9">
        <v>2924021726</v>
      </c>
    </row>
    <row r="59" spans="1:13" ht="21.75" customHeight="1" x14ac:dyDescent="0.2">
      <c r="A59" s="8" t="s">
        <v>158</v>
      </c>
      <c r="C59" s="9">
        <v>32876712320</v>
      </c>
      <c r="E59" s="9">
        <v>400392978</v>
      </c>
      <c r="G59" s="9">
        <v>32476319342</v>
      </c>
      <c r="I59" s="9">
        <v>32876712320</v>
      </c>
      <c r="K59" s="9">
        <v>400392978</v>
      </c>
      <c r="M59" s="9">
        <v>32476319342</v>
      </c>
    </row>
    <row r="60" spans="1:13" ht="21.75" customHeight="1" x14ac:dyDescent="0.2">
      <c r="A60" s="8" t="s">
        <v>123</v>
      </c>
      <c r="C60" s="9">
        <v>34401034512</v>
      </c>
      <c r="E60" s="9">
        <v>418957119</v>
      </c>
      <c r="G60" s="9">
        <v>33982077393</v>
      </c>
      <c r="I60" s="9">
        <v>34401034512</v>
      </c>
      <c r="K60" s="9">
        <v>418957119</v>
      </c>
      <c r="M60" s="9">
        <v>33982077393</v>
      </c>
    </row>
    <row r="61" spans="1:13" ht="21.75" customHeight="1" x14ac:dyDescent="0.2">
      <c r="A61" s="8" t="s">
        <v>161</v>
      </c>
      <c r="C61" s="9">
        <v>65753424656</v>
      </c>
      <c r="E61" s="9">
        <v>800785957</v>
      </c>
      <c r="G61" s="9">
        <v>64952638699</v>
      </c>
      <c r="I61" s="9">
        <v>65753424656</v>
      </c>
      <c r="K61" s="9">
        <v>800785957</v>
      </c>
      <c r="M61" s="9">
        <v>64952638699</v>
      </c>
    </row>
    <row r="62" spans="1:13" ht="21.75" customHeight="1" x14ac:dyDescent="0.2">
      <c r="A62" s="8" t="s">
        <v>137</v>
      </c>
      <c r="C62" s="9">
        <v>20263561635</v>
      </c>
      <c r="E62" s="9">
        <v>0</v>
      </c>
      <c r="G62" s="9">
        <v>20263561635</v>
      </c>
      <c r="I62" s="9">
        <v>20263561635</v>
      </c>
      <c r="K62" s="9">
        <v>0</v>
      </c>
      <c r="M62" s="9">
        <v>20263561635</v>
      </c>
    </row>
    <row r="63" spans="1:13" ht="21.75" customHeight="1" x14ac:dyDescent="0.2">
      <c r="A63" s="8" t="s">
        <v>137</v>
      </c>
      <c r="C63" s="9">
        <v>125420547945</v>
      </c>
      <c r="E63" s="9">
        <v>0</v>
      </c>
      <c r="G63" s="9">
        <v>125420547945</v>
      </c>
      <c r="I63" s="9">
        <v>125420547945</v>
      </c>
      <c r="K63" s="9">
        <v>0</v>
      </c>
      <c r="M63" s="9">
        <v>125420547945</v>
      </c>
    </row>
    <row r="64" spans="1:13" ht="21.75" customHeight="1" x14ac:dyDescent="0.2">
      <c r="A64" s="8" t="s">
        <v>137</v>
      </c>
      <c r="C64" s="9">
        <v>63117369854</v>
      </c>
      <c r="E64" s="9">
        <v>0</v>
      </c>
      <c r="G64" s="9">
        <v>63117369854</v>
      </c>
      <c r="I64" s="9">
        <v>63117369854</v>
      </c>
      <c r="K64" s="9">
        <v>0</v>
      </c>
      <c r="M64" s="9">
        <v>63117369854</v>
      </c>
    </row>
    <row r="65" spans="1:13" ht="21.75" customHeight="1" x14ac:dyDescent="0.2">
      <c r="A65" s="8" t="s">
        <v>137</v>
      </c>
      <c r="C65" s="9">
        <v>10196529854</v>
      </c>
      <c r="E65" s="9">
        <v>0</v>
      </c>
      <c r="G65" s="9">
        <v>10196529854</v>
      </c>
      <c r="I65" s="9">
        <v>10196529854</v>
      </c>
      <c r="K65" s="9">
        <v>0</v>
      </c>
      <c r="M65" s="9">
        <v>10196529854</v>
      </c>
    </row>
    <row r="66" spans="1:13" ht="21.75" customHeight="1" x14ac:dyDescent="0.2">
      <c r="A66" s="8" t="s">
        <v>137</v>
      </c>
      <c r="C66" s="9">
        <v>15448883008</v>
      </c>
      <c r="E66" s="9">
        <v>0</v>
      </c>
      <c r="G66" s="9">
        <v>15448883008</v>
      </c>
      <c r="I66" s="9">
        <v>15448883008</v>
      </c>
      <c r="K66" s="9">
        <v>0</v>
      </c>
      <c r="M66" s="9">
        <v>15448883008</v>
      </c>
    </row>
    <row r="67" spans="1:13" ht="21.75" customHeight="1" x14ac:dyDescent="0.2">
      <c r="A67" s="8" t="s">
        <v>137</v>
      </c>
      <c r="C67" s="9">
        <v>2495615330</v>
      </c>
      <c r="E67" s="9">
        <v>0</v>
      </c>
      <c r="G67" s="9">
        <v>2495615330</v>
      </c>
      <c r="I67" s="9">
        <v>2495615330</v>
      </c>
      <c r="K67" s="9">
        <v>0</v>
      </c>
      <c r="M67" s="9">
        <v>2495615330</v>
      </c>
    </row>
    <row r="68" spans="1:13" ht="21.75" customHeight="1" x14ac:dyDescent="0.2">
      <c r="A68" s="8" t="s">
        <v>137</v>
      </c>
      <c r="C68" s="9">
        <v>27495419172</v>
      </c>
      <c r="E68" s="9">
        <v>0</v>
      </c>
      <c r="G68" s="9">
        <v>27495419172</v>
      </c>
      <c r="I68" s="9">
        <v>27495419172</v>
      </c>
      <c r="K68" s="9">
        <v>0</v>
      </c>
      <c r="M68" s="9">
        <v>27495419172</v>
      </c>
    </row>
    <row r="69" spans="1:13" ht="21.75" customHeight="1" x14ac:dyDescent="0.2">
      <c r="A69" s="8" t="s">
        <v>137</v>
      </c>
      <c r="C69" s="9">
        <v>4441601088</v>
      </c>
      <c r="E69" s="9">
        <v>0</v>
      </c>
      <c r="G69" s="9">
        <v>4441601088</v>
      </c>
      <c r="I69" s="9">
        <v>4441601088</v>
      </c>
      <c r="K69" s="9">
        <v>0</v>
      </c>
      <c r="M69" s="9">
        <v>4441601088</v>
      </c>
    </row>
    <row r="70" spans="1:13" ht="21.75" customHeight="1" x14ac:dyDescent="0.2">
      <c r="A70" s="8" t="s">
        <v>140</v>
      </c>
      <c r="C70" s="9">
        <v>9153369855</v>
      </c>
      <c r="E70" s="9">
        <v>162573307</v>
      </c>
      <c r="G70" s="9">
        <v>8990796548</v>
      </c>
      <c r="I70" s="9">
        <v>9153369855</v>
      </c>
      <c r="K70" s="9">
        <v>162573307</v>
      </c>
      <c r="M70" s="9">
        <v>8990796548</v>
      </c>
    </row>
    <row r="71" spans="1:13" ht="21.75" customHeight="1" x14ac:dyDescent="0.2">
      <c r="A71" s="8" t="s">
        <v>140</v>
      </c>
      <c r="C71" s="9">
        <v>2856854792</v>
      </c>
      <c r="E71" s="9">
        <v>53004297</v>
      </c>
      <c r="G71" s="9">
        <v>2803850495</v>
      </c>
      <c r="I71" s="9">
        <v>2856854792</v>
      </c>
      <c r="K71" s="9">
        <v>53004297</v>
      </c>
      <c r="M71" s="9">
        <v>2803850495</v>
      </c>
    </row>
    <row r="72" spans="1:13" ht="21.75" customHeight="1" x14ac:dyDescent="0.2">
      <c r="A72" s="8" t="s">
        <v>140</v>
      </c>
      <c r="C72" s="9">
        <v>3319060272</v>
      </c>
      <c r="E72" s="9">
        <v>77270068</v>
      </c>
      <c r="G72" s="9">
        <v>3241790204</v>
      </c>
      <c r="I72" s="9">
        <v>3319060272</v>
      </c>
      <c r="K72" s="9">
        <v>77270068</v>
      </c>
      <c r="M72" s="9">
        <v>3241790204</v>
      </c>
    </row>
    <row r="73" spans="1:13" ht="21.75" customHeight="1" x14ac:dyDescent="0.2">
      <c r="A73" s="11" t="s">
        <v>140</v>
      </c>
      <c r="C73" s="12">
        <v>156542465</v>
      </c>
      <c r="E73" s="12">
        <v>3767065</v>
      </c>
      <c r="G73" s="12">
        <v>152775400</v>
      </c>
      <c r="I73" s="12">
        <v>156542465</v>
      </c>
      <c r="K73" s="12">
        <v>3767065</v>
      </c>
      <c r="M73" s="12">
        <v>152775400</v>
      </c>
    </row>
    <row r="74" spans="1:13" ht="21.75" customHeight="1" x14ac:dyDescent="0.2">
      <c r="A74" s="14" t="s">
        <v>23</v>
      </c>
      <c r="C74" s="15">
        <v>1723816258406</v>
      </c>
      <c r="E74" s="15">
        <v>6324830900</v>
      </c>
      <c r="G74" s="15">
        <v>1717491427506</v>
      </c>
      <c r="I74" s="15">
        <v>1723816258406</v>
      </c>
      <c r="K74" s="15">
        <v>6324830900</v>
      </c>
      <c r="M74" s="15">
        <v>1717491427506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8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</row>
    <row r="4" spans="1:18" ht="14.45" customHeight="1" x14ac:dyDescent="0.2"/>
    <row r="5" spans="1:18" ht="14.45" customHeight="1" x14ac:dyDescent="0.2">
      <c r="A5" s="237" t="s">
        <v>255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</row>
    <row r="6" spans="1:18" ht="14.45" customHeight="1" x14ac:dyDescent="0.2">
      <c r="A6" s="233" t="s">
        <v>178</v>
      </c>
      <c r="C6" s="233" t="s">
        <v>194</v>
      </c>
      <c r="D6" s="233"/>
      <c r="E6" s="233"/>
      <c r="F6" s="233"/>
      <c r="G6" s="233"/>
      <c r="H6" s="233"/>
      <c r="I6" s="233"/>
      <c r="K6" s="233" t="s">
        <v>195</v>
      </c>
      <c r="L6" s="233"/>
      <c r="M6" s="233"/>
      <c r="N6" s="233"/>
      <c r="O6" s="233"/>
      <c r="P6" s="233"/>
      <c r="Q6" s="233"/>
      <c r="R6" s="233"/>
    </row>
    <row r="7" spans="1:18" ht="29.1" customHeight="1" x14ac:dyDescent="0.2">
      <c r="A7" s="233"/>
      <c r="C7" s="18" t="s">
        <v>13</v>
      </c>
      <c r="D7" s="3"/>
      <c r="E7" s="18" t="s">
        <v>256</v>
      </c>
      <c r="F7" s="3"/>
      <c r="G7" s="18" t="s">
        <v>257</v>
      </c>
      <c r="H7" s="3"/>
      <c r="I7" s="18" t="s">
        <v>258</v>
      </c>
      <c r="K7" s="18" t="s">
        <v>13</v>
      </c>
      <c r="L7" s="3"/>
      <c r="M7" s="18" t="s">
        <v>256</v>
      </c>
      <c r="N7" s="3"/>
      <c r="O7" s="18" t="s">
        <v>257</v>
      </c>
      <c r="P7" s="3"/>
      <c r="Q7" s="261" t="s">
        <v>258</v>
      </c>
      <c r="R7" s="261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</row>
    <row r="2" spans="1:25" ht="21.75" customHeight="1" x14ac:dyDescent="0.2">
      <c r="A2" s="225" t="s">
        <v>175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</row>
    <row r="3" spans="1:25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7.35" customHeight="1" x14ac:dyDescent="0.2"/>
    <row r="5" spans="1:25" ht="14.45" customHeight="1" x14ac:dyDescent="0.2">
      <c r="A5" s="237" t="s">
        <v>259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</row>
    <row r="6" spans="1:25" ht="7.35" customHeight="1" x14ac:dyDescent="0.2"/>
    <row r="7" spans="1:25" ht="14.45" customHeight="1" x14ac:dyDescent="0.2">
      <c r="E7" s="233" t="s">
        <v>194</v>
      </c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Y7" s="2" t="s">
        <v>195</v>
      </c>
    </row>
    <row r="8" spans="1:25" ht="29.1" customHeight="1" x14ac:dyDescent="0.2">
      <c r="A8" s="2" t="s">
        <v>260</v>
      </c>
      <c r="C8" s="2" t="s">
        <v>261</v>
      </c>
      <c r="E8" s="18" t="s">
        <v>28</v>
      </c>
      <c r="F8" s="3"/>
      <c r="G8" s="18" t="s">
        <v>13</v>
      </c>
      <c r="H8" s="3"/>
      <c r="I8" s="18" t="s">
        <v>27</v>
      </c>
      <c r="J8" s="3"/>
      <c r="K8" s="18" t="s">
        <v>262</v>
      </c>
      <c r="L8" s="3"/>
      <c r="M8" s="18" t="s">
        <v>263</v>
      </c>
      <c r="N8" s="3"/>
      <c r="O8" s="18" t="s">
        <v>264</v>
      </c>
      <c r="P8" s="3"/>
      <c r="Q8" s="18" t="s">
        <v>265</v>
      </c>
      <c r="R8" s="3"/>
      <c r="S8" s="18" t="s">
        <v>266</v>
      </c>
      <c r="T8" s="3"/>
      <c r="U8" s="18" t="s">
        <v>267</v>
      </c>
      <c r="V8" s="3"/>
      <c r="W8" s="18" t="s">
        <v>268</v>
      </c>
      <c r="Y8" s="18" t="s">
        <v>268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9"/>
  <sheetViews>
    <sheetView rightToLeft="1" view="pageBreakPreview" zoomScale="85" zoomScaleNormal="100" zoomScaleSheetLayoutView="85" workbookViewId="0">
      <selection activeCell="C10" sqref="C10"/>
    </sheetView>
  </sheetViews>
  <sheetFormatPr defaultRowHeight="12.75" x14ac:dyDescent="0.2"/>
  <cols>
    <col min="1" max="2" width="2.5703125" style="36" customWidth="1"/>
    <col min="3" max="3" width="23.42578125" style="36" customWidth="1"/>
    <col min="4" max="5" width="1.28515625" style="36" customWidth="1"/>
    <col min="6" max="6" width="13.140625" style="36" bestFit="1" customWidth="1"/>
    <col min="7" max="7" width="1.28515625" style="36" customWidth="1"/>
    <col min="8" max="8" width="19.140625" style="36" bestFit="1" customWidth="1"/>
    <col min="9" max="9" width="1.28515625" style="36" customWidth="1"/>
    <col min="10" max="10" width="19.140625" style="36" bestFit="1" customWidth="1"/>
    <col min="11" max="11" width="1.28515625" style="36" customWidth="1"/>
    <col min="12" max="12" width="5.42578125" style="36" bestFit="1" customWidth="1"/>
    <col min="13" max="13" width="1.28515625" style="36" customWidth="1"/>
    <col min="14" max="14" width="12.85546875" style="36" bestFit="1" customWidth="1"/>
    <col min="15" max="15" width="1.28515625" style="36" customWidth="1"/>
    <col min="16" max="16" width="5.42578125" style="36" bestFit="1" customWidth="1"/>
    <col min="17" max="17" width="1.28515625" style="36" customWidth="1"/>
    <col min="18" max="18" width="10.28515625" style="36" bestFit="1" customWidth="1"/>
    <col min="19" max="19" width="1.28515625" style="36" customWidth="1"/>
    <col min="20" max="20" width="13.140625" style="36" bestFit="1" customWidth="1"/>
    <col min="21" max="21" width="1.28515625" style="36" customWidth="1"/>
    <col min="22" max="22" width="16.140625" style="36" bestFit="1" customWidth="1"/>
    <col min="23" max="23" width="1.28515625" style="36" customWidth="1"/>
    <col min="24" max="24" width="19.140625" style="36" bestFit="1" customWidth="1"/>
    <col min="25" max="25" width="1.28515625" style="36" customWidth="1"/>
    <col min="26" max="26" width="18.5703125" style="36" bestFit="1" customWidth="1"/>
    <col min="27" max="27" width="1.28515625" style="36" customWidth="1"/>
    <col min="28" max="28" width="18.28515625" style="36" bestFit="1" customWidth="1"/>
    <col min="29" max="29" width="0.28515625" style="36" customWidth="1"/>
    <col min="30" max="30" width="39.5703125" style="36" bestFit="1" customWidth="1"/>
    <col min="31" max="16384" width="9.140625" style="36"/>
  </cols>
  <sheetData>
    <row r="1" spans="1:30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</row>
    <row r="2" spans="1:30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</row>
    <row r="3" spans="1:30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</row>
    <row r="4" spans="1:30" ht="21.7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30" ht="27" customHeight="1" x14ac:dyDescent="0.2">
      <c r="A5" s="20" t="s">
        <v>3</v>
      </c>
      <c r="B5" s="237" t="s">
        <v>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</row>
    <row r="6" spans="1:30" ht="27" customHeight="1" x14ac:dyDescent="0.2">
      <c r="A6" s="237" t="s">
        <v>5</v>
      </c>
      <c r="B6" s="237"/>
      <c r="C6" s="237" t="s">
        <v>6</v>
      </c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D6" s="188"/>
    </row>
    <row r="7" spans="1:30" ht="27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D7" s="188"/>
    </row>
    <row r="8" spans="1:30" ht="30.7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D8" s="188"/>
    </row>
    <row r="9" spans="1:30" ht="30.75" customHeight="1" x14ac:dyDescent="0.2">
      <c r="E9" s="37"/>
      <c r="F9" s="233" t="s">
        <v>7</v>
      </c>
      <c r="G9" s="233"/>
      <c r="H9" s="233"/>
      <c r="I9" s="233"/>
      <c r="J9" s="233"/>
      <c r="K9" s="37"/>
      <c r="L9" s="233" t="s">
        <v>8</v>
      </c>
      <c r="M9" s="233"/>
      <c r="N9" s="233"/>
      <c r="O9" s="233"/>
      <c r="P9" s="233"/>
      <c r="Q9" s="233"/>
      <c r="R9" s="233"/>
      <c r="S9" s="37"/>
      <c r="T9" s="233" t="s">
        <v>9</v>
      </c>
      <c r="U9" s="233"/>
      <c r="V9" s="233"/>
      <c r="W9" s="233"/>
      <c r="X9" s="233"/>
      <c r="Y9" s="233"/>
      <c r="Z9" s="233"/>
      <c r="AA9" s="233"/>
      <c r="AB9" s="233"/>
      <c r="AD9" s="189" t="s">
        <v>275</v>
      </c>
    </row>
    <row r="10" spans="1:30" ht="30.75" customHeight="1" x14ac:dyDescent="0.2">
      <c r="E10" s="37"/>
      <c r="F10" s="38"/>
      <c r="G10" s="38"/>
      <c r="H10" s="38"/>
      <c r="I10" s="38"/>
      <c r="J10" s="38"/>
      <c r="K10" s="37"/>
      <c r="L10" s="236" t="s">
        <v>10</v>
      </c>
      <c r="M10" s="236"/>
      <c r="N10" s="236"/>
      <c r="O10" s="38"/>
      <c r="P10" s="236" t="s">
        <v>11</v>
      </c>
      <c r="Q10" s="236"/>
      <c r="R10" s="236"/>
      <c r="S10" s="37"/>
      <c r="T10" s="38"/>
      <c r="U10" s="38"/>
      <c r="V10" s="38"/>
      <c r="W10" s="38"/>
      <c r="X10" s="38"/>
      <c r="Y10" s="38"/>
      <c r="Z10" s="38"/>
      <c r="AA10" s="38"/>
      <c r="AB10" s="38"/>
      <c r="AD10" s="190">
        <v>147650090673051</v>
      </c>
    </row>
    <row r="11" spans="1:30" ht="30.75" customHeight="1" x14ac:dyDescent="0.2">
      <c r="A11" s="233" t="s">
        <v>12</v>
      </c>
      <c r="B11" s="233"/>
      <c r="C11" s="233"/>
      <c r="E11" s="233" t="s">
        <v>13</v>
      </c>
      <c r="F11" s="233"/>
      <c r="G11" s="37"/>
      <c r="H11" s="21" t="s">
        <v>14</v>
      </c>
      <c r="I11" s="37"/>
      <c r="J11" s="21" t="s">
        <v>15</v>
      </c>
      <c r="K11" s="37"/>
      <c r="L11" s="22" t="s">
        <v>13</v>
      </c>
      <c r="M11" s="38"/>
      <c r="N11" s="22" t="s">
        <v>14</v>
      </c>
      <c r="O11" s="37"/>
      <c r="P11" s="22" t="s">
        <v>13</v>
      </c>
      <c r="Q11" s="38"/>
      <c r="R11" s="22" t="s">
        <v>16</v>
      </c>
      <c r="S11" s="37"/>
      <c r="T11" s="21" t="s">
        <v>13</v>
      </c>
      <c r="U11" s="37"/>
      <c r="V11" s="21" t="s">
        <v>17</v>
      </c>
      <c r="W11" s="37"/>
      <c r="X11" s="21" t="s">
        <v>14</v>
      </c>
      <c r="Y11" s="37"/>
      <c r="Z11" s="21" t="s">
        <v>15</v>
      </c>
      <c r="AA11" s="37"/>
      <c r="AB11" s="21" t="s">
        <v>18</v>
      </c>
      <c r="AD11" s="188"/>
    </row>
    <row r="12" spans="1:30" ht="33.75" customHeight="1" x14ac:dyDescent="0.2">
      <c r="A12" s="234" t="s">
        <v>19</v>
      </c>
      <c r="B12" s="234"/>
      <c r="C12" s="234"/>
      <c r="E12" s="235">
        <v>160000000</v>
      </c>
      <c r="F12" s="235"/>
      <c r="G12" s="37"/>
      <c r="H12" s="40">
        <v>439737591333</v>
      </c>
      <c r="I12" s="37"/>
      <c r="J12" s="40">
        <v>184324075200</v>
      </c>
      <c r="K12" s="37"/>
      <c r="L12" s="40">
        <v>0</v>
      </c>
      <c r="M12" s="37"/>
      <c r="N12" s="40">
        <v>0</v>
      </c>
      <c r="O12" s="37"/>
      <c r="P12" s="40">
        <v>0</v>
      </c>
      <c r="Q12" s="37"/>
      <c r="R12" s="40">
        <v>0</v>
      </c>
      <c r="S12" s="37"/>
      <c r="T12" s="40">
        <v>160000000</v>
      </c>
      <c r="U12" s="37"/>
      <c r="V12" s="40">
        <v>1044.9000000000001</v>
      </c>
      <c r="W12" s="37"/>
      <c r="X12" s="40">
        <v>439737591333</v>
      </c>
      <c r="Y12" s="37"/>
      <c r="Z12" s="40">
        <v>165891667680</v>
      </c>
      <c r="AA12" s="37"/>
      <c r="AB12" s="55">
        <f>Z12/$AD$10</f>
        <v>1.1235459925814893E-3</v>
      </c>
      <c r="AD12" s="188"/>
    </row>
    <row r="13" spans="1:30" ht="33.75" customHeight="1" x14ac:dyDescent="0.2">
      <c r="A13" s="227" t="s">
        <v>20</v>
      </c>
      <c r="B13" s="227"/>
      <c r="C13" s="227"/>
      <c r="E13" s="228">
        <v>606007989</v>
      </c>
      <c r="F13" s="228"/>
      <c r="G13" s="37"/>
      <c r="H13" s="42">
        <v>1000203930206</v>
      </c>
      <c r="I13" s="37"/>
      <c r="J13" s="42">
        <v>1150933269426.99</v>
      </c>
      <c r="K13" s="37"/>
      <c r="L13" s="42">
        <v>0</v>
      </c>
      <c r="M13" s="37"/>
      <c r="N13" s="42">
        <v>0</v>
      </c>
      <c r="O13" s="37"/>
      <c r="P13" s="42">
        <v>0</v>
      </c>
      <c r="Q13" s="37"/>
      <c r="R13" s="42">
        <v>0</v>
      </c>
      <c r="S13" s="37"/>
      <c r="T13" s="42">
        <v>606007989</v>
      </c>
      <c r="U13" s="37"/>
      <c r="V13" s="42">
        <v>1948</v>
      </c>
      <c r="W13" s="37"/>
      <c r="X13" s="42">
        <v>1000203930206</v>
      </c>
      <c r="Y13" s="37"/>
      <c r="Z13" s="42">
        <v>1171378270033.3201</v>
      </c>
      <c r="AA13" s="37"/>
      <c r="AB13" s="56">
        <f>Z13/$AD$10</f>
        <v>7.933474776030864E-3</v>
      </c>
      <c r="AD13" s="188"/>
    </row>
    <row r="14" spans="1:30" ht="33.75" customHeight="1" x14ac:dyDescent="0.2">
      <c r="A14" s="227" t="s">
        <v>21</v>
      </c>
      <c r="B14" s="227"/>
      <c r="C14" s="227"/>
      <c r="E14" s="228">
        <v>13333333</v>
      </c>
      <c r="F14" s="228"/>
      <c r="G14" s="37"/>
      <c r="H14" s="42">
        <v>65039249489</v>
      </c>
      <c r="I14" s="37"/>
      <c r="J14" s="42">
        <v>77661663391.791702</v>
      </c>
      <c r="K14" s="37"/>
      <c r="L14" s="42">
        <v>0</v>
      </c>
      <c r="M14" s="37"/>
      <c r="N14" s="42">
        <v>0</v>
      </c>
      <c r="O14" s="37"/>
      <c r="P14" s="42">
        <v>0</v>
      </c>
      <c r="Q14" s="37"/>
      <c r="R14" s="42">
        <v>0</v>
      </c>
      <c r="S14" s="37"/>
      <c r="T14" s="42">
        <v>13333333</v>
      </c>
      <c r="U14" s="37"/>
      <c r="V14" s="42">
        <v>5229</v>
      </c>
      <c r="W14" s="37"/>
      <c r="X14" s="42">
        <v>65039249489</v>
      </c>
      <c r="Y14" s="37"/>
      <c r="Z14" s="42">
        <v>69181062670.473404</v>
      </c>
      <c r="AA14" s="37"/>
      <c r="AB14" s="56">
        <f>Z14/$AD$10</f>
        <v>4.6854737680902955E-4</v>
      </c>
      <c r="AD14" s="188"/>
    </row>
    <row r="15" spans="1:30" ht="26.25" customHeight="1" x14ac:dyDescent="0.2">
      <c r="A15" s="229" t="s">
        <v>22</v>
      </c>
      <c r="B15" s="229"/>
      <c r="C15" s="229"/>
      <c r="D15" s="147"/>
      <c r="E15" s="230">
        <v>4000000</v>
      </c>
      <c r="F15" s="230"/>
      <c r="G15" s="64"/>
      <c r="H15" s="152">
        <v>45267019120</v>
      </c>
      <c r="I15" s="169"/>
      <c r="J15" s="152">
        <v>24647986800</v>
      </c>
      <c r="K15" s="169"/>
      <c r="L15" s="152">
        <v>0</v>
      </c>
      <c r="M15" s="169"/>
      <c r="N15" s="152">
        <v>0</v>
      </c>
      <c r="O15" s="169"/>
      <c r="P15" s="152">
        <v>0</v>
      </c>
      <c r="Q15" s="169"/>
      <c r="R15" s="152">
        <v>0</v>
      </c>
      <c r="S15" s="169"/>
      <c r="T15" s="152">
        <v>4000000</v>
      </c>
      <c r="U15" s="169"/>
      <c r="V15" s="152">
        <v>5589</v>
      </c>
      <c r="W15" s="169"/>
      <c r="X15" s="152">
        <v>45267019120</v>
      </c>
      <c r="Y15" s="169"/>
      <c r="Z15" s="152">
        <v>22183188120</v>
      </c>
      <c r="AA15" s="169"/>
      <c r="AB15" s="186">
        <f>Z15/$AD$10</f>
        <v>1.5024161528705962E-4</v>
      </c>
      <c r="AD15" s="188"/>
    </row>
    <row r="16" spans="1:30" ht="33.75" customHeight="1" x14ac:dyDescent="0.2">
      <c r="A16" s="232" t="s">
        <v>271</v>
      </c>
      <c r="B16" s="232"/>
      <c r="C16" s="232"/>
      <c r="E16" s="230">
        <f>T16</f>
        <v>606007989</v>
      </c>
      <c r="F16" s="230"/>
      <c r="G16" s="64"/>
      <c r="H16" s="152">
        <f>X16</f>
        <v>605548937</v>
      </c>
      <c r="I16" s="169"/>
      <c r="J16" s="152">
        <f>Z16</f>
        <v>605548937</v>
      </c>
      <c r="K16" s="148"/>
      <c r="L16" s="152">
        <v>0</v>
      </c>
      <c r="M16" s="169"/>
      <c r="N16" s="152">
        <v>0</v>
      </c>
      <c r="O16" s="169"/>
      <c r="P16" s="152">
        <v>0</v>
      </c>
      <c r="Q16" s="169"/>
      <c r="R16" s="152">
        <v>0</v>
      </c>
      <c r="S16" s="148"/>
      <c r="T16" s="152">
        <v>606007989</v>
      </c>
      <c r="U16" s="148"/>
      <c r="V16" s="152">
        <v>1948</v>
      </c>
      <c r="W16" s="148"/>
      <c r="X16" s="152">
        <v>605548937</v>
      </c>
      <c r="Y16" s="148"/>
      <c r="Z16" s="152">
        <f>X16</f>
        <v>605548937</v>
      </c>
      <c r="AA16" s="148"/>
      <c r="AB16" s="186">
        <f>Z16/$AD$10</f>
        <v>4.1012432450237862E-6</v>
      </c>
    </row>
    <row r="17" spans="1:28" ht="30.75" customHeight="1" thickBot="1" x14ac:dyDescent="0.25">
      <c r="A17" s="231" t="s">
        <v>23</v>
      </c>
      <c r="B17" s="231"/>
      <c r="C17" s="231"/>
      <c r="D17" s="231"/>
      <c r="E17" s="37"/>
      <c r="F17" s="47"/>
      <c r="G17" s="37"/>
      <c r="H17" s="45">
        <f>SUM(H12:H16)</f>
        <v>1550853339085</v>
      </c>
      <c r="I17" s="120"/>
      <c r="J17" s="45">
        <f>SUM(J12:J16)</f>
        <v>1438172543755.7817</v>
      </c>
      <c r="K17" s="120"/>
      <c r="L17" s="45">
        <f>SUM(L12:L16)</f>
        <v>0</v>
      </c>
      <c r="M17" s="120"/>
      <c r="N17" s="45">
        <f>SUM(N12:N16)</f>
        <v>0</v>
      </c>
      <c r="O17" s="120"/>
      <c r="P17" s="45">
        <f>SUM(P12:P16)</f>
        <v>0</v>
      </c>
      <c r="Q17" s="120"/>
      <c r="R17" s="45">
        <f>SUM(R12:R16)</f>
        <v>0</v>
      </c>
      <c r="S17" s="120"/>
      <c r="T17" s="152"/>
      <c r="U17" s="120"/>
      <c r="V17" s="152"/>
      <c r="W17" s="120"/>
      <c r="X17" s="45">
        <f>SUM(X12:X16)</f>
        <v>1550853339085</v>
      </c>
      <c r="Y17" s="120"/>
      <c r="Z17" s="45">
        <f>SUM(Z12:Z16)</f>
        <v>1429239737440.7935</v>
      </c>
      <c r="AA17" s="120"/>
      <c r="AB17" s="57">
        <f>SUM(AB12:AB16)</f>
        <v>9.6799110039534671E-3</v>
      </c>
    </row>
    <row r="18" spans="1:28" ht="13.5" thickTop="1" x14ac:dyDescent="0.2"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1:28" x14ac:dyDescent="0.2"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</row>
  </sheetData>
  <mergeCells count="24">
    <mergeCell ref="A1:AB1"/>
    <mergeCell ref="A2:AB2"/>
    <mergeCell ref="A3:AB3"/>
    <mergeCell ref="B5:AB5"/>
    <mergeCell ref="A6:B6"/>
    <mergeCell ref="C6:AB6"/>
    <mergeCell ref="F9:J9"/>
    <mergeCell ref="L9:R9"/>
    <mergeCell ref="T9:AB9"/>
    <mergeCell ref="L10:N10"/>
    <mergeCell ref="P10:R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7:D17"/>
    <mergeCell ref="A16:C16"/>
    <mergeCell ref="E16:F16"/>
  </mergeCells>
  <pageMargins left="0.39" right="0.39" top="0.39" bottom="0.39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7"/>
  <sheetViews>
    <sheetView rightToLeft="1" view="pageBreakPreview" zoomScaleNormal="100" zoomScaleSheetLayoutView="100" workbookViewId="0">
      <selection activeCell="A10" sqref="A10"/>
    </sheetView>
  </sheetViews>
  <sheetFormatPr defaultRowHeight="12.75" x14ac:dyDescent="0.2"/>
  <cols>
    <col min="1" max="1" width="25.7109375" style="36" bestFit="1" customWidth="1"/>
    <col min="2" max="2" width="1.28515625" style="36" customWidth="1"/>
    <col min="3" max="3" width="13" style="36" customWidth="1"/>
    <col min="4" max="4" width="1.28515625" style="36" customWidth="1"/>
    <col min="5" max="5" width="13" style="36" customWidth="1"/>
    <col min="6" max="6" width="1.28515625" style="36" customWidth="1"/>
    <col min="7" max="7" width="6.42578125" style="36" customWidth="1"/>
    <col min="8" max="8" width="1.28515625" style="36" customWidth="1"/>
    <col min="9" max="9" width="5.140625" style="36" customWidth="1"/>
    <col min="10" max="10" width="1.28515625" style="36" customWidth="1"/>
    <col min="11" max="11" width="9.140625" style="36" customWidth="1"/>
    <col min="12" max="12" width="1.28515625" style="36" customWidth="1"/>
    <col min="13" max="13" width="2.5703125" style="36" customWidth="1"/>
    <col min="14" max="14" width="1.28515625" style="36" customWidth="1"/>
    <col min="15" max="15" width="9.140625" style="36" customWidth="1"/>
    <col min="16" max="16" width="1.28515625" style="36" customWidth="1"/>
    <col min="17" max="17" width="2.5703125" style="36" customWidth="1"/>
    <col min="18" max="20" width="1.28515625" style="36" customWidth="1"/>
    <col min="21" max="21" width="6.42578125" style="36" customWidth="1"/>
    <col min="22" max="22" width="1.28515625" style="36" customWidth="1"/>
    <col min="23" max="23" width="2.5703125" style="36" customWidth="1"/>
    <col min="24" max="26" width="1.28515625" style="36" customWidth="1"/>
    <col min="27" max="27" width="6.42578125" style="36" customWidth="1"/>
    <col min="28" max="28" width="1.28515625" style="36" customWidth="1"/>
    <col min="29" max="29" width="2.5703125" style="36" customWidth="1"/>
    <col min="30" max="32" width="1.28515625" style="36" customWidth="1"/>
    <col min="33" max="33" width="9.140625" style="36" customWidth="1"/>
    <col min="34" max="34" width="1.28515625" style="36" customWidth="1"/>
    <col min="35" max="35" width="2.5703125" style="36" customWidth="1"/>
    <col min="36" max="36" width="1.28515625" style="36" customWidth="1"/>
    <col min="37" max="37" width="9.140625" style="36" customWidth="1"/>
    <col min="38" max="38" width="1.28515625" style="36" customWidth="1"/>
    <col min="39" max="39" width="2.5703125" style="36" customWidth="1"/>
    <col min="40" max="40" width="1.28515625" style="36" customWidth="1"/>
    <col min="41" max="41" width="9.140625" style="36" customWidth="1"/>
    <col min="42" max="42" width="1.28515625" style="36" customWidth="1"/>
    <col min="43" max="43" width="2.5703125" style="36" customWidth="1"/>
    <col min="44" max="44" width="1.28515625" style="36" customWidth="1"/>
    <col min="45" max="45" width="11.7109375" style="36" customWidth="1"/>
    <col min="46" max="47" width="1.28515625" style="36" customWidth="1"/>
    <col min="48" max="48" width="13" style="36" customWidth="1"/>
    <col min="49" max="49" width="7.7109375" style="36" customWidth="1"/>
    <col min="50" max="50" width="0.28515625" style="36" customWidth="1"/>
    <col min="51" max="16384" width="9.140625" style="36"/>
  </cols>
  <sheetData>
    <row r="1" spans="1:4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</row>
    <row r="2" spans="1:49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</row>
    <row r="3" spans="1:4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</row>
    <row r="4" spans="1:49" ht="42" customHeight="1" x14ac:dyDescent="0.2"/>
    <row r="5" spans="1:49" ht="24" customHeight="1" x14ac:dyDescent="0.2">
      <c r="A5" s="237" t="s">
        <v>24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</row>
    <row r="6" spans="1:49" ht="24" customHeight="1" x14ac:dyDescent="0.2">
      <c r="I6" s="233" t="s">
        <v>7</v>
      </c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50"/>
      <c r="AC6" s="233" t="s">
        <v>9</v>
      </c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</row>
    <row r="7" spans="1:49" ht="24" customHeight="1" x14ac:dyDescent="0.2"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0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1:49" ht="24" customHeight="1" x14ac:dyDescent="0.2">
      <c r="A8" s="233" t="s">
        <v>25</v>
      </c>
      <c r="B8" s="233"/>
      <c r="C8" s="233"/>
      <c r="D8" s="233"/>
      <c r="E8" s="233"/>
      <c r="F8" s="233"/>
      <c r="G8" s="233"/>
      <c r="I8" s="233" t="s">
        <v>26</v>
      </c>
      <c r="J8" s="233"/>
      <c r="K8" s="233"/>
      <c r="L8" s="50"/>
      <c r="M8" s="233" t="s">
        <v>27</v>
      </c>
      <c r="N8" s="233"/>
      <c r="O8" s="233"/>
      <c r="P8" s="50"/>
      <c r="Q8" s="233" t="s">
        <v>28</v>
      </c>
      <c r="R8" s="233"/>
      <c r="S8" s="233"/>
      <c r="T8" s="233"/>
      <c r="U8" s="233"/>
      <c r="V8" s="50"/>
      <c r="W8" s="233"/>
      <c r="X8" s="233"/>
      <c r="Y8" s="233"/>
      <c r="Z8" s="233"/>
      <c r="AA8" s="233"/>
      <c r="AB8" s="50"/>
      <c r="AC8" s="233" t="s">
        <v>26</v>
      </c>
      <c r="AD8" s="233"/>
      <c r="AE8" s="233"/>
      <c r="AF8" s="233"/>
      <c r="AG8" s="233"/>
      <c r="AH8" s="50"/>
      <c r="AI8" s="233" t="s">
        <v>27</v>
      </c>
      <c r="AJ8" s="233"/>
      <c r="AK8" s="233"/>
      <c r="AL8" s="50"/>
      <c r="AM8" s="233" t="s">
        <v>28</v>
      </c>
      <c r="AN8" s="233"/>
      <c r="AO8" s="233"/>
      <c r="AP8" s="50"/>
      <c r="AQ8" s="233"/>
      <c r="AR8" s="233"/>
      <c r="AS8" s="233"/>
    </row>
    <row r="9" spans="1:49" ht="36.75" customHeight="1" x14ac:dyDescent="0.2">
      <c r="A9" s="234" t="s">
        <v>29</v>
      </c>
      <c r="B9" s="234"/>
      <c r="C9" s="234"/>
      <c r="D9" s="234"/>
      <c r="E9" s="234"/>
      <c r="F9" s="234"/>
      <c r="G9" s="234"/>
      <c r="I9" s="239">
        <v>606007989</v>
      </c>
      <c r="J9" s="239"/>
      <c r="K9" s="239"/>
      <c r="L9" s="50"/>
      <c r="M9" s="235">
        <v>2042</v>
      </c>
      <c r="N9" s="235"/>
      <c r="O9" s="235"/>
      <c r="P9" s="50"/>
      <c r="Q9" s="240" t="s">
        <v>30</v>
      </c>
      <c r="R9" s="240"/>
      <c r="S9" s="240"/>
      <c r="T9" s="240"/>
      <c r="U9" s="240"/>
      <c r="V9" s="50"/>
      <c r="W9" s="241"/>
      <c r="X9" s="241"/>
      <c r="Y9" s="241"/>
      <c r="Z9" s="241"/>
      <c r="AA9" s="241"/>
      <c r="AB9" s="50"/>
      <c r="AC9" s="239">
        <v>606007989</v>
      </c>
      <c r="AD9" s="239"/>
      <c r="AE9" s="239"/>
      <c r="AF9" s="239"/>
      <c r="AG9" s="239"/>
      <c r="AH9" s="50"/>
      <c r="AI9" s="235">
        <v>2042</v>
      </c>
      <c r="AJ9" s="235"/>
      <c r="AK9" s="235"/>
      <c r="AL9" s="50"/>
      <c r="AM9" s="240" t="s">
        <v>30</v>
      </c>
      <c r="AN9" s="240"/>
      <c r="AO9" s="240"/>
      <c r="AP9" s="50"/>
      <c r="AQ9" s="241"/>
      <c r="AR9" s="241"/>
      <c r="AS9" s="241"/>
    </row>
    <row r="10" spans="1:49" ht="36.75" customHeight="1" x14ac:dyDescent="0.2">
      <c r="A10" s="129"/>
      <c r="B10" s="129"/>
      <c r="C10" s="129"/>
      <c r="D10" s="129"/>
      <c r="E10" s="129"/>
      <c r="F10" s="129"/>
      <c r="G10" s="129"/>
      <c r="I10" s="59"/>
      <c r="J10" s="59"/>
      <c r="K10" s="59"/>
      <c r="L10" s="50"/>
      <c r="M10" s="59"/>
      <c r="N10" s="59"/>
      <c r="O10" s="59"/>
      <c r="P10" s="50"/>
      <c r="Q10" s="130"/>
      <c r="R10" s="130"/>
      <c r="S10" s="130"/>
      <c r="T10" s="130"/>
      <c r="U10" s="130"/>
      <c r="V10" s="50"/>
      <c r="W10" s="131"/>
      <c r="X10" s="131"/>
      <c r="Y10" s="131"/>
      <c r="Z10" s="131"/>
      <c r="AA10" s="131"/>
      <c r="AB10" s="50"/>
      <c r="AC10" s="59"/>
      <c r="AD10" s="59"/>
      <c r="AE10" s="59"/>
      <c r="AF10" s="59"/>
      <c r="AG10" s="59"/>
      <c r="AH10" s="50"/>
      <c r="AI10" s="59"/>
      <c r="AJ10" s="59"/>
      <c r="AK10" s="59"/>
      <c r="AL10" s="50"/>
      <c r="AM10" s="130"/>
      <c r="AN10" s="130"/>
      <c r="AO10" s="130"/>
      <c r="AP10" s="50"/>
      <c r="AQ10" s="131"/>
      <c r="AR10" s="131"/>
      <c r="AS10" s="131"/>
    </row>
    <row r="11" spans="1:49" ht="24" customHeight="1" x14ac:dyDescent="0.2">
      <c r="A11" s="237" t="s">
        <v>31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</row>
    <row r="12" spans="1:49" ht="28.5" customHeight="1" x14ac:dyDescent="0.2">
      <c r="C12" s="233" t="s">
        <v>7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37"/>
      <c r="Y12" s="233" t="s">
        <v>9</v>
      </c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</row>
    <row r="13" spans="1:49" ht="28.5" customHeight="1" x14ac:dyDescent="0.2">
      <c r="A13" s="21" t="s">
        <v>25</v>
      </c>
      <c r="C13" s="22" t="s">
        <v>32</v>
      </c>
      <c r="D13" s="38"/>
      <c r="E13" s="22" t="s">
        <v>33</v>
      </c>
      <c r="F13" s="38"/>
      <c r="G13" s="236"/>
      <c r="H13" s="236"/>
      <c r="I13" s="236"/>
      <c r="J13" s="38"/>
      <c r="K13" s="236" t="s">
        <v>34</v>
      </c>
      <c r="L13" s="236"/>
      <c r="M13" s="236"/>
      <c r="N13" s="38"/>
      <c r="O13" s="236" t="s">
        <v>27</v>
      </c>
      <c r="P13" s="236"/>
      <c r="Q13" s="236"/>
      <c r="R13" s="38"/>
      <c r="S13" s="236" t="s">
        <v>28</v>
      </c>
      <c r="T13" s="236"/>
      <c r="U13" s="236"/>
      <c r="V13" s="236"/>
      <c r="W13" s="236"/>
      <c r="X13" s="37"/>
      <c r="Y13" s="236" t="s">
        <v>32</v>
      </c>
      <c r="Z13" s="236"/>
      <c r="AA13" s="236"/>
      <c r="AB13" s="236"/>
      <c r="AC13" s="236"/>
      <c r="AD13" s="38"/>
      <c r="AE13" s="236" t="s">
        <v>33</v>
      </c>
      <c r="AF13" s="236"/>
      <c r="AG13" s="236"/>
      <c r="AH13" s="236"/>
      <c r="AI13" s="236"/>
      <c r="AJ13" s="38"/>
      <c r="AK13" s="236"/>
      <c r="AL13" s="236"/>
      <c r="AM13" s="236"/>
      <c r="AN13" s="38"/>
      <c r="AO13" s="236" t="s">
        <v>34</v>
      </c>
      <c r="AP13" s="236"/>
      <c r="AQ13" s="236"/>
      <c r="AR13" s="38"/>
      <c r="AS13" s="236" t="s">
        <v>27</v>
      </c>
      <c r="AT13" s="236"/>
      <c r="AU13" s="38"/>
      <c r="AV13" s="22" t="s">
        <v>28</v>
      </c>
    </row>
    <row r="14" spans="1:49" ht="28.5" customHeight="1" x14ac:dyDescent="0.2">
      <c r="A14" s="187" t="s">
        <v>35</v>
      </c>
      <c r="C14" s="25" t="s">
        <v>36</v>
      </c>
      <c r="D14" s="37"/>
      <c r="E14" s="25" t="s">
        <v>37</v>
      </c>
      <c r="F14" s="37"/>
      <c r="G14" s="238"/>
      <c r="H14" s="238"/>
      <c r="I14" s="238"/>
      <c r="J14" s="37"/>
      <c r="K14" s="235">
        <v>606007989</v>
      </c>
      <c r="L14" s="235"/>
      <c r="M14" s="235"/>
      <c r="N14" s="37"/>
      <c r="O14" s="235">
        <v>2089</v>
      </c>
      <c r="P14" s="235"/>
      <c r="Q14" s="235"/>
      <c r="R14" s="37"/>
      <c r="S14" s="238" t="s">
        <v>38</v>
      </c>
      <c r="T14" s="238"/>
      <c r="U14" s="238"/>
      <c r="V14" s="238"/>
      <c r="W14" s="238"/>
      <c r="X14" s="37"/>
      <c r="Y14" s="238" t="s">
        <v>36</v>
      </c>
      <c r="Z14" s="238"/>
      <c r="AA14" s="238"/>
      <c r="AB14" s="238"/>
      <c r="AC14" s="238"/>
      <c r="AD14" s="37"/>
      <c r="AE14" s="238" t="s">
        <v>37</v>
      </c>
      <c r="AF14" s="238"/>
      <c r="AG14" s="238"/>
      <c r="AH14" s="238"/>
      <c r="AI14" s="238"/>
      <c r="AJ14" s="37"/>
      <c r="AK14" s="238"/>
      <c r="AL14" s="238"/>
      <c r="AM14" s="238"/>
      <c r="AN14" s="37"/>
      <c r="AO14" s="235">
        <v>606007989</v>
      </c>
      <c r="AP14" s="235"/>
      <c r="AQ14" s="235"/>
      <c r="AR14" s="37"/>
      <c r="AS14" s="235">
        <v>2089</v>
      </c>
      <c r="AT14" s="235"/>
      <c r="AU14" s="37"/>
      <c r="AV14" s="25" t="s">
        <v>38</v>
      </c>
    </row>
    <row r="15" spans="1:49" ht="24" customHeight="1" x14ac:dyDescent="0.2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</row>
    <row r="16" spans="1:49" x14ac:dyDescent="0.2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</row>
    <row r="17" spans="3:48" x14ac:dyDescent="0.2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</row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S14:AT14"/>
    <mergeCell ref="G14:I14"/>
    <mergeCell ref="K14:M14"/>
    <mergeCell ref="O14:Q14"/>
    <mergeCell ref="S14:W14"/>
    <mergeCell ref="Y14:AC14"/>
  </mergeCells>
  <pageMargins left="0.39" right="0.39" top="0.39" bottom="0.39" header="0" footer="0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0"/>
  <sheetViews>
    <sheetView rightToLeft="1" view="pageBreakPreview" zoomScale="70" zoomScaleNormal="100" zoomScaleSheetLayoutView="70" workbookViewId="0">
      <selection activeCell="A8" sqref="A8:B8"/>
    </sheetView>
  </sheetViews>
  <sheetFormatPr defaultRowHeight="12.75" x14ac:dyDescent="0.2"/>
  <cols>
    <col min="1" max="1" width="5.140625" style="36" customWidth="1"/>
    <col min="2" max="2" width="31.85546875" style="36" customWidth="1"/>
    <col min="3" max="3" width="1.28515625" style="36" customWidth="1"/>
    <col min="4" max="4" width="13" style="36" bestFit="1" customWidth="1"/>
    <col min="5" max="5" width="1.28515625" style="36" customWidth="1"/>
    <col min="6" max="6" width="18.7109375" style="36" bestFit="1" customWidth="1"/>
    <col min="7" max="7" width="1.28515625" style="36" customWidth="1"/>
    <col min="8" max="8" width="19.28515625" style="36" bestFit="1" customWidth="1"/>
    <col min="9" max="9" width="1.28515625" style="36" customWidth="1"/>
    <col min="10" max="10" width="11" style="36" bestFit="1" customWidth="1"/>
    <col min="11" max="11" width="1.28515625" style="36" customWidth="1"/>
    <col min="12" max="12" width="16.5703125" style="36" bestFit="1" customWidth="1"/>
    <col min="13" max="13" width="1.28515625" style="36" customWidth="1"/>
    <col min="14" max="14" width="5.42578125" style="36" bestFit="1" customWidth="1"/>
    <col min="15" max="15" width="1.28515625" style="36" customWidth="1"/>
    <col min="16" max="16" width="10.28515625" style="36" bestFit="1" customWidth="1"/>
    <col min="17" max="17" width="1.28515625" style="36" customWidth="1"/>
    <col min="18" max="18" width="12.85546875" style="36" bestFit="1" customWidth="1"/>
    <col min="19" max="19" width="1.28515625" style="36" customWidth="1"/>
    <col min="20" max="20" width="22.28515625" style="36" bestFit="1" customWidth="1"/>
    <col min="21" max="21" width="1.28515625" style="36" customWidth="1"/>
    <col min="22" max="22" width="19.42578125" style="36" bestFit="1" customWidth="1"/>
    <col min="23" max="23" width="1.28515625" style="36" customWidth="1"/>
    <col min="24" max="24" width="19.140625" style="36" bestFit="1" customWidth="1"/>
    <col min="25" max="25" width="1.28515625" style="36" customWidth="1"/>
    <col min="26" max="26" width="18.28515625" style="36" bestFit="1" customWidth="1"/>
    <col min="27" max="27" width="0.28515625" style="36" customWidth="1"/>
    <col min="28" max="28" width="9.140625" style="36"/>
    <col min="29" max="29" width="39.140625" style="36" bestFit="1" customWidth="1"/>
    <col min="30" max="16384" width="9.140625" style="36"/>
  </cols>
  <sheetData>
    <row r="1" spans="1:2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9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</row>
    <row r="3" spans="1:2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</row>
    <row r="4" spans="1:29" ht="14.45" customHeight="1" x14ac:dyDescent="0.2"/>
    <row r="5" spans="1:29" ht="24.75" customHeight="1" x14ac:dyDescent="0.2">
      <c r="A5" s="20" t="s">
        <v>39</v>
      </c>
      <c r="B5" s="237" t="s">
        <v>40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C5" s="191"/>
    </row>
    <row r="6" spans="1:29" ht="24.75" customHeight="1" x14ac:dyDescent="0.2">
      <c r="D6" s="233" t="s">
        <v>7</v>
      </c>
      <c r="E6" s="233"/>
      <c r="F6" s="233"/>
      <c r="G6" s="233"/>
      <c r="H6" s="233"/>
      <c r="J6" s="233" t="s">
        <v>8</v>
      </c>
      <c r="K6" s="233"/>
      <c r="L6" s="233"/>
      <c r="M6" s="233"/>
      <c r="N6" s="233"/>
      <c r="O6" s="233"/>
      <c r="P6" s="233"/>
      <c r="R6" s="233" t="s">
        <v>9</v>
      </c>
      <c r="S6" s="233"/>
      <c r="T6" s="233"/>
      <c r="U6" s="233"/>
      <c r="V6" s="233"/>
      <c r="W6" s="233"/>
      <c r="X6" s="233"/>
      <c r="Y6" s="233"/>
      <c r="Z6" s="233"/>
      <c r="AC6" s="191"/>
    </row>
    <row r="7" spans="1:29" ht="24.75" customHeight="1" x14ac:dyDescent="0.2">
      <c r="D7" s="52"/>
      <c r="E7" s="52"/>
      <c r="F7" s="52"/>
      <c r="G7" s="52"/>
      <c r="H7" s="52"/>
      <c r="J7" s="236" t="s">
        <v>41</v>
      </c>
      <c r="K7" s="236"/>
      <c r="L7" s="236"/>
      <c r="M7" s="52"/>
      <c r="N7" s="236" t="s">
        <v>42</v>
      </c>
      <c r="O7" s="236"/>
      <c r="P7" s="236"/>
      <c r="R7" s="52"/>
      <c r="S7" s="52"/>
      <c r="T7" s="52"/>
      <c r="U7" s="52"/>
      <c r="V7" s="52"/>
      <c r="W7" s="52"/>
      <c r="X7" s="52"/>
      <c r="Y7" s="52"/>
      <c r="Z7" s="52"/>
      <c r="AC7" s="191" t="str">
        <f>سهام!AD9</f>
        <v>جمع سرمایه‌گذاری‌ها و دارایی‌ها در تاریخ 01/31</v>
      </c>
    </row>
    <row r="8" spans="1:29" ht="24.75" customHeight="1" x14ac:dyDescent="0.2">
      <c r="A8" s="233" t="s">
        <v>43</v>
      </c>
      <c r="B8" s="233"/>
      <c r="D8" s="21" t="s">
        <v>44</v>
      </c>
      <c r="F8" s="21" t="s">
        <v>14</v>
      </c>
      <c r="H8" s="21" t="s">
        <v>15</v>
      </c>
      <c r="J8" s="22" t="s">
        <v>13</v>
      </c>
      <c r="K8" s="52"/>
      <c r="L8" s="22" t="s">
        <v>14</v>
      </c>
      <c r="N8" s="22" t="s">
        <v>13</v>
      </c>
      <c r="O8" s="52"/>
      <c r="P8" s="22" t="s">
        <v>16</v>
      </c>
      <c r="R8" s="21" t="s">
        <v>13</v>
      </c>
      <c r="T8" s="21" t="s">
        <v>45</v>
      </c>
      <c r="V8" s="21" t="s">
        <v>14</v>
      </c>
      <c r="X8" s="21" t="s">
        <v>15</v>
      </c>
      <c r="Z8" s="21" t="s">
        <v>18</v>
      </c>
      <c r="AC8" s="191">
        <f>سهام!AD10</f>
        <v>147650090673051</v>
      </c>
    </row>
    <row r="9" spans="1:29" ht="24.75" customHeight="1" x14ac:dyDescent="0.2">
      <c r="A9" s="234" t="s">
        <v>46</v>
      </c>
      <c r="B9" s="234"/>
      <c r="D9" s="40">
        <v>3340000</v>
      </c>
      <c r="E9" s="37"/>
      <c r="F9" s="40">
        <v>70313319261</v>
      </c>
      <c r="G9" s="37"/>
      <c r="H9" s="40">
        <v>102035577160</v>
      </c>
      <c r="I9" s="37"/>
      <c r="J9" s="40">
        <v>0</v>
      </c>
      <c r="K9" s="37"/>
      <c r="L9" s="40">
        <v>0</v>
      </c>
      <c r="M9" s="37"/>
      <c r="N9" s="40">
        <v>0</v>
      </c>
      <c r="O9" s="37"/>
      <c r="P9" s="40">
        <v>0</v>
      </c>
      <c r="Q9" s="37"/>
      <c r="R9" s="40">
        <v>3340000</v>
      </c>
      <c r="S9" s="37"/>
      <c r="T9" s="40">
        <v>30620</v>
      </c>
      <c r="U9" s="37"/>
      <c r="V9" s="40">
        <v>70313319261</v>
      </c>
      <c r="W9" s="37"/>
      <c r="X9" s="40">
        <v>102035577160</v>
      </c>
      <c r="Y9" s="37"/>
      <c r="Z9" s="55">
        <f>X9/AC8</f>
        <v>6.9106342363136437E-4</v>
      </c>
      <c r="AC9" s="191"/>
    </row>
    <row r="10" spans="1:29" ht="24.75" customHeight="1" x14ac:dyDescent="0.2">
      <c r="A10" s="227" t="s">
        <v>47</v>
      </c>
      <c r="B10" s="227"/>
      <c r="D10" s="42">
        <v>184181489</v>
      </c>
      <c r="E10" s="37"/>
      <c r="F10" s="42">
        <v>2665467519820</v>
      </c>
      <c r="G10" s="37"/>
      <c r="H10" s="42">
        <v>3136325276362.0498</v>
      </c>
      <c r="I10" s="37"/>
      <c r="J10" s="42">
        <v>0</v>
      </c>
      <c r="K10" s="37"/>
      <c r="L10" s="42">
        <v>0</v>
      </c>
      <c r="M10" s="37"/>
      <c r="N10" s="42">
        <v>0</v>
      </c>
      <c r="O10" s="37"/>
      <c r="P10" s="42">
        <v>0</v>
      </c>
      <c r="Q10" s="37"/>
      <c r="R10" s="42">
        <v>184181489</v>
      </c>
      <c r="S10" s="37"/>
      <c r="T10" s="42">
        <v>17513.68</v>
      </c>
      <c r="U10" s="37"/>
      <c r="V10" s="42">
        <v>2665467519820</v>
      </c>
      <c r="W10" s="37"/>
      <c r="X10" s="42">
        <v>3225695660269.52</v>
      </c>
      <c r="Y10" s="37"/>
      <c r="Z10" s="56">
        <f>X10/$AC$8</f>
        <v>2.1846892511649989E-2</v>
      </c>
      <c r="AC10" s="191"/>
    </row>
    <row r="11" spans="1:29" ht="24.75" customHeight="1" x14ac:dyDescent="0.2">
      <c r="A11" s="227" t="s">
        <v>48</v>
      </c>
      <c r="B11" s="227"/>
      <c r="D11" s="42">
        <v>1562699</v>
      </c>
      <c r="E11" s="37"/>
      <c r="F11" s="42">
        <v>15645117308</v>
      </c>
      <c r="G11" s="37"/>
      <c r="H11" s="42">
        <v>17212516906.992001</v>
      </c>
      <c r="I11" s="37"/>
      <c r="J11" s="42">
        <v>0</v>
      </c>
      <c r="K11" s="37"/>
      <c r="L11" s="42">
        <v>0</v>
      </c>
      <c r="M11" s="37"/>
      <c r="N11" s="42">
        <v>0</v>
      </c>
      <c r="O11" s="37"/>
      <c r="P11" s="42">
        <v>0</v>
      </c>
      <c r="Q11" s="37"/>
      <c r="R11" s="42">
        <v>1562699</v>
      </c>
      <c r="S11" s="37"/>
      <c r="T11" s="42">
        <v>11040</v>
      </c>
      <c r="U11" s="37"/>
      <c r="V11" s="42">
        <v>15645117308</v>
      </c>
      <c r="W11" s="37"/>
      <c r="X11" s="42">
        <v>17212516906.992001</v>
      </c>
      <c r="Y11" s="37"/>
      <c r="Z11" s="56">
        <f t="shared" ref="Z11:Z16" si="0">X11/$AC$8</f>
        <v>1.1657640593737622E-4</v>
      </c>
      <c r="AC11" s="42"/>
    </row>
    <row r="12" spans="1:29" ht="24.75" customHeight="1" x14ac:dyDescent="0.2">
      <c r="A12" s="227" t="s">
        <v>49</v>
      </c>
      <c r="B12" s="227"/>
      <c r="D12" s="42">
        <v>19003685</v>
      </c>
      <c r="E12" s="37"/>
      <c r="F12" s="42">
        <v>200969011326</v>
      </c>
      <c r="G12" s="37"/>
      <c r="H12" s="42">
        <v>180954015949.828</v>
      </c>
      <c r="I12" s="37"/>
      <c r="J12" s="42">
        <v>0</v>
      </c>
      <c r="K12" s="37"/>
      <c r="L12" s="42">
        <v>0</v>
      </c>
      <c r="M12" s="37"/>
      <c r="N12" s="42">
        <v>0</v>
      </c>
      <c r="O12" s="37"/>
      <c r="P12" s="42">
        <v>0</v>
      </c>
      <c r="Q12" s="37"/>
      <c r="R12" s="42">
        <v>19003685</v>
      </c>
      <c r="S12" s="37"/>
      <c r="T12" s="42">
        <v>9544</v>
      </c>
      <c r="U12" s="37"/>
      <c r="V12" s="42">
        <v>200969011326</v>
      </c>
      <c r="W12" s="37"/>
      <c r="X12" s="42">
        <v>180954015949.828</v>
      </c>
      <c r="Y12" s="37"/>
      <c r="Z12" s="56">
        <f t="shared" si="0"/>
        <v>1.2255598024015005E-3</v>
      </c>
      <c r="AC12" s="42"/>
    </row>
    <row r="13" spans="1:29" ht="24.75" customHeight="1" x14ac:dyDescent="0.2">
      <c r="A13" s="227" t="s">
        <v>50</v>
      </c>
      <c r="B13" s="227"/>
      <c r="D13" s="42">
        <v>10828676</v>
      </c>
      <c r="E13" s="37"/>
      <c r="F13" s="42">
        <v>547102638143</v>
      </c>
      <c r="G13" s="37"/>
      <c r="H13" s="42">
        <v>707886359986.95996</v>
      </c>
      <c r="I13" s="37"/>
      <c r="J13" s="42">
        <v>0</v>
      </c>
      <c r="K13" s="37"/>
      <c r="L13" s="42">
        <v>0</v>
      </c>
      <c r="M13" s="37"/>
      <c r="N13" s="42">
        <v>0</v>
      </c>
      <c r="O13" s="37"/>
      <c r="P13" s="42">
        <v>0</v>
      </c>
      <c r="Q13" s="37"/>
      <c r="R13" s="42">
        <v>10828676</v>
      </c>
      <c r="S13" s="37"/>
      <c r="T13" s="42">
        <v>62768</v>
      </c>
      <c r="U13" s="37"/>
      <c r="V13" s="42">
        <v>547102638143</v>
      </c>
      <c r="W13" s="37"/>
      <c r="X13" s="42">
        <v>678878701965.79797</v>
      </c>
      <c r="Y13" s="37"/>
      <c r="Z13" s="56">
        <f t="shared" si="0"/>
        <v>4.5978888253382323E-3</v>
      </c>
      <c r="AC13" s="42"/>
    </row>
    <row r="14" spans="1:29" ht="24.75" customHeight="1" x14ac:dyDescent="0.2">
      <c r="A14" s="227" t="s">
        <v>51</v>
      </c>
      <c r="B14" s="227"/>
      <c r="D14" s="42">
        <v>14160767</v>
      </c>
      <c r="E14" s="37"/>
      <c r="F14" s="42">
        <v>141777599204</v>
      </c>
      <c r="G14" s="37"/>
      <c r="H14" s="42">
        <v>324557183804.58099</v>
      </c>
      <c r="I14" s="37"/>
      <c r="J14" s="151">
        <v>0</v>
      </c>
      <c r="K14" s="120"/>
      <c r="L14" s="151">
        <v>0</v>
      </c>
      <c r="M14" s="120"/>
      <c r="N14" s="151">
        <v>0</v>
      </c>
      <c r="O14" s="120"/>
      <c r="P14" s="151">
        <v>0</v>
      </c>
      <c r="Q14" s="120"/>
      <c r="R14" s="151">
        <v>14160767</v>
      </c>
      <c r="S14" s="120"/>
      <c r="T14" s="151">
        <v>21255</v>
      </c>
      <c r="U14" s="120"/>
      <c r="V14" s="151">
        <v>141777599204</v>
      </c>
      <c r="W14" s="120"/>
      <c r="X14" s="151">
        <v>300625918061.89801</v>
      </c>
      <c r="Y14" s="120"/>
      <c r="Z14" s="56">
        <f t="shared" si="0"/>
        <v>2.0360699860834429E-3</v>
      </c>
      <c r="AC14" s="42"/>
    </row>
    <row r="15" spans="1:29" ht="24.75" customHeight="1" x14ac:dyDescent="0.2">
      <c r="A15" s="227" t="s">
        <v>52</v>
      </c>
      <c r="B15" s="227"/>
      <c r="D15" s="42">
        <v>10850331</v>
      </c>
      <c r="E15" s="37"/>
      <c r="F15" s="42">
        <v>257993710097</v>
      </c>
      <c r="G15" s="37"/>
      <c r="H15" s="42">
        <v>358584933225.44598</v>
      </c>
      <c r="I15" s="37"/>
      <c r="J15" s="151">
        <v>0</v>
      </c>
      <c r="K15" s="120"/>
      <c r="L15" s="151">
        <v>0</v>
      </c>
      <c r="M15" s="120"/>
      <c r="N15" s="151">
        <v>0</v>
      </c>
      <c r="O15" s="120"/>
      <c r="P15" s="151">
        <v>0</v>
      </c>
      <c r="Q15" s="120"/>
      <c r="R15" s="151">
        <v>10850331</v>
      </c>
      <c r="S15" s="120"/>
      <c r="T15" s="151">
        <v>30855</v>
      </c>
      <c r="U15" s="120"/>
      <c r="V15" s="151">
        <v>257993710097</v>
      </c>
      <c r="W15" s="120"/>
      <c r="X15" s="151">
        <v>334385218649.39398</v>
      </c>
      <c r="Y15" s="120"/>
      <c r="Z15" s="56">
        <f>X15/$AC$8</f>
        <v>2.264713940405495E-3</v>
      </c>
      <c r="AC15" s="42"/>
    </row>
    <row r="16" spans="1:29" ht="24.75" customHeight="1" x14ac:dyDescent="0.2">
      <c r="A16" s="227" t="s">
        <v>53</v>
      </c>
      <c r="B16" s="227"/>
      <c r="D16" s="42">
        <v>9000000</v>
      </c>
      <c r="E16" s="37"/>
      <c r="F16" s="42">
        <v>311366791808</v>
      </c>
      <c r="G16" s="37"/>
      <c r="H16" s="42">
        <v>303834960000</v>
      </c>
      <c r="I16" s="37"/>
      <c r="J16" s="151">
        <v>14000000</v>
      </c>
      <c r="K16" s="120"/>
      <c r="L16" s="151">
        <v>459051764890</v>
      </c>
      <c r="M16" s="120"/>
      <c r="N16" s="151">
        <v>0</v>
      </c>
      <c r="O16" s="120"/>
      <c r="P16" s="151">
        <v>0</v>
      </c>
      <c r="Q16" s="120"/>
      <c r="R16" s="151">
        <v>23000000</v>
      </c>
      <c r="S16" s="120"/>
      <c r="T16" s="151">
        <v>31369</v>
      </c>
      <c r="U16" s="120"/>
      <c r="V16" s="151">
        <v>770418556698</v>
      </c>
      <c r="W16" s="120"/>
      <c r="X16" s="151">
        <v>720621215600</v>
      </c>
      <c r="Y16" s="120"/>
      <c r="Z16" s="56">
        <f t="shared" si="0"/>
        <v>4.8806012398306458E-3</v>
      </c>
      <c r="AC16" s="42"/>
    </row>
    <row r="17" spans="1:26" ht="24.75" customHeight="1" x14ac:dyDescent="0.2">
      <c r="A17" s="232" t="s">
        <v>54</v>
      </c>
      <c r="B17" s="232"/>
      <c r="D17" s="47">
        <v>200000</v>
      </c>
      <c r="E17" s="37"/>
      <c r="F17" s="44">
        <v>106905971437</v>
      </c>
      <c r="G17" s="37"/>
      <c r="H17" s="44">
        <v>97824469600</v>
      </c>
      <c r="I17" s="37"/>
      <c r="J17" s="152">
        <v>0</v>
      </c>
      <c r="K17" s="120"/>
      <c r="L17" s="127">
        <v>0</v>
      </c>
      <c r="M17" s="120"/>
      <c r="N17" s="127">
        <v>0</v>
      </c>
      <c r="O17" s="120"/>
      <c r="P17" s="127">
        <v>0</v>
      </c>
      <c r="Q17" s="120"/>
      <c r="R17" s="152">
        <v>200000</v>
      </c>
      <c r="S17" s="120"/>
      <c r="T17" s="152">
        <v>469380</v>
      </c>
      <c r="U17" s="120"/>
      <c r="V17" s="127">
        <v>106905971437</v>
      </c>
      <c r="W17" s="120"/>
      <c r="X17" s="127">
        <v>93763348800</v>
      </c>
      <c r="Y17" s="120"/>
      <c r="Z17" s="56">
        <f>X17/$AC$8</f>
        <v>6.3503752942234816E-4</v>
      </c>
    </row>
    <row r="18" spans="1:26" ht="24.75" customHeight="1" thickBot="1" x14ac:dyDescent="0.25">
      <c r="A18" s="231" t="s">
        <v>23</v>
      </c>
      <c r="B18" s="231"/>
      <c r="D18" s="47"/>
      <c r="E18" s="37"/>
      <c r="F18" s="45">
        <f>SUM(F9:F17)</f>
        <v>4317541678404</v>
      </c>
      <c r="G18" s="37"/>
      <c r="H18" s="45">
        <f>SUM(H9:H17)</f>
        <v>5229215292995.8574</v>
      </c>
      <c r="I18" s="37"/>
      <c r="J18" s="152"/>
      <c r="K18" s="120"/>
      <c r="L18" s="45">
        <f>SUM(L9:L17)</f>
        <v>459051764890</v>
      </c>
      <c r="M18" s="120"/>
      <c r="N18" s="45">
        <f>SUM(N9:N17)</f>
        <v>0</v>
      </c>
      <c r="O18" s="120"/>
      <c r="P18" s="45">
        <f>SUM(P9:P17)</f>
        <v>0</v>
      </c>
      <c r="Q18" s="120"/>
      <c r="R18" s="152"/>
      <c r="S18" s="120"/>
      <c r="T18" s="152"/>
      <c r="U18" s="120"/>
      <c r="V18" s="45">
        <f>SUM(V9:V17)</f>
        <v>4776593443294</v>
      </c>
      <c r="W18" s="120"/>
      <c r="X18" s="45">
        <f>SUM(X9:X17)</f>
        <v>5654172173363.4297</v>
      </c>
      <c r="Y18" s="120"/>
      <c r="Z18" s="57">
        <f>SUM(Z9:Z17)</f>
        <v>3.8294403664700404E-2</v>
      </c>
    </row>
    <row r="19" spans="1:26" ht="24.75" customHeight="1" thickTop="1" x14ac:dyDescent="0.2"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"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</sheetData>
  <mergeCells count="20">
    <mergeCell ref="A1:Z1"/>
    <mergeCell ref="A2:Z2"/>
    <mergeCell ref="A3:Z3"/>
    <mergeCell ref="B5:Z5"/>
    <mergeCell ref="D6:H6"/>
    <mergeCell ref="J6:P6"/>
    <mergeCell ref="R6:Z6"/>
    <mergeCell ref="J7:L7"/>
    <mergeCell ref="N7:P7"/>
    <mergeCell ref="A8:B8"/>
    <mergeCell ref="A9:B9"/>
    <mergeCell ref="A10:B10"/>
    <mergeCell ref="A16:B16"/>
    <mergeCell ref="A17:B17"/>
    <mergeCell ref="A18:B18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23"/>
  <sheetViews>
    <sheetView rightToLeft="1" view="pageBreakPreview" zoomScale="70" zoomScaleNormal="85" zoomScaleSheetLayoutView="70" workbookViewId="0">
      <selection activeCell="A8" sqref="A8:B8"/>
    </sheetView>
  </sheetViews>
  <sheetFormatPr defaultRowHeight="12.75" x14ac:dyDescent="0.2"/>
  <cols>
    <col min="1" max="1" width="5.140625" style="36" customWidth="1"/>
    <col min="2" max="2" width="28.5703125" style="36" customWidth="1"/>
    <col min="3" max="3" width="1.28515625" style="36" customWidth="1"/>
    <col min="4" max="4" width="13" style="36" customWidth="1"/>
    <col min="5" max="5" width="1.28515625" style="36" customWidth="1"/>
    <col min="6" max="6" width="13" style="36" customWidth="1"/>
    <col min="7" max="7" width="1.28515625" style="36" customWidth="1"/>
    <col min="8" max="8" width="20.7109375" style="36" bestFit="1" customWidth="1"/>
    <col min="9" max="9" width="1.28515625" style="36" customWidth="1"/>
    <col min="10" max="10" width="20.28515625" style="36" bestFit="1" customWidth="1"/>
    <col min="11" max="11" width="1.28515625" style="36" customWidth="1"/>
    <col min="12" max="12" width="10.140625" style="36" bestFit="1" customWidth="1"/>
    <col min="13" max="13" width="1.28515625" style="36" customWidth="1"/>
    <col min="14" max="14" width="19.140625" style="36" bestFit="1" customWidth="1"/>
    <col min="15" max="15" width="1.28515625" style="36" customWidth="1"/>
    <col min="16" max="16" width="5.42578125" style="36" bestFit="1" customWidth="1"/>
    <col min="17" max="17" width="1.28515625" style="36" customWidth="1"/>
    <col min="18" max="18" width="10.28515625" style="36" bestFit="1" customWidth="1"/>
    <col min="19" max="19" width="1.28515625" style="36" customWidth="1"/>
    <col min="20" max="20" width="12.140625" style="36" bestFit="1" customWidth="1"/>
    <col min="21" max="21" width="1.28515625" style="36" customWidth="1"/>
    <col min="22" max="22" width="16.140625" style="36" bestFit="1" customWidth="1"/>
    <col min="23" max="23" width="1.28515625" style="36" customWidth="1"/>
    <col min="24" max="24" width="20.7109375" style="36" bestFit="1" customWidth="1"/>
    <col min="25" max="25" width="1.28515625" style="36" customWidth="1"/>
    <col min="26" max="26" width="20.5703125" style="36" bestFit="1" customWidth="1"/>
    <col min="27" max="27" width="1.28515625" style="36" customWidth="1"/>
    <col min="28" max="28" width="18.28515625" style="61" bestFit="1" customWidth="1"/>
    <col min="29" max="29" width="0.28515625" style="36" customWidth="1"/>
    <col min="30" max="31" width="9.140625" style="36"/>
    <col min="32" max="32" width="39.140625" style="36" bestFit="1" customWidth="1"/>
    <col min="33" max="16384" width="9.140625" style="36"/>
  </cols>
  <sheetData>
    <row r="1" spans="1:35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</row>
    <row r="2" spans="1:35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</row>
    <row r="3" spans="1:35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</row>
    <row r="4" spans="1:35" ht="14.45" customHeight="1" x14ac:dyDescent="0.2"/>
    <row r="5" spans="1:35" ht="30" customHeight="1" x14ac:dyDescent="0.2">
      <c r="A5" s="20" t="s">
        <v>55</v>
      </c>
      <c r="B5" s="237" t="s">
        <v>56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E5" s="58"/>
      <c r="AF5" s="58"/>
      <c r="AG5" s="58"/>
      <c r="AH5" s="58"/>
      <c r="AI5" s="58"/>
    </row>
    <row r="6" spans="1:35" ht="30" customHeight="1" x14ac:dyDescent="0.2">
      <c r="A6" s="32" t="s">
        <v>57</v>
      </c>
      <c r="B6" s="32"/>
      <c r="C6" s="32"/>
      <c r="D6" s="32"/>
      <c r="E6" s="32"/>
      <c r="F6" s="233" t="s">
        <v>7</v>
      </c>
      <c r="G6" s="233"/>
      <c r="H6" s="233"/>
      <c r="I6" s="233"/>
      <c r="J6" s="233"/>
      <c r="K6" s="192"/>
      <c r="L6" s="233" t="s">
        <v>8</v>
      </c>
      <c r="M6" s="233"/>
      <c r="N6" s="233"/>
      <c r="O6" s="233"/>
      <c r="P6" s="233"/>
      <c r="Q6" s="233"/>
      <c r="R6" s="233"/>
      <c r="S6" s="192"/>
      <c r="T6" s="233" t="s">
        <v>9</v>
      </c>
      <c r="U6" s="233"/>
      <c r="V6" s="233"/>
      <c r="W6" s="233"/>
      <c r="X6" s="233"/>
      <c r="Y6" s="233"/>
      <c r="Z6" s="233"/>
      <c r="AA6" s="233"/>
      <c r="AB6" s="233"/>
      <c r="AE6" s="58"/>
      <c r="AF6" s="196"/>
      <c r="AG6" s="58"/>
      <c r="AH6" s="58"/>
      <c r="AI6" s="58"/>
    </row>
    <row r="7" spans="1:35" ht="30" customHeight="1" x14ac:dyDescent="0.2">
      <c r="A7" s="52"/>
      <c r="B7" s="52"/>
      <c r="C7" s="52"/>
      <c r="D7" s="52"/>
      <c r="E7" s="52"/>
      <c r="F7" s="193"/>
      <c r="G7" s="193"/>
      <c r="H7" s="193"/>
      <c r="I7" s="193"/>
      <c r="J7" s="193"/>
      <c r="K7" s="192"/>
      <c r="L7" s="236" t="s">
        <v>10</v>
      </c>
      <c r="M7" s="236"/>
      <c r="N7" s="236"/>
      <c r="O7" s="193"/>
      <c r="P7" s="236" t="s">
        <v>11</v>
      </c>
      <c r="Q7" s="236"/>
      <c r="R7" s="236"/>
      <c r="S7" s="192"/>
      <c r="T7" s="193"/>
      <c r="U7" s="193"/>
      <c r="V7" s="193"/>
      <c r="W7" s="193"/>
      <c r="X7" s="193"/>
      <c r="Y7" s="193"/>
      <c r="Z7" s="193"/>
      <c r="AA7" s="193"/>
      <c r="AB7" s="194"/>
      <c r="AE7" s="58"/>
      <c r="AF7" s="196" t="str">
        <f>'واحدهای صندوق'!AC7</f>
        <v>جمع سرمایه‌گذاری‌ها و دارایی‌ها در تاریخ 01/31</v>
      </c>
      <c r="AG7" s="58"/>
      <c r="AH7" s="58"/>
      <c r="AI7" s="58"/>
    </row>
    <row r="8" spans="1:35" ht="30" customHeight="1" x14ac:dyDescent="0.2">
      <c r="A8" s="233" t="s">
        <v>58</v>
      </c>
      <c r="B8" s="233"/>
      <c r="D8" s="21" t="s">
        <v>59</v>
      </c>
      <c r="F8" s="149" t="s">
        <v>13</v>
      </c>
      <c r="G8" s="192"/>
      <c r="H8" s="149" t="s">
        <v>14</v>
      </c>
      <c r="I8" s="192"/>
      <c r="J8" s="149" t="s">
        <v>15</v>
      </c>
      <c r="K8" s="192"/>
      <c r="L8" s="150" t="s">
        <v>13</v>
      </c>
      <c r="M8" s="193"/>
      <c r="N8" s="150" t="s">
        <v>14</v>
      </c>
      <c r="O8" s="192"/>
      <c r="P8" s="150" t="s">
        <v>13</v>
      </c>
      <c r="Q8" s="193"/>
      <c r="R8" s="150" t="s">
        <v>16</v>
      </c>
      <c r="S8" s="192"/>
      <c r="T8" s="149" t="s">
        <v>13</v>
      </c>
      <c r="U8" s="192"/>
      <c r="V8" s="149" t="s">
        <v>17</v>
      </c>
      <c r="W8" s="192"/>
      <c r="X8" s="149" t="s">
        <v>14</v>
      </c>
      <c r="Y8" s="192"/>
      <c r="Z8" s="149" t="s">
        <v>15</v>
      </c>
      <c r="AA8" s="192"/>
      <c r="AB8" s="62" t="s">
        <v>18</v>
      </c>
      <c r="AE8" s="58"/>
      <c r="AF8" s="196">
        <f>'واحدهای صندوق'!AC8</f>
        <v>147650090673051</v>
      </c>
      <c r="AG8" s="58"/>
      <c r="AH8" s="58"/>
      <c r="AI8" s="58"/>
    </row>
    <row r="9" spans="1:35" ht="30" customHeight="1" x14ac:dyDescent="0.2">
      <c r="A9" s="234" t="s">
        <v>60</v>
      </c>
      <c r="B9" s="234"/>
      <c r="D9" s="222" t="s">
        <v>61</v>
      </c>
      <c r="E9" s="37"/>
      <c r="F9" s="219">
        <v>2191187</v>
      </c>
      <c r="G9" s="120"/>
      <c r="H9" s="219">
        <v>14922788754355</v>
      </c>
      <c r="I9" s="120"/>
      <c r="J9" s="219">
        <v>17431581791317</v>
      </c>
      <c r="K9" s="120"/>
      <c r="L9" s="219">
        <v>0</v>
      </c>
      <c r="M9" s="120"/>
      <c r="N9" s="219">
        <v>0</v>
      </c>
      <c r="O9" s="120"/>
      <c r="P9" s="219">
        <v>0</v>
      </c>
      <c r="Q9" s="120"/>
      <c r="R9" s="219">
        <v>0</v>
      </c>
      <c r="S9" s="120"/>
      <c r="T9" s="219">
        <v>2191187</v>
      </c>
      <c r="U9" s="120"/>
      <c r="V9" s="219">
        <v>7960688</v>
      </c>
      <c r="W9" s="120"/>
      <c r="X9" s="219">
        <v>14922788754355</v>
      </c>
      <c r="Y9" s="120"/>
      <c r="Z9" s="219">
        <v>17431581791317</v>
      </c>
      <c r="AA9" s="120"/>
      <c r="AB9" s="55">
        <f>Z9/AF8</f>
        <v>0.1180600818587821</v>
      </c>
      <c r="AE9" s="58"/>
      <c r="AF9" s="196"/>
      <c r="AG9" s="58"/>
      <c r="AH9" s="58"/>
      <c r="AI9" s="58"/>
    </row>
    <row r="10" spans="1:35" ht="30" customHeight="1" x14ac:dyDescent="0.2">
      <c r="A10" s="227" t="s">
        <v>62</v>
      </c>
      <c r="B10" s="227"/>
      <c r="D10" s="63" t="s">
        <v>63</v>
      </c>
      <c r="E10" s="37"/>
      <c r="F10" s="220">
        <v>1335900</v>
      </c>
      <c r="G10" s="120"/>
      <c r="H10" s="220">
        <v>4999848883800</v>
      </c>
      <c r="I10" s="120"/>
      <c r="J10" s="220">
        <v>5952511646315</v>
      </c>
      <c r="K10" s="120"/>
      <c r="L10" s="220">
        <v>0</v>
      </c>
      <c r="M10" s="120"/>
      <c r="N10" s="220">
        <v>0</v>
      </c>
      <c r="O10" s="120"/>
      <c r="P10" s="220">
        <v>0</v>
      </c>
      <c r="Q10" s="120"/>
      <c r="R10" s="220">
        <v>0</v>
      </c>
      <c r="S10" s="120"/>
      <c r="T10" s="220">
        <v>1335900</v>
      </c>
      <c r="U10" s="120"/>
      <c r="V10" s="220">
        <v>4535105</v>
      </c>
      <c r="W10" s="120"/>
      <c r="X10" s="220">
        <v>4999848883800</v>
      </c>
      <c r="Y10" s="120"/>
      <c r="Z10" s="220">
        <v>6054357582660</v>
      </c>
      <c r="AA10" s="120"/>
      <c r="AB10" s="56">
        <f>Z10/$AF$8</f>
        <v>4.1004767115696984E-2</v>
      </c>
      <c r="AE10" s="58"/>
      <c r="AF10" s="196"/>
      <c r="AG10" s="58"/>
      <c r="AH10" s="58"/>
      <c r="AI10" s="58"/>
    </row>
    <row r="11" spans="1:35" ht="30" customHeight="1" x14ac:dyDescent="0.2">
      <c r="A11" s="227" t="s">
        <v>64</v>
      </c>
      <c r="B11" s="227"/>
      <c r="D11" s="63" t="s">
        <v>30</v>
      </c>
      <c r="E11" s="37"/>
      <c r="F11" s="220">
        <v>9086</v>
      </c>
      <c r="G11" s="120"/>
      <c r="H11" s="220">
        <v>5082255524</v>
      </c>
      <c r="I11" s="120"/>
      <c r="J11" s="220">
        <v>7437387720</v>
      </c>
      <c r="K11" s="120"/>
      <c r="L11" s="220">
        <v>0</v>
      </c>
      <c r="M11" s="120"/>
      <c r="N11" s="220">
        <v>0</v>
      </c>
      <c r="O11" s="120"/>
      <c r="P11" s="220">
        <v>0</v>
      </c>
      <c r="Q11" s="120"/>
      <c r="R11" s="220">
        <v>0</v>
      </c>
      <c r="S11" s="120"/>
      <c r="T11" s="220">
        <v>9086</v>
      </c>
      <c r="U11" s="120"/>
      <c r="V11" s="220">
        <v>832990</v>
      </c>
      <c r="W11" s="120"/>
      <c r="X11" s="220">
        <v>5082255524</v>
      </c>
      <c r="Y11" s="120"/>
      <c r="Z11" s="220">
        <v>7564431742</v>
      </c>
      <c r="AA11" s="120"/>
      <c r="AB11" s="56">
        <f t="shared" ref="AB11:AB20" si="0">Z11/$AF$8</f>
        <v>5.123215100998685E-5</v>
      </c>
      <c r="AE11" s="58"/>
      <c r="AF11" s="196"/>
      <c r="AG11" s="58"/>
      <c r="AH11" s="58"/>
      <c r="AI11" s="58"/>
    </row>
    <row r="12" spans="1:35" ht="30" customHeight="1" x14ac:dyDescent="0.2">
      <c r="A12" s="227" t="s">
        <v>65</v>
      </c>
      <c r="B12" s="227"/>
      <c r="D12" s="63" t="s">
        <v>66</v>
      </c>
      <c r="E12" s="37"/>
      <c r="F12" s="220">
        <v>1500000</v>
      </c>
      <c r="G12" s="120"/>
      <c r="H12" s="220">
        <v>1500000000000</v>
      </c>
      <c r="I12" s="120"/>
      <c r="J12" s="220">
        <v>1499184375000</v>
      </c>
      <c r="K12" s="120"/>
      <c r="L12" s="220">
        <v>0</v>
      </c>
      <c r="M12" s="120"/>
      <c r="N12" s="220">
        <v>0</v>
      </c>
      <c r="O12" s="120"/>
      <c r="P12" s="220">
        <v>0</v>
      </c>
      <c r="Q12" s="120"/>
      <c r="R12" s="220">
        <v>0</v>
      </c>
      <c r="S12" s="120"/>
      <c r="T12" s="220">
        <v>1500000</v>
      </c>
      <c r="U12" s="120"/>
      <c r="V12" s="220">
        <v>1000000</v>
      </c>
      <c r="W12" s="120"/>
      <c r="X12" s="220">
        <v>1500000000000</v>
      </c>
      <c r="Y12" s="120"/>
      <c r="Z12" s="220">
        <v>1499184375000</v>
      </c>
      <c r="AA12" s="120"/>
      <c r="AB12" s="56">
        <f t="shared" si="0"/>
        <v>1.015362989732068E-2</v>
      </c>
      <c r="AE12" s="58"/>
      <c r="AF12" s="58"/>
      <c r="AG12" s="58"/>
      <c r="AH12" s="58"/>
      <c r="AI12" s="58"/>
    </row>
    <row r="13" spans="1:35" ht="30" customHeight="1" x14ac:dyDescent="0.2">
      <c r="A13" s="227" t="s">
        <v>67</v>
      </c>
      <c r="B13" s="227"/>
      <c r="D13" s="63" t="s">
        <v>68</v>
      </c>
      <c r="E13" s="37"/>
      <c r="F13" s="220">
        <v>2500000</v>
      </c>
      <c r="G13" s="120"/>
      <c r="H13" s="220">
        <v>2500000000000</v>
      </c>
      <c r="I13" s="120"/>
      <c r="J13" s="220">
        <v>2498640625000</v>
      </c>
      <c r="K13" s="120"/>
      <c r="L13" s="220">
        <v>0</v>
      </c>
      <c r="M13" s="120"/>
      <c r="N13" s="220">
        <v>0</v>
      </c>
      <c r="O13" s="120"/>
      <c r="P13" s="220">
        <v>0</v>
      </c>
      <c r="Q13" s="120"/>
      <c r="R13" s="220">
        <v>0</v>
      </c>
      <c r="S13" s="120"/>
      <c r="T13" s="220">
        <v>2500000</v>
      </c>
      <c r="U13" s="120"/>
      <c r="V13" s="220">
        <v>1000000</v>
      </c>
      <c r="W13" s="120"/>
      <c r="X13" s="220">
        <v>2500000000000</v>
      </c>
      <c r="Y13" s="120"/>
      <c r="Z13" s="220">
        <v>2498640625000</v>
      </c>
      <c r="AA13" s="120"/>
      <c r="AB13" s="56">
        <f t="shared" si="0"/>
        <v>1.6922716495534468E-2</v>
      </c>
    </row>
    <row r="14" spans="1:35" ht="30" customHeight="1" x14ac:dyDescent="0.2">
      <c r="A14" s="227" t="s">
        <v>69</v>
      </c>
      <c r="B14" s="227"/>
      <c r="D14" s="63" t="s">
        <v>70</v>
      </c>
      <c r="E14" s="37"/>
      <c r="F14" s="220">
        <v>750000</v>
      </c>
      <c r="G14" s="120"/>
      <c r="H14" s="220">
        <v>750000000000</v>
      </c>
      <c r="I14" s="120"/>
      <c r="J14" s="220">
        <v>749592187500</v>
      </c>
      <c r="K14" s="120"/>
      <c r="L14" s="220">
        <v>0</v>
      </c>
      <c r="M14" s="120"/>
      <c r="N14" s="220">
        <v>0</v>
      </c>
      <c r="O14" s="120"/>
      <c r="P14" s="220">
        <v>0</v>
      </c>
      <c r="Q14" s="120"/>
      <c r="R14" s="220">
        <v>0</v>
      </c>
      <c r="S14" s="120"/>
      <c r="T14" s="220">
        <v>750000</v>
      </c>
      <c r="U14" s="120"/>
      <c r="V14" s="220">
        <v>1000000</v>
      </c>
      <c r="W14" s="120"/>
      <c r="X14" s="220">
        <v>750000000000</v>
      </c>
      <c r="Y14" s="120"/>
      <c r="Z14" s="220">
        <v>749592187500</v>
      </c>
      <c r="AA14" s="120"/>
      <c r="AB14" s="56">
        <f t="shared" si="0"/>
        <v>5.0768149486603402E-3</v>
      </c>
    </row>
    <row r="15" spans="1:35" ht="30" customHeight="1" x14ac:dyDescent="0.2">
      <c r="A15" s="227" t="s">
        <v>71</v>
      </c>
      <c r="B15" s="227"/>
      <c r="D15" s="63" t="s">
        <v>72</v>
      </c>
      <c r="E15" s="37"/>
      <c r="F15" s="220">
        <v>2474661</v>
      </c>
      <c r="G15" s="120"/>
      <c r="H15" s="220">
        <v>1941289124284</v>
      </c>
      <c r="I15" s="120"/>
      <c r="J15" s="220">
        <v>2073924431791</v>
      </c>
      <c r="K15" s="120"/>
      <c r="L15" s="220">
        <v>0</v>
      </c>
      <c r="M15" s="120"/>
      <c r="N15" s="220">
        <v>0</v>
      </c>
      <c r="O15" s="120"/>
      <c r="P15" s="220">
        <v>0</v>
      </c>
      <c r="Q15" s="120"/>
      <c r="R15" s="220">
        <v>0</v>
      </c>
      <c r="S15" s="120"/>
      <c r="T15" s="220">
        <v>2474661</v>
      </c>
      <c r="U15" s="120"/>
      <c r="V15" s="220">
        <v>772200</v>
      </c>
      <c r="W15" s="120"/>
      <c r="X15" s="220">
        <v>1941289124284</v>
      </c>
      <c r="Y15" s="120"/>
      <c r="Z15" s="220">
        <v>1909894154259</v>
      </c>
      <c r="AA15" s="120"/>
      <c r="AB15" s="56">
        <f t="shared" si="0"/>
        <v>1.2935272478011371E-2</v>
      </c>
    </row>
    <row r="16" spans="1:35" ht="30" customHeight="1" x14ac:dyDescent="0.2">
      <c r="A16" s="227" t="s">
        <v>73</v>
      </c>
      <c r="B16" s="227"/>
      <c r="D16" s="63" t="s">
        <v>74</v>
      </c>
      <c r="E16" s="37"/>
      <c r="F16" s="220">
        <v>624417</v>
      </c>
      <c r="G16" s="120"/>
      <c r="H16" s="220">
        <v>543197775920</v>
      </c>
      <c r="I16" s="120"/>
      <c r="J16" s="220">
        <v>489095756565</v>
      </c>
      <c r="K16" s="120"/>
      <c r="L16" s="220">
        <v>0</v>
      </c>
      <c r="M16" s="120"/>
      <c r="N16" s="220">
        <v>0</v>
      </c>
      <c r="O16" s="120"/>
      <c r="P16" s="220">
        <v>0</v>
      </c>
      <c r="Q16" s="120"/>
      <c r="R16" s="220">
        <v>0</v>
      </c>
      <c r="S16" s="120"/>
      <c r="T16" s="220">
        <v>624417</v>
      </c>
      <c r="U16" s="120"/>
      <c r="V16" s="220">
        <v>783710</v>
      </c>
      <c r="W16" s="120"/>
      <c r="X16" s="220">
        <v>543197775920</v>
      </c>
      <c r="Y16" s="120"/>
      <c r="Z16" s="220">
        <v>489095756565</v>
      </c>
      <c r="AA16" s="120"/>
      <c r="AB16" s="56">
        <f t="shared" si="0"/>
        <v>3.3125327206742412E-3</v>
      </c>
    </row>
    <row r="17" spans="1:28" ht="30" customHeight="1" x14ac:dyDescent="0.2">
      <c r="A17" s="227" t="s">
        <v>75</v>
      </c>
      <c r="B17" s="227"/>
      <c r="D17" s="63" t="s">
        <v>76</v>
      </c>
      <c r="E17" s="37"/>
      <c r="F17" s="220">
        <v>1900000</v>
      </c>
      <c r="G17" s="120"/>
      <c r="H17" s="220">
        <v>1492190000000</v>
      </c>
      <c r="I17" s="120"/>
      <c r="J17" s="220">
        <v>1514843855525</v>
      </c>
      <c r="K17" s="120"/>
      <c r="L17" s="220">
        <v>0</v>
      </c>
      <c r="M17" s="120"/>
      <c r="N17" s="220">
        <v>0</v>
      </c>
      <c r="O17" s="120"/>
      <c r="P17" s="220">
        <v>0</v>
      </c>
      <c r="Q17" s="120"/>
      <c r="R17" s="220">
        <v>0</v>
      </c>
      <c r="S17" s="120"/>
      <c r="T17" s="220">
        <v>1900000</v>
      </c>
      <c r="U17" s="120"/>
      <c r="V17" s="220">
        <v>798250</v>
      </c>
      <c r="W17" s="120"/>
      <c r="X17" s="220">
        <v>1492190000000</v>
      </c>
      <c r="Y17" s="120"/>
      <c r="Z17" s="220">
        <v>1515850307968</v>
      </c>
      <c r="AA17" s="120"/>
      <c r="AB17" s="56">
        <f t="shared" si="0"/>
        <v>1.0266504416340815E-2</v>
      </c>
    </row>
    <row r="18" spans="1:28" ht="30" customHeight="1" x14ac:dyDescent="0.2">
      <c r="A18" s="227" t="s">
        <v>77</v>
      </c>
      <c r="B18" s="227"/>
      <c r="D18" s="63" t="s">
        <v>78</v>
      </c>
      <c r="E18" s="37"/>
      <c r="F18" s="220">
        <v>12300000</v>
      </c>
      <c r="G18" s="120"/>
      <c r="H18" s="220">
        <v>9826073986500</v>
      </c>
      <c r="I18" s="120"/>
      <c r="J18" s="220">
        <v>9690203085468</v>
      </c>
      <c r="K18" s="120"/>
      <c r="L18" s="220">
        <v>0</v>
      </c>
      <c r="M18" s="120"/>
      <c r="N18" s="220">
        <v>0</v>
      </c>
      <c r="O18" s="120"/>
      <c r="P18" s="220">
        <v>0</v>
      </c>
      <c r="Q18" s="120"/>
      <c r="R18" s="220">
        <v>0</v>
      </c>
      <c r="S18" s="120"/>
      <c r="T18" s="220">
        <v>12300000</v>
      </c>
      <c r="U18" s="120"/>
      <c r="V18" s="220">
        <v>800620</v>
      </c>
      <c r="W18" s="120"/>
      <c r="X18" s="220">
        <v>9826073986500</v>
      </c>
      <c r="Y18" s="120"/>
      <c r="Z18" s="220">
        <v>9842271353362</v>
      </c>
      <c r="AA18" s="120"/>
      <c r="AB18" s="56">
        <f t="shared" si="0"/>
        <v>6.6659433180818253E-2</v>
      </c>
    </row>
    <row r="19" spans="1:28" ht="30" customHeight="1" x14ac:dyDescent="0.2">
      <c r="A19" s="227" t="s">
        <v>79</v>
      </c>
      <c r="B19" s="227"/>
      <c r="D19" s="63" t="s">
        <v>80</v>
      </c>
      <c r="E19" s="37"/>
      <c r="F19" s="220">
        <v>2353200</v>
      </c>
      <c r="G19" s="120"/>
      <c r="H19" s="220">
        <v>2201065620000</v>
      </c>
      <c r="I19" s="120"/>
      <c r="J19" s="220">
        <v>1875891748926</v>
      </c>
      <c r="K19" s="120"/>
      <c r="L19" s="220">
        <v>8338000</v>
      </c>
      <c r="M19" s="120"/>
      <c r="N19" s="220">
        <v>6669577283691</v>
      </c>
      <c r="O19" s="120"/>
      <c r="P19" s="220">
        <v>0</v>
      </c>
      <c r="Q19" s="120"/>
      <c r="R19" s="220">
        <v>0</v>
      </c>
      <c r="S19" s="120"/>
      <c r="T19" s="220">
        <v>10691200</v>
      </c>
      <c r="U19" s="120"/>
      <c r="V19" s="220">
        <v>800850</v>
      </c>
      <c r="W19" s="120"/>
      <c r="X19" s="220">
        <v>8870642903691</v>
      </c>
      <c r="Y19" s="120"/>
      <c r="Z19" s="220">
        <v>8557391906661</v>
      </c>
      <c r="AA19" s="120"/>
      <c r="AB19" s="56">
        <f t="shared" si="0"/>
        <v>5.7957241120901594E-2</v>
      </c>
    </row>
    <row r="20" spans="1:28" ht="30" customHeight="1" x14ac:dyDescent="0.2">
      <c r="A20" s="232" t="s">
        <v>81</v>
      </c>
      <c r="B20" s="232"/>
      <c r="D20" s="168" t="s">
        <v>82</v>
      </c>
      <c r="E20" s="37"/>
      <c r="F20" s="221">
        <v>2997903</v>
      </c>
      <c r="G20" s="120"/>
      <c r="H20" s="127">
        <v>2997903000000</v>
      </c>
      <c r="I20" s="120"/>
      <c r="J20" s="127">
        <v>3085852460843</v>
      </c>
      <c r="K20" s="120"/>
      <c r="L20" s="127">
        <v>0</v>
      </c>
      <c r="M20" s="120"/>
      <c r="N20" s="127">
        <v>0</v>
      </c>
      <c r="O20" s="120"/>
      <c r="P20" s="127">
        <v>0</v>
      </c>
      <c r="Q20" s="120"/>
      <c r="R20" s="127">
        <v>0</v>
      </c>
      <c r="S20" s="120"/>
      <c r="T20" s="221">
        <v>2997903</v>
      </c>
      <c r="U20" s="120"/>
      <c r="V20" s="221">
        <v>1029897</v>
      </c>
      <c r="W20" s="120"/>
      <c r="X20" s="127">
        <v>2997903000000</v>
      </c>
      <c r="Y20" s="120"/>
      <c r="Z20" s="127">
        <v>3085852460843</v>
      </c>
      <c r="AA20" s="120"/>
      <c r="AB20" s="56">
        <f t="shared" si="0"/>
        <v>2.0899766784946702E-2</v>
      </c>
    </row>
    <row r="21" spans="1:28" ht="30" customHeight="1" thickBot="1" x14ac:dyDescent="0.25">
      <c r="A21" s="231" t="s">
        <v>23</v>
      </c>
      <c r="B21" s="231"/>
      <c r="D21" s="221"/>
      <c r="E21" s="37"/>
      <c r="F21" s="221"/>
      <c r="G21" s="120"/>
      <c r="H21" s="45">
        <f>SUM(H9:H20)</f>
        <v>43679439400383</v>
      </c>
      <c r="I21" s="120"/>
      <c r="J21" s="45">
        <f>SUM(J9:J20)</f>
        <v>46868759351970</v>
      </c>
      <c r="K21" s="120"/>
      <c r="L21" s="45">
        <f>SUM(L9:L20)</f>
        <v>8338000</v>
      </c>
      <c r="M21" s="120"/>
      <c r="N21" s="45">
        <f>SUM(N9:N20)</f>
        <v>6669577283691</v>
      </c>
      <c r="O21" s="120"/>
      <c r="P21" s="45">
        <f>SUM(P9:P20)</f>
        <v>0</v>
      </c>
      <c r="Q21" s="120"/>
      <c r="R21" s="45">
        <f>SUM(R9:R20)</f>
        <v>0</v>
      </c>
      <c r="S21" s="120"/>
      <c r="T21" s="221"/>
      <c r="U21" s="120"/>
      <c r="V21" s="221"/>
      <c r="W21" s="120"/>
      <c r="X21" s="45">
        <f>SUM(X9:X20)</f>
        <v>50349016684074</v>
      </c>
      <c r="Y21" s="120"/>
      <c r="Z21" s="45">
        <f>SUM(Z9:Z20)</f>
        <v>53641276932877</v>
      </c>
      <c r="AA21" s="120"/>
      <c r="AB21" s="57">
        <f>SUM(AB9:AB20)</f>
        <v>0.3632999931686976</v>
      </c>
    </row>
    <row r="22" spans="1:28" ht="13.5" thickTop="1" x14ac:dyDescent="0.2"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95"/>
    </row>
    <row r="23" spans="1:28" x14ac:dyDescent="0.2"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95"/>
    </row>
  </sheetData>
  <mergeCells count="23">
    <mergeCell ref="A1:AB1"/>
    <mergeCell ref="A2:AB2"/>
    <mergeCell ref="A3:AB3"/>
    <mergeCell ref="B5:AB5"/>
    <mergeCell ref="F6:J6"/>
    <mergeCell ref="L6:R6"/>
    <mergeCell ref="T6:AB6"/>
    <mergeCell ref="L7:N7"/>
    <mergeCell ref="P7:R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rightToLeft="1" view="pageBreakPreview" zoomScale="85" zoomScaleNormal="85" zoomScaleSheetLayoutView="85" workbookViewId="0">
      <selection activeCell="A7" sqref="A7"/>
    </sheetView>
  </sheetViews>
  <sheetFormatPr defaultRowHeight="12.75" x14ac:dyDescent="0.2"/>
  <cols>
    <col min="1" max="1" width="29.85546875" style="36" customWidth="1"/>
    <col min="2" max="2" width="1.28515625" style="36" customWidth="1"/>
    <col min="3" max="3" width="15.5703125" style="36" customWidth="1"/>
    <col min="4" max="4" width="1.28515625" style="36" customWidth="1"/>
    <col min="5" max="5" width="15.5703125" style="36" customWidth="1"/>
    <col min="6" max="6" width="1.28515625" style="36" customWidth="1"/>
    <col min="7" max="7" width="15" style="36" bestFit="1" customWidth="1"/>
    <col min="8" max="8" width="1.28515625" style="36" customWidth="1"/>
    <col min="9" max="9" width="13" style="36" customWidth="1"/>
    <col min="10" max="10" width="1.28515625" style="36" customWidth="1"/>
    <col min="11" max="11" width="23.42578125" style="36" customWidth="1"/>
    <col min="12" max="12" width="1.28515625" style="36" customWidth="1"/>
    <col min="13" max="13" width="33.7109375" style="36" customWidth="1"/>
    <col min="14" max="14" width="0.28515625" style="36" customWidth="1"/>
    <col min="15" max="16384" width="9.140625" style="36"/>
  </cols>
  <sheetData>
    <row r="1" spans="1:13" ht="30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30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30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</row>
    <row r="4" spans="1:13" ht="30" customHeight="1" x14ac:dyDescent="0.2">
      <c r="A4" s="237" t="s">
        <v>83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</row>
    <row r="5" spans="1:13" ht="30" customHeight="1" x14ac:dyDescent="0.2">
      <c r="A5" s="237" t="s">
        <v>84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30" customHeight="1" x14ac:dyDescent="0.2"/>
    <row r="7" spans="1:13" ht="30" customHeight="1" x14ac:dyDescent="0.2">
      <c r="C7" s="233" t="s">
        <v>9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</row>
    <row r="8" spans="1:13" ht="30" customHeight="1" x14ac:dyDescent="0.2">
      <c r="A8" s="21" t="s">
        <v>85</v>
      </c>
      <c r="C8" s="22" t="s">
        <v>13</v>
      </c>
      <c r="D8" s="38"/>
      <c r="E8" s="22" t="s">
        <v>86</v>
      </c>
      <c r="F8" s="38"/>
      <c r="G8" s="22" t="s">
        <v>87</v>
      </c>
      <c r="H8" s="38"/>
      <c r="I8" s="22" t="s">
        <v>88</v>
      </c>
      <c r="J8" s="38"/>
      <c r="K8" s="22" t="s">
        <v>89</v>
      </c>
      <c r="L8" s="38"/>
      <c r="M8" s="22" t="s">
        <v>90</v>
      </c>
    </row>
    <row r="9" spans="1:13" ht="30" customHeight="1" x14ac:dyDescent="0.2">
      <c r="A9" s="39" t="s">
        <v>22</v>
      </c>
      <c r="C9" s="40">
        <v>4000000</v>
      </c>
      <c r="D9" s="37"/>
      <c r="E9" s="40">
        <v>6210</v>
      </c>
      <c r="F9" s="37"/>
      <c r="G9" s="135">
        <v>5589</v>
      </c>
      <c r="H9" s="37"/>
      <c r="I9" s="53">
        <v>0.1</v>
      </c>
      <c r="J9" s="37"/>
      <c r="K9" s="40">
        <v>22356000000</v>
      </c>
      <c r="L9" s="37"/>
      <c r="M9" s="25" t="s">
        <v>91</v>
      </c>
    </row>
    <row r="10" spans="1:13" ht="30" customHeight="1" x14ac:dyDescent="0.2">
      <c r="A10" s="41" t="s">
        <v>21</v>
      </c>
      <c r="C10" s="42">
        <v>13333333</v>
      </c>
      <c r="D10" s="37"/>
      <c r="E10" s="132">
        <v>5810</v>
      </c>
      <c r="F10" s="37"/>
      <c r="G10" s="132">
        <v>5229</v>
      </c>
      <c r="H10" s="37"/>
      <c r="I10" s="54">
        <v>0.1</v>
      </c>
      <c r="J10" s="37"/>
      <c r="K10" s="42">
        <v>69719998257</v>
      </c>
      <c r="L10" s="37"/>
      <c r="M10" s="63" t="s">
        <v>91</v>
      </c>
    </row>
    <row r="11" spans="1:13" ht="30" customHeight="1" x14ac:dyDescent="0.2">
      <c r="A11" s="43" t="s">
        <v>19</v>
      </c>
      <c r="C11" s="47">
        <v>160000000</v>
      </c>
      <c r="D11" s="37"/>
      <c r="E11" s="47">
        <v>1161</v>
      </c>
      <c r="F11" s="37"/>
      <c r="G11" s="133">
        <v>1045</v>
      </c>
      <c r="H11" s="37"/>
      <c r="I11" s="54">
        <v>0.1</v>
      </c>
      <c r="J11" s="37"/>
      <c r="K11" s="44">
        <v>167184000000</v>
      </c>
      <c r="L11" s="37"/>
      <c r="M11" s="46" t="s">
        <v>91</v>
      </c>
    </row>
    <row r="12" spans="1:13" ht="30" customHeight="1" thickBot="1" x14ac:dyDescent="0.25">
      <c r="A12" s="23" t="s">
        <v>23</v>
      </c>
      <c r="C12" s="134">
        <f>SUM(C9:C11)</f>
        <v>177333333</v>
      </c>
      <c r="D12" s="64"/>
      <c r="E12" s="47"/>
      <c r="F12" s="64"/>
      <c r="G12" s="47"/>
      <c r="H12" s="64"/>
      <c r="I12" s="47"/>
      <c r="J12" s="37"/>
      <c r="K12" s="45">
        <f>SUM(K9:K11)</f>
        <v>259259998257</v>
      </c>
      <c r="L12" s="37"/>
      <c r="M12" s="45"/>
    </row>
    <row r="13" spans="1:13" ht="30" customHeight="1" thickTop="1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30" customHeight="1" x14ac:dyDescent="0.2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8AFF-60A4-4A4C-9A3E-FFB700D42CFA}">
  <sheetPr>
    <pageSetUpPr fitToPage="1"/>
  </sheetPr>
  <dimension ref="A1:I71"/>
  <sheetViews>
    <sheetView rightToLeft="1" topLeftCell="A49" zoomScale="115" zoomScaleNormal="115" workbookViewId="0">
      <selection activeCell="C70" sqref="C70:G70"/>
    </sheetView>
  </sheetViews>
  <sheetFormatPr defaultRowHeight="12.75" x14ac:dyDescent="0.2"/>
  <cols>
    <col min="1" max="1" width="6.28515625" bestFit="1" customWidth="1"/>
    <col min="2" max="2" width="38.5703125" customWidth="1"/>
    <col min="3" max="3" width="19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8.28515625" bestFit="1" customWidth="1"/>
    <col min="10" max="10" width="0.28515625" customWidth="1"/>
  </cols>
  <sheetData>
    <row r="1" spans="1:9" ht="29.1" customHeight="1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</row>
    <row r="2" spans="1:9" ht="21.75" customHeight="1" x14ac:dyDescent="0.2">
      <c r="A2" s="225" t="s">
        <v>1</v>
      </c>
      <c r="B2" s="225"/>
      <c r="C2" s="225"/>
      <c r="D2" s="225"/>
      <c r="E2" s="225"/>
      <c r="F2" s="225"/>
      <c r="G2" s="225"/>
      <c r="H2" s="225"/>
      <c r="I2" s="225"/>
    </row>
    <row r="3" spans="1:9" ht="21.75" customHeight="1" x14ac:dyDescent="0.2">
      <c r="A3" s="225" t="s">
        <v>2</v>
      </c>
      <c r="B3" s="225"/>
      <c r="C3" s="225"/>
      <c r="D3" s="225"/>
      <c r="E3" s="225"/>
      <c r="F3" s="225"/>
      <c r="G3" s="225"/>
      <c r="H3" s="225"/>
      <c r="I3" s="225"/>
    </row>
    <row r="4" spans="1:9" ht="14.45" customHeight="1" x14ac:dyDescent="0.2"/>
    <row r="5" spans="1:9" ht="14.45" customHeight="1" x14ac:dyDescent="0.2">
      <c r="A5" s="34" t="s">
        <v>92</v>
      </c>
      <c r="B5" s="237" t="s">
        <v>93</v>
      </c>
      <c r="C5" s="237"/>
      <c r="D5" s="237"/>
      <c r="E5" s="237"/>
      <c r="F5" s="237"/>
      <c r="G5" s="237"/>
      <c r="H5" s="237"/>
      <c r="I5" s="237"/>
    </row>
    <row r="6" spans="1:9" ht="14.45" customHeight="1" x14ac:dyDescent="0.2">
      <c r="C6" s="233" t="s">
        <v>8</v>
      </c>
      <c r="D6" s="233"/>
      <c r="E6" s="233"/>
      <c r="G6" s="33" t="s">
        <v>9</v>
      </c>
    </row>
    <row r="7" spans="1:9" ht="14.45" customHeight="1" x14ac:dyDescent="0.2">
      <c r="C7" s="3"/>
      <c r="D7" s="3"/>
      <c r="E7" s="3"/>
      <c r="G7" s="3"/>
    </row>
    <row r="8" spans="1:9" ht="14.45" customHeight="1" x14ac:dyDescent="0.2">
      <c r="A8" s="233" t="s">
        <v>94</v>
      </c>
      <c r="B8" s="233"/>
      <c r="C8" s="33" t="s">
        <v>96</v>
      </c>
      <c r="E8" s="33" t="s">
        <v>97</v>
      </c>
      <c r="G8" s="33" t="s">
        <v>95</v>
      </c>
      <c r="I8" s="33" t="s">
        <v>18</v>
      </c>
    </row>
    <row r="9" spans="1:9" ht="21.75" customHeight="1" x14ac:dyDescent="0.2">
      <c r="A9" s="242" t="s">
        <v>115</v>
      </c>
      <c r="B9" s="242"/>
      <c r="C9" s="9">
        <v>0</v>
      </c>
      <c r="E9" s="9">
        <v>0</v>
      </c>
      <c r="G9" s="9">
        <v>125000000000</v>
      </c>
      <c r="I9" s="10" t="s">
        <v>116</v>
      </c>
    </row>
    <row r="10" spans="1:9" ht="21.75" customHeight="1" x14ac:dyDescent="0.2">
      <c r="A10" s="242" t="s">
        <v>117</v>
      </c>
      <c r="B10" s="242"/>
      <c r="C10" s="9">
        <v>0</v>
      </c>
      <c r="E10" s="9">
        <v>0</v>
      </c>
      <c r="G10" s="9">
        <v>345000000000</v>
      </c>
      <c r="I10" s="10" t="s">
        <v>118</v>
      </c>
    </row>
    <row r="11" spans="1:9" ht="21.75" customHeight="1" x14ac:dyDescent="0.2">
      <c r="A11" s="242" t="s">
        <v>119</v>
      </c>
      <c r="B11" s="242"/>
      <c r="C11" s="9">
        <v>0</v>
      </c>
      <c r="E11" s="9">
        <v>0</v>
      </c>
      <c r="G11" s="9">
        <v>300000000000</v>
      </c>
      <c r="I11" s="10" t="s">
        <v>120</v>
      </c>
    </row>
    <row r="12" spans="1:9" ht="21.75" customHeight="1" x14ac:dyDescent="0.2">
      <c r="A12" s="242" t="s">
        <v>121</v>
      </c>
      <c r="B12" s="242"/>
      <c r="C12" s="9">
        <v>0</v>
      </c>
      <c r="E12" s="9">
        <v>0</v>
      </c>
      <c r="G12" s="9">
        <v>1124700000000</v>
      </c>
      <c r="I12" s="10" t="s">
        <v>122</v>
      </c>
    </row>
    <row r="13" spans="1:9" ht="21.75" customHeight="1" x14ac:dyDescent="0.2">
      <c r="A13" s="242" t="s">
        <v>123</v>
      </c>
      <c r="B13" s="242"/>
      <c r="C13" s="9">
        <v>0</v>
      </c>
      <c r="E13" s="9">
        <v>0</v>
      </c>
      <c r="G13" s="9">
        <v>970983000000</v>
      </c>
      <c r="I13" s="10" t="s">
        <v>124</v>
      </c>
    </row>
    <row r="14" spans="1:9" ht="21.75" customHeight="1" x14ac:dyDescent="0.2">
      <c r="A14" s="242" t="s">
        <v>126</v>
      </c>
      <c r="B14" s="242"/>
      <c r="C14" s="9">
        <v>0</v>
      </c>
      <c r="E14" s="9">
        <v>1000000000000</v>
      </c>
      <c r="G14" s="9">
        <v>0</v>
      </c>
      <c r="I14" s="10" t="s">
        <v>99</v>
      </c>
    </row>
    <row r="15" spans="1:9" ht="21.75" customHeight="1" x14ac:dyDescent="0.2">
      <c r="A15" s="242" t="s">
        <v>127</v>
      </c>
      <c r="B15" s="242"/>
      <c r="C15" s="9">
        <v>0</v>
      </c>
      <c r="E15" s="9">
        <v>0</v>
      </c>
      <c r="G15" s="9">
        <v>388000000000</v>
      </c>
      <c r="I15" s="10" t="s">
        <v>128</v>
      </c>
    </row>
    <row r="16" spans="1:9" ht="21.75" customHeight="1" x14ac:dyDescent="0.2">
      <c r="A16" s="242" t="s">
        <v>127</v>
      </c>
      <c r="B16" s="242"/>
      <c r="C16" s="9">
        <v>0</v>
      </c>
      <c r="E16" s="9">
        <v>1000000000000</v>
      </c>
      <c r="G16" s="9">
        <v>0</v>
      </c>
      <c r="I16" s="10" t="s">
        <v>99</v>
      </c>
    </row>
    <row r="17" spans="1:9" ht="21.75" customHeight="1" x14ac:dyDescent="0.2">
      <c r="A17" s="242" t="s">
        <v>127</v>
      </c>
      <c r="B17" s="242"/>
      <c r="C17" s="9">
        <v>0</v>
      </c>
      <c r="E17" s="9">
        <v>0</v>
      </c>
      <c r="G17" s="9">
        <v>1000000000000</v>
      </c>
      <c r="I17" s="10" t="s">
        <v>129</v>
      </c>
    </row>
    <row r="18" spans="1:9" ht="21.75" customHeight="1" x14ac:dyDescent="0.2">
      <c r="A18" s="242" t="s">
        <v>126</v>
      </c>
      <c r="B18" s="242"/>
      <c r="C18" s="9">
        <v>0</v>
      </c>
      <c r="E18" s="9">
        <v>0</v>
      </c>
      <c r="G18" s="9">
        <v>548430000000</v>
      </c>
      <c r="I18" s="10" t="s">
        <v>130</v>
      </c>
    </row>
    <row r="19" spans="1:9" ht="21.75" customHeight="1" x14ac:dyDescent="0.2">
      <c r="A19" s="242" t="s">
        <v>127</v>
      </c>
      <c r="B19" s="242"/>
      <c r="C19" s="9">
        <v>0</v>
      </c>
      <c r="E19" s="9">
        <v>165000000000</v>
      </c>
      <c r="G19" s="9">
        <v>35000000000</v>
      </c>
      <c r="I19" s="10" t="s">
        <v>131</v>
      </c>
    </row>
    <row r="20" spans="1:9" ht="21.75" customHeight="1" x14ac:dyDescent="0.2">
      <c r="A20" s="242" t="s">
        <v>132</v>
      </c>
      <c r="B20" s="242"/>
      <c r="C20" s="9">
        <v>0</v>
      </c>
      <c r="E20" s="9">
        <v>0</v>
      </c>
      <c r="G20" s="9">
        <v>2250900000000</v>
      </c>
      <c r="I20" s="10" t="s">
        <v>133</v>
      </c>
    </row>
    <row r="21" spans="1:9" ht="21.75" customHeight="1" x14ac:dyDescent="0.2">
      <c r="A21" s="242" t="s">
        <v>127</v>
      </c>
      <c r="B21" s="242"/>
      <c r="C21" s="9">
        <v>0</v>
      </c>
      <c r="E21" s="9">
        <v>0</v>
      </c>
      <c r="G21" s="9">
        <v>1972600000000</v>
      </c>
      <c r="I21" s="10" t="s">
        <v>134</v>
      </c>
    </row>
    <row r="22" spans="1:9" ht="21.75" customHeight="1" x14ac:dyDescent="0.2">
      <c r="A22" s="242" t="s">
        <v>127</v>
      </c>
      <c r="B22" s="242"/>
      <c r="C22" s="9">
        <v>0</v>
      </c>
      <c r="E22" s="9">
        <v>842500000000</v>
      </c>
      <c r="G22" s="9">
        <v>0</v>
      </c>
      <c r="I22" s="10" t="s">
        <v>99</v>
      </c>
    </row>
    <row r="23" spans="1:9" ht="21.75" customHeight="1" x14ac:dyDescent="0.2">
      <c r="A23" s="242" t="s">
        <v>127</v>
      </c>
      <c r="B23" s="242"/>
      <c r="C23" s="9">
        <v>0</v>
      </c>
      <c r="E23" s="9">
        <v>0</v>
      </c>
      <c r="G23" s="9">
        <v>218000000000</v>
      </c>
      <c r="I23" s="10" t="s">
        <v>135</v>
      </c>
    </row>
    <row r="24" spans="1:9" ht="21.75" customHeight="1" x14ac:dyDescent="0.2">
      <c r="A24" s="242" t="s">
        <v>137</v>
      </c>
      <c r="B24" s="242"/>
      <c r="C24" s="9">
        <v>0</v>
      </c>
      <c r="E24" s="9">
        <v>0</v>
      </c>
      <c r="G24" s="9">
        <v>2000000000000</v>
      </c>
      <c r="I24" s="10" t="s">
        <v>138</v>
      </c>
    </row>
    <row r="25" spans="1:9" ht="21.75" customHeight="1" x14ac:dyDescent="0.2">
      <c r="A25" s="242" t="s">
        <v>127</v>
      </c>
      <c r="B25" s="242"/>
      <c r="C25" s="9">
        <v>0</v>
      </c>
      <c r="E25" s="9">
        <v>307800000000</v>
      </c>
      <c r="G25" s="9">
        <v>0</v>
      </c>
      <c r="I25" s="10" t="s">
        <v>99</v>
      </c>
    </row>
    <row r="26" spans="1:9" ht="21.75" customHeight="1" x14ac:dyDescent="0.2">
      <c r="A26" s="242" t="s">
        <v>127</v>
      </c>
      <c r="B26" s="242"/>
      <c r="C26" s="9">
        <v>0</v>
      </c>
      <c r="E26" s="9">
        <v>0</v>
      </c>
      <c r="G26" s="9">
        <v>300800000000</v>
      </c>
      <c r="I26" s="10" t="s">
        <v>120</v>
      </c>
    </row>
    <row r="27" spans="1:9" ht="21.75" customHeight="1" x14ac:dyDescent="0.2">
      <c r="A27" s="242" t="s">
        <v>140</v>
      </c>
      <c r="B27" s="242"/>
      <c r="C27" s="9">
        <v>0</v>
      </c>
      <c r="E27" s="9">
        <v>596430000000</v>
      </c>
      <c r="G27" s="9">
        <v>203570000000</v>
      </c>
      <c r="I27" s="10" t="s">
        <v>141</v>
      </c>
    </row>
    <row r="28" spans="1:9" ht="21.75" customHeight="1" x14ac:dyDescent="0.2">
      <c r="A28" s="242" t="s">
        <v>140</v>
      </c>
      <c r="B28" s="242"/>
      <c r="C28" s="9">
        <v>0</v>
      </c>
      <c r="E28" s="9">
        <v>0</v>
      </c>
      <c r="G28" s="9">
        <v>1000000000000</v>
      </c>
      <c r="I28" s="10" t="s">
        <v>129</v>
      </c>
    </row>
    <row r="29" spans="1:9" ht="21.75" customHeight="1" x14ac:dyDescent="0.2">
      <c r="A29" s="242" t="s">
        <v>140</v>
      </c>
      <c r="B29" s="242"/>
      <c r="C29" s="9">
        <v>0</v>
      </c>
      <c r="E29" s="9">
        <v>0</v>
      </c>
      <c r="G29" s="9">
        <v>1000000000000</v>
      </c>
      <c r="I29" s="10" t="s">
        <v>129</v>
      </c>
    </row>
    <row r="30" spans="1:9" ht="21.75" customHeight="1" x14ac:dyDescent="0.2">
      <c r="A30" s="242" t="s">
        <v>140</v>
      </c>
      <c r="B30" s="242"/>
      <c r="C30" s="9">
        <v>0</v>
      </c>
      <c r="E30" s="9">
        <v>1000000000000</v>
      </c>
      <c r="G30" s="9">
        <v>0</v>
      </c>
      <c r="I30" s="10" t="s">
        <v>99</v>
      </c>
    </row>
    <row r="31" spans="1:9" ht="21.75" customHeight="1" x14ac:dyDescent="0.2">
      <c r="A31" s="242" t="s">
        <v>140</v>
      </c>
      <c r="B31" s="242"/>
      <c r="C31" s="9">
        <v>0</v>
      </c>
      <c r="E31" s="9">
        <v>0</v>
      </c>
      <c r="G31" s="9">
        <v>1034000000000</v>
      </c>
      <c r="I31" s="10" t="s">
        <v>142</v>
      </c>
    </row>
    <row r="32" spans="1:9" ht="21.75" customHeight="1" x14ac:dyDescent="0.2">
      <c r="A32" s="242" t="s">
        <v>137</v>
      </c>
      <c r="B32" s="242"/>
      <c r="C32" s="9">
        <v>0</v>
      </c>
      <c r="E32" s="9">
        <v>0</v>
      </c>
      <c r="G32" s="9">
        <v>500000000000</v>
      </c>
      <c r="I32" s="10" t="s">
        <v>145</v>
      </c>
    </row>
    <row r="33" spans="1:9" ht="21.75" customHeight="1" x14ac:dyDescent="0.2">
      <c r="A33" s="242" t="s">
        <v>137</v>
      </c>
      <c r="B33" s="242"/>
      <c r="C33" s="9">
        <v>0</v>
      </c>
      <c r="E33" s="9">
        <v>0</v>
      </c>
      <c r="G33" s="9">
        <v>9376700000000</v>
      </c>
      <c r="I33" s="10" t="s">
        <v>146</v>
      </c>
    </row>
    <row r="34" spans="1:9" ht="21.75" customHeight="1" x14ac:dyDescent="0.2">
      <c r="A34" s="242" t="s">
        <v>147</v>
      </c>
      <c r="B34" s="242"/>
      <c r="C34" s="9">
        <v>0</v>
      </c>
      <c r="E34" s="9">
        <v>0</v>
      </c>
      <c r="G34" s="9">
        <v>2000000000000</v>
      </c>
      <c r="I34" s="10" t="s">
        <v>138</v>
      </c>
    </row>
    <row r="35" spans="1:9" ht="21.75" customHeight="1" x14ac:dyDescent="0.2">
      <c r="A35" s="242" t="s">
        <v>147</v>
      </c>
      <c r="B35" s="242"/>
      <c r="C35" s="9">
        <v>0</v>
      </c>
      <c r="E35" s="9">
        <v>0</v>
      </c>
      <c r="G35" s="9">
        <v>2000000000000</v>
      </c>
      <c r="I35" s="10" t="s">
        <v>138</v>
      </c>
    </row>
    <row r="36" spans="1:9" ht="21.75" customHeight="1" x14ac:dyDescent="0.2">
      <c r="A36" s="242" t="s">
        <v>147</v>
      </c>
      <c r="B36" s="242"/>
      <c r="C36" s="9">
        <v>0</v>
      </c>
      <c r="E36" s="9">
        <v>0</v>
      </c>
      <c r="G36" s="9">
        <v>2000000000000</v>
      </c>
      <c r="I36" s="10" t="s">
        <v>138</v>
      </c>
    </row>
    <row r="37" spans="1:9" ht="21.75" customHeight="1" x14ac:dyDescent="0.2">
      <c r="A37" s="242" t="s">
        <v>147</v>
      </c>
      <c r="B37" s="242"/>
      <c r="C37" s="9">
        <v>0</v>
      </c>
      <c r="E37" s="9">
        <v>0</v>
      </c>
      <c r="G37" s="9">
        <v>2000000000000</v>
      </c>
      <c r="I37" s="10" t="s">
        <v>138</v>
      </c>
    </row>
    <row r="38" spans="1:9" ht="21.75" customHeight="1" x14ac:dyDescent="0.2">
      <c r="A38" s="242" t="s">
        <v>147</v>
      </c>
      <c r="B38" s="242"/>
      <c r="C38" s="9">
        <v>0</v>
      </c>
      <c r="E38" s="9">
        <v>0</v>
      </c>
      <c r="G38" s="9">
        <v>2000000000000</v>
      </c>
      <c r="I38" s="10" t="s">
        <v>138</v>
      </c>
    </row>
    <row r="39" spans="1:9" ht="21.75" customHeight="1" x14ac:dyDescent="0.2">
      <c r="A39" s="242" t="s">
        <v>117</v>
      </c>
      <c r="B39" s="242"/>
      <c r="C39" s="9">
        <v>0</v>
      </c>
      <c r="E39" s="9">
        <v>0</v>
      </c>
      <c r="G39" s="9">
        <v>70000000000</v>
      </c>
      <c r="I39" s="10" t="s">
        <v>148</v>
      </c>
    </row>
    <row r="40" spans="1:9" ht="21.75" customHeight="1" x14ac:dyDescent="0.2">
      <c r="A40" s="242" t="s">
        <v>140</v>
      </c>
      <c r="B40" s="242"/>
      <c r="C40" s="9">
        <v>0</v>
      </c>
      <c r="E40" s="9">
        <v>0</v>
      </c>
      <c r="G40" s="9">
        <v>1000000000000</v>
      </c>
      <c r="I40" s="10" t="s">
        <v>129</v>
      </c>
    </row>
    <row r="41" spans="1:9" ht="21.75" customHeight="1" x14ac:dyDescent="0.2">
      <c r="A41" s="242" t="s">
        <v>140</v>
      </c>
      <c r="B41" s="242"/>
      <c r="C41" s="9">
        <v>0</v>
      </c>
      <c r="E41" s="9">
        <v>0</v>
      </c>
      <c r="G41" s="9">
        <v>1000000000000</v>
      </c>
      <c r="I41" s="10" t="s">
        <v>129</v>
      </c>
    </row>
    <row r="42" spans="1:9" ht="21.75" customHeight="1" x14ac:dyDescent="0.2">
      <c r="A42" s="242" t="s">
        <v>140</v>
      </c>
      <c r="B42" s="242"/>
      <c r="C42" s="9">
        <v>0</v>
      </c>
      <c r="E42" s="9">
        <v>0</v>
      </c>
      <c r="G42" s="9">
        <v>1000000000000</v>
      </c>
      <c r="I42" s="10" t="s">
        <v>129</v>
      </c>
    </row>
    <row r="43" spans="1:9" ht="21.75" customHeight="1" x14ac:dyDescent="0.2">
      <c r="A43" s="242" t="s">
        <v>140</v>
      </c>
      <c r="B43" s="242"/>
      <c r="C43" s="9">
        <v>0</v>
      </c>
      <c r="E43" s="9">
        <v>0</v>
      </c>
      <c r="G43" s="9">
        <v>1000000000000</v>
      </c>
      <c r="I43" s="10" t="s">
        <v>129</v>
      </c>
    </row>
    <row r="44" spans="1:9" ht="21.75" customHeight="1" x14ac:dyDescent="0.2">
      <c r="A44" s="242" t="s">
        <v>140</v>
      </c>
      <c r="B44" s="242"/>
      <c r="C44" s="9">
        <v>0</v>
      </c>
      <c r="E44" s="9">
        <v>0</v>
      </c>
      <c r="G44" s="9">
        <v>1000000000000</v>
      </c>
      <c r="I44" s="10" t="s">
        <v>129</v>
      </c>
    </row>
    <row r="45" spans="1:9" ht="21.75" customHeight="1" x14ac:dyDescent="0.2">
      <c r="A45" s="242" t="s">
        <v>140</v>
      </c>
      <c r="B45" s="242"/>
      <c r="C45" s="9">
        <v>0</v>
      </c>
      <c r="E45" s="9">
        <v>0</v>
      </c>
      <c r="G45" s="9">
        <v>1198603000000</v>
      </c>
      <c r="I45" s="10" t="s">
        <v>149</v>
      </c>
    </row>
    <row r="46" spans="1:9" ht="21.75" customHeight="1" x14ac:dyDescent="0.2">
      <c r="A46" s="242" t="s">
        <v>127</v>
      </c>
      <c r="B46" s="242"/>
      <c r="C46" s="9">
        <v>0</v>
      </c>
      <c r="E46" s="9">
        <v>0</v>
      </c>
      <c r="G46" s="9">
        <v>488000000000</v>
      </c>
      <c r="I46" s="10" t="s">
        <v>151</v>
      </c>
    </row>
    <row r="47" spans="1:9" ht="21.75" customHeight="1" x14ac:dyDescent="0.2">
      <c r="A47" s="242" t="s">
        <v>140</v>
      </c>
      <c r="B47" s="242"/>
      <c r="C47" s="9">
        <v>1000000000000</v>
      </c>
      <c r="E47" s="9">
        <v>0</v>
      </c>
      <c r="G47" s="9">
        <v>1000000000000</v>
      </c>
      <c r="I47" s="10" t="s">
        <v>129</v>
      </c>
    </row>
    <row r="48" spans="1:9" ht="21.75" customHeight="1" x14ac:dyDescent="0.2">
      <c r="A48" s="242" t="s">
        <v>140</v>
      </c>
      <c r="B48" s="242"/>
      <c r="C48" s="9">
        <v>1000000000000</v>
      </c>
      <c r="E48" s="9">
        <v>0</v>
      </c>
      <c r="G48" s="9">
        <v>1000000000000</v>
      </c>
      <c r="I48" s="10" t="s">
        <v>129</v>
      </c>
    </row>
    <row r="49" spans="1:9" ht="21.75" customHeight="1" x14ac:dyDescent="0.2">
      <c r="A49" s="242" t="s">
        <v>140</v>
      </c>
      <c r="B49" s="242"/>
      <c r="C49" s="9">
        <v>598899000000</v>
      </c>
      <c r="E49" s="9">
        <v>0</v>
      </c>
      <c r="G49" s="9">
        <v>598899000000</v>
      </c>
      <c r="I49" s="10" t="s">
        <v>152</v>
      </c>
    </row>
    <row r="50" spans="1:9" ht="21.75" customHeight="1" x14ac:dyDescent="0.2">
      <c r="A50" s="242" t="s">
        <v>153</v>
      </c>
      <c r="B50" s="242"/>
      <c r="C50" s="9">
        <v>1000000000000</v>
      </c>
      <c r="E50" s="9">
        <v>0</v>
      </c>
      <c r="G50" s="9">
        <v>1000000000000</v>
      </c>
      <c r="I50" s="10" t="s">
        <v>129</v>
      </c>
    </row>
    <row r="51" spans="1:9" ht="21.75" customHeight="1" x14ac:dyDescent="0.2">
      <c r="A51" s="242" t="s">
        <v>153</v>
      </c>
      <c r="B51" s="242"/>
      <c r="C51" s="9">
        <v>1377708000000</v>
      </c>
      <c r="E51" s="9">
        <v>0</v>
      </c>
      <c r="G51" s="9">
        <v>1377708000000</v>
      </c>
      <c r="I51" s="10" t="s">
        <v>154</v>
      </c>
    </row>
    <row r="52" spans="1:9" ht="21.75" customHeight="1" x14ac:dyDescent="0.2">
      <c r="A52" s="242" t="s">
        <v>140</v>
      </c>
      <c r="B52" s="242"/>
      <c r="C52" s="9">
        <v>338000000000</v>
      </c>
      <c r="E52" s="9">
        <v>0</v>
      </c>
      <c r="G52" s="9">
        <v>338000000000</v>
      </c>
      <c r="I52" s="10" t="s">
        <v>118</v>
      </c>
    </row>
    <row r="53" spans="1:9" ht="21.75" customHeight="1" x14ac:dyDescent="0.2">
      <c r="A53" s="242" t="s">
        <v>153</v>
      </c>
      <c r="B53" s="242"/>
      <c r="C53" s="9">
        <v>168000000000</v>
      </c>
      <c r="E53" s="9">
        <v>0</v>
      </c>
      <c r="G53" s="9">
        <v>168000000000</v>
      </c>
      <c r="I53" s="10" t="s">
        <v>155</v>
      </c>
    </row>
    <row r="54" spans="1:9" ht="21.75" customHeight="1" x14ac:dyDescent="0.2">
      <c r="A54" s="242" t="s">
        <v>156</v>
      </c>
      <c r="B54" s="242"/>
      <c r="C54" s="9">
        <v>170800000000</v>
      </c>
      <c r="E54" s="9">
        <v>0</v>
      </c>
      <c r="G54" s="9">
        <v>170800000000</v>
      </c>
      <c r="I54" s="10" t="s">
        <v>157</v>
      </c>
    </row>
    <row r="55" spans="1:9" ht="21.75" customHeight="1" x14ac:dyDescent="0.2">
      <c r="A55" s="242" t="s">
        <v>158</v>
      </c>
      <c r="B55" s="242"/>
      <c r="C55" s="9">
        <v>2500000000000</v>
      </c>
      <c r="E55" s="9">
        <v>0</v>
      </c>
      <c r="G55" s="9">
        <v>2500000000000</v>
      </c>
      <c r="I55" s="10" t="s">
        <v>159</v>
      </c>
    </row>
    <row r="56" spans="1:9" ht="21.75" customHeight="1" x14ac:dyDescent="0.2">
      <c r="A56" s="242" t="s">
        <v>123</v>
      </c>
      <c r="B56" s="242"/>
      <c r="C56" s="9">
        <v>2615912000000</v>
      </c>
      <c r="E56" s="9">
        <v>0</v>
      </c>
      <c r="G56" s="9">
        <v>2615912000000</v>
      </c>
      <c r="I56" s="10" t="s">
        <v>160</v>
      </c>
    </row>
    <row r="57" spans="1:9" ht="21.75" customHeight="1" x14ac:dyDescent="0.2">
      <c r="A57" s="242" t="s">
        <v>161</v>
      </c>
      <c r="B57" s="242"/>
      <c r="C57" s="9">
        <v>5000000000000</v>
      </c>
      <c r="E57" s="9">
        <v>0</v>
      </c>
      <c r="G57" s="9">
        <v>5000000000000</v>
      </c>
      <c r="I57" s="10" t="s">
        <v>162</v>
      </c>
    </row>
    <row r="58" spans="1:9" ht="21.75" customHeight="1" x14ac:dyDescent="0.2">
      <c r="A58" s="242" t="s">
        <v>137</v>
      </c>
      <c r="B58" s="242"/>
      <c r="C58" s="9">
        <v>1643600000000</v>
      </c>
      <c r="E58" s="9">
        <v>0</v>
      </c>
      <c r="G58" s="9">
        <v>1643600000000</v>
      </c>
      <c r="I58" s="10" t="s">
        <v>163</v>
      </c>
    </row>
    <row r="59" spans="1:9" ht="21.75" customHeight="1" x14ac:dyDescent="0.2">
      <c r="A59" s="242" t="s">
        <v>137</v>
      </c>
      <c r="B59" s="242"/>
      <c r="C59" s="9">
        <v>10173000000000</v>
      </c>
      <c r="E59" s="9">
        <v>0</v>
      </c>
      <c r="G59" s="9">
        <v>10173000000000</v>
      </c>
      <c r="I59" s="10" t="s">
        <v>164</v>
      </c>
    </row>
    <row r="60" spans="1:9" ht="21.75" customHeight="1" x14ac:dyDescent="0.2">
      <c r="A60" s="242" t="s">
        <v>137</v>
      </c>
      <c r="B60" s="242"/>
      <c r="C60" s="9">
        <v>5485200000000</v>
      </c>
      <c r="E60" s="9">
        <v>0</v>
      </c>
      <c r="G60" s="9">
        <v>5485200000000</v>
      </c>
      <c r="I60" s="10" t="s">
        <v>165</v>
      </c>
    </row>
    <row r="61" spans="1:9" ht="21.75" customHeight="1" x14ac:dyDescent="0.2">
      <c r="A61" s="242" t="s">
        <v>137</v>
      </c>
      <c r="B61" s="242"/>
      <c r="C61" s="9">
        <v>886127000000</v>
      </c>
      <c r="E61" s="9">
        <v>0</v>
      </c>
      <c r="G61" s="9">
        <v>886127000000</v>
      </c>
      <c r="I61" s="10" t="s">
        <v>166</v>
      </c>
    </row>
    <row r="62" spans="1:9" ht="21.75" customHeight="1" x14ac:dyDescent="0.2">
      <c r="A62" s="242" t="s">
        <v>137</v>
      </c>
      <c r="B62" s="242"/>
      <c r="C62" s="9">
        <v>1445857000000</v>
      </c>
      <c r="E62" s="9">
        <v>0</v>
      </c>
      <c r="G62" s="9">
        <v>1445857000000</v>
      </c>
      <c r="I62" s="10" t="s">
        <v>167</v>
      </c>
    </row>
    <row r="63" spans="1:9" ht="21.75" customHeight="1" x14ac:dyDescent="0.2">
      <c r="A63" s="242" t="s">
        <v>137</v>
      </c>
      <c r="B63" s="242"/>
      <c r="C63" s="9">
        <v>233564000000</v>
      </c>
      <c r="E63" s="9">
        <v>0</v>
      </c>
      <c r="G63" s="9">
        <v>233564000000</v>
      </c>
      <c r="I63" s="10" t="s">
        <v>168</v>
      </c>
    </row>
    <row r="64" spans="1:9" ht="21.75" customHeight="1" x14ac:dyDescent="0.2">
      <c r="A64" s="242" t="s">
        <v>137</v>
      </c>
      <c r="B64" s="242"/>
      <c r="C64" s="9">
        <v>2787730000000</v>
      </c>
      <c r="E64" s="9">
        <v>0</v>
      </c>
      <c r="G64" s="9">
        <v>2787730000000</v>
      </c>
      <c r="I64" s="10" t="s">
        <v>169</v>
      </c>
    </row>
    <row r="65" spans="1:9" ht="21.75" customHeight="1" x14ac:dyDescent="0.2">
      <c r="A65" s="242" t="s">
        <v>137</v>
      </c>
      <c r="B65" s="242"/>
      <c r="C65" s="9">
        <v>450329000000</v>
      </c>
      <c r="E65" s="9">
        <v>0</v>
      </c>
      <c r="G65" s="9">
        <v>450329000000</v>
      </c>
      <c r="I65" s="10" t="s">
        <v>170</v>
      </c>
    </row>
    <row r="66" spans="1:9" ht="21.75" customHeight="1" x14ac:dyDescent="0.2">
      <c r="A66" s="242" t="s">
        <v>140</v>
      </c>
      <c r="B66" s="242"/>
      <c r="C66" s="9">
        <v>1237400000000</v>
      </c>
      <c r="E66" s="9">
        <v>0</v>
      </c>
      <c r="G66" s="9">
        <v>1237400000000</v>
      </c>
      <c r="I66" s="10" t="s">
        <v>171</v>
      </c>
    </row>
    <row r="67" spans="1:9" ht="21.75" customHeight="1" x14ac:dyDescent="0.2">
      <c r="A67" s="242" t="s">
        <v>140</v>
      </c>
      <c r="B67" s="242"/>
      <c r="C67" s="9">
        <v>434480000000</v>
      </c>
      <c r="E67" s="9">
        <v>0</v>
      </c>
      <c r="G67" s="9">
        <v>434480000000</v>
      </c>
      <c r="I67" s="10" t="s">
        <v>172</v>
      </c>
    </row>
    <row r="68" spans="1:9" ht="21.75" customHeight="1" x14ac:dyDescent="0.2">
      <c r="A68" s="242" t="s">
        <v>140</v>
      </c>
      <c r="B68" s="242"/>
      <c r="C68" s="9">
        <v>2019095000000</v>
      </c>
      <c r="E68" s="9">
        <v>0</v>
      </c>
      <c r="G68" s="9">
        <v>2019095000000</v>
      </c>
      <c r="I68" s="10" t="s">
        <v>173</v>
      </c>
    </row>
    <row r="69" spans="1:9" ht="21.75" customHeight="1" x14ac:dyDescent="0.2">
      <c r="A69" s="243" t="s">
        <v>140</v>
      </c>
      <c r="B69" s="243"/>
      <c r="C69" s="12">
        <v>190460000000</v>
      </c>
      <c r="E69" s="12">
        <v>0</v>
      </c>
      <c r="G69" s="12">
        <v>190460000000</v>
      </c>
      <c r="I69" s="13" t="s">
        <v>174</v>
      </c>
    </row>
    <row r="70" spans="1:9" ht="21.75" customHeight="1" thickBot="1" x14ac:dyDescent="0.25">
      <c r="A70" s="231" t="s">
        <v>23</v>
      </c>
      <c r="B70" s="231"/>
      <c r="C70" s="15">
        <f>SUM(C9:C69)</f>
        <v>42756161000000</v>
      </c>
      <c r="E70" s="15">
        <f>SUM(E9:E69)</f>
        <v>4911730000000</v>
      </c>
      <c r="G70" s="15">
        <f>SUM(G9:G69)</f>
        <v>84206447000000</v>
      </c>
      <c r="I70" s="16">
        <v>0</v>
      </c>
    </row>
    <row r="71" spans="1:9" ht="13.5" thickTop="1" x14ac:dyDescent="0.2">
      <c r="C71">
        <f>SUBTOTAL(9,C9:C45)</f>
        <v>0</v>
      </c>
      <c r="D71">
        <f>SUBTOTAL(9,D9:D45)</f>
        <v>0</v>
      </c>
      <c r="E71">
        <f>SUBTOTAL(9,E9:E45)</f>
        <v>4911730000000</v>
      </c>
      <c r="F71">
        <f>SUBTOTAL(9,F9:F45)</f>
        <v>0</v>
      </c>
      <c r="G71">
        <f>SUBTOTAL(9,G9:G45)</f>
        <v>40962286000000</v>
      </c>
    </row>
  </sheetData>
  <autoFilter ref="A8:I70" xr:uid="{85928AFF-60A4-4A4C-9A3E-FFB700D42CFA}">
    <filterColumn colId="0" showButton="0"/>
  </autoFilter>
  <mergeCells count="68">
    <mergeCell ref="A9:B9"/>
    <mergeCell ref="A10:B10"/>
    <mergeCell ref="A1:I1"/>
    <mergeCell ref="A2:I2"/>
    <mergeCell ref="A3:I3"/>
    <mergeCell ref="B5:I5"/>
    <mergeCell ref="C6:E6"/>
    <mergeCell ref="A8:B8"/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1:B4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  <mergeCell ref="A58:B58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70:B70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F49B-7349-4DE5-BB3F-4F5269118A68}">
  <sheetPr>
    <pageSetUpPr fitToPage="1"/>
  </sheetPr>
  <dimension ref="A1:P18"/>
  <sheetViews>
    <sheetView rightToLeft="1" view="pageBreakPreview" zoomScale="115" zoomScaleNormal="100" zoomScaleSheetLayoutView="115" workbookViewId="0">
      <selection activeCell="B6" sqref="B6"/>
    </sheetView>
  </sheetViews>
  <sheetFormatPr defaultRowHeight="15" x14ac:dyDescent="0.2"/>
  <cols>
    <col min="1" max="1" width="5.140625" style="65" customWidth="1"/>
    <col min="2" max="2" width="35" style="65" customWidth="1"/>
    <col min="3" max="3" width="1.28515625" style="65" customWidth="1"/>
    <col min="4" max="4" width="23.140625" style="65" customWidth="1"/>
    <col min="5" max="5" width="2.28515625" style="65" customWidth="1"/>
    <col min="6" max="6" width="27.5703125" style="65" customWidth="1"/>
    <col min="7" max="7" width="1.28515625" style="65" customWidth="1"/>
    <col min="8" max="8" width="26.7109375" style="65" customWidth="1"/>
    <col min="9" max="9" width="1.28515625" style="65" customWidth="1"/>
    <col min="10" max="10" width="24.140625" style="65" customWidth="1"/>
    <col min="11" max="11" width="1.28515625" style="65" customWidth="1"/>
    <col min="12" max="12" width="22.42578125" style="65" customWidth="1"/>
    <col min="13" max="13" width="3.42578125" style="65" customWidth="1"/>
    <col min="14" max="14" width="9.140625" style="65"/>
    <col min="15" max="15" width="39.140625" style="65" bestFit="1" customWidth="1"/>
    <col min="16" max="16" width="30.85546875" style="65" customWidth="1"/>
    <col min="17" max="16384" width="9.140625" style="65"/>
  </cols>
  <sheetData>
    <row r="1" spans="1:16" ht="29.1" customHeight="1" x14ac:dyDescent="0.2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6" ht="21.75" customHeight="1" x14ac:dyDescent="0.2">
      <c r="A2" s="247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6" ht="21.75" customHeight="1" x14ac:dyDescent="0.2">
      <c r="A3" s="247" t="s">
        <v>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6" ht="14.45" customHeight="1" x14ac:dyDescent="0.2"/>
    <row r="5" spans="1:16" ht="21" x14ac:dyDescent="0.2">
      <c r="A5" s="66" t="s">
        <v>92</v>
      </c>
      <c r="B5" s="248" t="s">
        <v>93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N5" s="67"/>
      <c r="O5" s="67"/>
      <c r="P5" s="67"/>
    </row>
    <row r="6" spans="1:16" ht="32.25" customHeight="1" x14ac:dyDescent="0.2">
      <c r="D6" s="68" t="s">
        <v>7</v>
      </c>
      <c r="E6" s="69"/>
      <c r="F6" s="244" t="s">
        <v>8</v>
      </c>
      <c r="G6" s="244"/>
      <c r="H6" s="244"/>
      <c r="I6" s="69"/>
      <c r="J6" s="244" t="s">
        <v>9</v>
      </c>
      <c r="K6" s="244"/>
      <c r="L6" s="244"/>
      <c r="N6" s="67"/>
      <c r="O6" s="70" t="str">
        <f>اوراق!AF7</f>
        <v>جمع سرمایه‌گذاری‌ها و دارایی‌ها در تاریخ 01/31</v>
      </c>
      <c r="P6" s="71"/>
    </row>
    <row r="7" spans="1:16" ht="32.25" customHeight="1" x14ac:dyDescent="0.2">
      <c r="A7" s="244" t="s">
        <v>94</v>
      </c>
      <c r="B7" s="244"/>
      <c r="D7" s="68" t="s">
        <v>95</v>
      </c>
      <c r="E7" s="69"/>
      <c r="F7" s="68" t="s">
        <v>96</v>
      </c>
      <c r="G7" s="69"/>
      <c r="H7" s="68" t="s">
        <v>97</v>
      </c>
      <c r="I7" s="69"/>
      <c r="J7" s="68" t="s">
        <v>95</v>
      </c>
      <c r="K7" s="69"/>
      <c r="L7" s="68" t="s">
        <v>18</v>
      </c>
      <c r="N7" s="67"/>
      <c r="O7" s="70">
        <f>اوراق!AF8</f>
        <v>147650090673051</v>
      </c>
      <c r="P7" s="70"/>
    </row>
    <row r="8" spans="1:16" ht="21" x14ac:dyDescent="0.2">
      <c r="A8" s="245" t="s">
        <v>94</v>
      </c>
      <c r="B8" s="245"/>
      <c r="C8" s="72"/>
      <c r="D8" s="73">
        <v>162562584266</v>
      </c>
      <c r="E8" s="69"/>
      <c r="F8" s="73">
        <v>54224932154205</v>
      </c>
      <c r="G8" s="73">
        <v>0</v>
      </c>
      <c r="H8" s="73">
        <v>54384552167518</v>
      </c>
      <c r="I8" s="73">
        <v>0</v>
      </c>
      <c r="J8" s="73">
        <v>2961201027</v>
      </c>
      <c r="K8" s="74">
        <v>0</v>
      </c>
      <c r="L8" s="75">
        <f>J8/$O$7</f>
        <v>2.0055531381671385E-5</v>
      </c>
      <c r="N8" s="67"/>
      <c r="O8" s="67"/>
      <c r="P8" s="67"/>
    </row>
    <row r="9" spans="1:16" ht="21" x14ac:dyDescent="0.2">
      <c r="A9" s="246" t="s">
        <v>276</v>
      </c>
      <c r="B9" s="246"/>
      <c r="C9" s="72"/>
      <c r="D9" s="73">
        <v>46362034630074</v>
      </c>
      <c r="E9" s="69"/>
      <c r="F9" s="73">
        <v>42756161000000</v>
      </c>
      <c r="G9" s="73"/>
      <c r="H9" s="73">
        <v>4911730000000</v>
      </c>
      <c r="I9" s="69"/>
      <c r="J9" s="73">
        <v>84206447000000</v>
      </c>
      <c r="K9" s="69"/>
      <c r="L9" s="76">
        <f>J9/$O$7</f>
        <v>0.57031083838927377</v>
      </c>
      <c r="N9" s="67"/>
      <c r="O9" s="67"/>
      <c r="P9" s="67"/>
    </row>
    <row r="10" spans="1:16" ht="21.75" thickBot="1" x14ac:dyDescent="0.25">
      <c r="A10" s="77"/>
      <c r="B10" s="77"/>
      <c r="D10" s="78">
        <f>SUM(D8:D9)</f>
        <v>46524597214340</v>
      </c>
      <c r="E10" s="69"/>
      <c r="F10" s="78">
        <f>SUM(F8:F9)</f>
        <v>96981093154205</v>
      </c>
      <c r="G10" s="73">
        <f>SUM(G8:G9)</f>
        <v>0</v>
      </c>
      <c r="H10" s="78">
        <f>SUM(H8:H9)</f>
        <v>59296282167518</v>
      </c>
      <c r="I10" s="73"/>
      <c r="J10" s="78">
        <f>SUM(J8:J9)</f>
        <v>84209408201027</v>
      </c>
      <c r="K10" s="69"/>
      <c r="L10" s="79">
        <f>SUM(L8:L9)</f>
        <v>0.57033089392065539</v>
      </c>
      <c r="N10" s="67"/>
      <c r="O10" s="67"/>
      <c r="P10" s="67"/>
    </row>
    <row r="11" spans="1:16" ht="20.25" customHeight="1" thickTop="1" x14ac:dyDescent="0.2">
      <c r="A11" s="77"/>
      <c r="B11" s="77"/>
      <c r="D11" s="77"/>
      <c r="E11" s="69"/>
      <c r="F11" s="80"/>
      <c r="G11" s="80"/>
      <c r="H11" s="80"/>
      <c r="I11" s="80"/>
      <c r="J11" s="80"/>
      <c r="K11" s="69"/>
      <c r="L11" s="77"/>
      <c r="N11" s="67"/>
      <c r="O11" s="67"/>
      <c r="P11" s="197"/>
    </row>
    <row r="12" spans="1:16" ht="14.45" customHeight="1" x14ac:dyDescent="0.2">
      <c r="A12" s="77"/>
      <c r="B12" s="77"/>
      <c r="D12" s="73"/>
      <c r="E12" s="73"/>
      <c r="F12" s="73"/>
      <c r="G12" s="73"/>
      <c r="L12" s="77"/>
    </row>
    <row r="13" spans="1:16" x14ac:dyDescent="0.2">
      <c r="F13" s="81"/>
      <c r="G13" s="81"/>
      <c r="H13" s="81"/>
      <c r="I13" s="81"/>
      <c r="J13" s="81"/>
    </row>
    <row r="14" spans="1:16" ht="21" x14ac:dyDescent="0.2">
      <c r="D14" s="73"/>
      <c r="E14" s="73"/>
      <c r="F14" s="73"/>
      <c r="G14" s="73"/>
      <c r="H14" s="73"/>
    </row>
    <row r="17" spans="4:10" ht="21" x14ac:dyDescent="0.2">
      <c r="D17" s="73"/>
      <c r="E17" s="73"/>
      <c r="F17" s="73"/>
      <c r="G17" s="73"/>
      <c r="H17" s="73"/>
      <c r="I17" s="73"/>
      <c r="J17" s="73"/>
    </row>
    <row r="18" spans="4:10" x14ac:dyDescent="0.2">
      <c r="D18" s="81"/>
      <c r="E18" s="81"/>
      <c r="F18" s="81"/>
      <c r="G18" s="81"/>
      <c r="H18" s="81"/>
      <c r="I18" s="81"/>
      <c r="J18" s="81"/>
    </row>
  </sheetData>
  <mergeCells count="9">
    <mergeCell ref="A7:B7"/>
    <mergeCell ref="A8:B8"/>
    <mergeCell ref="A9:B9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سپرده. (2)</vt:lpstr>
      <vt:lpstr>سپرده</vt:lpstr>
      <vt:lpstr>سپرده.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.مبالغ تخصیصی اوراق</vt:lpstr>
      <vt:lpstr>مبالغ تخصیصی اوراق</vt:lpstr>
      <vt:lpstr>درآمد سپرده بانکی </vt:lpstr>
      <vt:lpstr>درآمد سپرده بانکی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</vt:lpstr>
      <vt:lpstr>درآمد ناشی از تغییر قیمت اوراق</vt:lpstr>
      <vt:lpstr>سود سپرده بانکی (2)</vt:lpstr>
      <vt:lpstr>سود سپرده بانکی1</vt:lpstr>
      <vt:lpstr>درآمد ناشی از فروش</vt:lpstr>
      <vt:lpstr>درآمد اعمال اختیار</vt:lpstr>
      <vt:lpstr>'.مبالغ تخصیصی اوراق'!Print_Area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'!Print_Area</vt:lpstr>
      <vt:lpstr>'درآمد سپرده بانکی (3)'!Print_Area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سپرده.!Print_Area</vt:lpstr>
      <vt:lpstr>'سپرده. (2)'!Print_Area</vt:lpstr>
      <vt:lpstr>سهام!Print_Area</vt:lpstr>
      <vt:lpstr>'سود اوراق بهادار'!Print_Area</vt:lpstr>
      <vt:lpstr>'سود سپرده بانکی '!Print_Area</vt:lpstr>
      <vt:lpstr>'سود سپرده بانکی (2)'!Print_Area</vt:lpstr>
      <vt:lpstr>'سود سپرده بانکی1'!Print_Area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2026-04-21T07:37:39Z</dcterms:created>
  <dcterms:modified xsi:type="dcterms:W3CDTF">2026-04-29T07:01:15Z</dcterms:modified>
</cp:coreProperties>
</file>