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ira\ماهور\گزارش پرتفوی\1404\1404.09.30\"/>
    </mc:Choice>
  </mc:AlternateContent>
  <xr:revisionPtr revIDLastSave="0" documentId="13_ncr:1_{E303E5E3-EDE4-4249-83A1-05139819E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صورت وضعیت" sheetId="1" state="hidden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ه" sheetId="23" state="hidden" r:id="rId8"/>
    <sheet name="سپرده" sheetId="24" r:id="rId9"/>
    <sheet name=".سپرده" sheetId="7" state="hidden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.مبالغ تخصیصی اوراق" sheetId="25" r:id="rId15"/>
    <sheet name="مبالغ تخصیصی اوراق" sheetId="12" state="hidden" r:id="rId16"/>
    <sheet name="درآمد سپرده بانکی (3)" sheetId="27" state="hidden" r:id="rId17"/>
    <sheet name="درآمد سپرده بانکی" sheetId="26" r:id="rId18"/>
    <sheet name="1درآمد سپرده بانکی" sheetId="13" state="hidden" r:id="rId19"/>
    <sheet name="سایر درآمدها" sheetId="14" r:id="rId20"/>
    <sheet name="درآمد سود سهام" sheetId="15" r:id="rId21"/>
    <sheet name="درآمد سود صندوق" sheetId="16" state="hidden" r:id="rId22"/>
    <sheet name="سود اوراق بهادار" sheetId="17" r:id="rId23"/>
    <sheet name="سود سپرده بانکی (2)" sheetId="29" state="hidden" r:id="rId24"/>
    <sheet name="سود سپرده بانکی " sheetId="28" r:id="rId25"/>
    <sheet name="درآمد ناشی از فروش" sheetId="19" r:id="rId26"/>
    <sheet name="درآمد ناشی از تغییر قیمت اوراق" sheetId="21" r:id="rId27"/>
    <sheet name="سود سپرده بانکی" sheetId="18" state="hidden" r:id="rId28"/>
    <sheet name="درآمد اعمال اختیار" sheetId="20" state="hidden" r:id="rId29"/>
  </sheets>
  <definedNames>
    <definedName name="_xlnm._FilterDatabase" localSheetId="16" hidden="1">'درآمد سپرده بانکی (3)'!$A$7:$J$162</definedName>
    <definedName name="_xlnm._FilterDatabase" localSheetId="7" hidden="1">سپردهه!$A$8:$H$68</definedName>
    <definedName name="_xlnm._FilterDatabase" localSheetId="23" hidden="1">'سود سپرده بانکی (2)'!$A$7:$M$116</definedName>
    <definedName name="_xlnm.Print_Area" localSheetId="9">'.سپرده'!$A$1:$M$85</definedName>
    <definedName name="_xlnm.Print_Area" localSheetId="14">'.مبالغ تخصیصی اوراق'!$A$1:$O$14</definedName>
    <definedName name="_xlnm.Print_Area" localSheetId="0">'0 '!$A$1:$E$22</definedName>
    <definedName name="_xlnm.Print_Area" localSheetId="18">'1درآمد سپرده بانکی'!$A$1:$K$177</definedName>
    <definedName name="_xlnm.Print_Area" localSheetId="5">اوراق!$A$1:$AC$20</definedName>
    <definedName name="_xlnm.Print_Area" localSheetId="3">'اوراق مشتقه'!$A$1:$AV$14</definedName>
    <definedName name="_xlnm.Print_Area" localSheetId="6">'تعدیل قیمت'!$A$1:$N$8</definedName>
    <definedName name="_xlnm.Print_Area" localSheetId="10">درآمد!$A$1:$K$13</definedName>
    <definedName name="_xlnm.Print_Area" localSheetId="28">'درآمد اعمال اختیار'!$A$1:$Z$10</definedName>
    <definedName name="_xlnm.Print_Area" localSheetId="17">'درآمد سپرده بانکی'!$A$1:$K$10</definedName>
    <definedName name="_xlnm.Print_Area" localSheetId="16">'درآمد سپرده بانکی (3)'!$A$1:$K$162</definedName>
    <definedName name="_xlnm.Print_Area" localSheetId="13">'درآمد سرمایه گذاری در اوراق به'!$A$1:$S$24</definedName>
    <definedName name="_xlnm.Print_Area" localSheetId="11">'درآمد سرمایه گذاری در سهام'!$A$1:$X$28</definedName>
    <definedName name="_xlnm.Print_Area" localSheetId="12">'درآمد سرمایه گذاری در صندوق'!$A$1:$X$30</definedName>
    <definedName name="_xlnm.Print_Area" localSheetId="20">'درآمد سود سهام'!$A$1:$T$12</definedName>
    <definedName name="_xlnm.Print_Area" localSheetId="21">'درآمد سود صندوق'!$A$1:$L$7</definedName>
    <definedName name="_xlnm.Print_Area" localSheetId="26">'درآمد ناشی از تغییر قیمت اوراق'!$A$1:$Q$36</definedName>
    <definedName name="_xlnm.Print_Area" localSheetId="25">'درآمد ناشی از فروش'!$A$1:$V$47</definedName>
    <definedName name="_xlnm.Print_Area" localSheetId="19">'سایر درآمدها'!$A$1:$G$11</definedName>
    <definedName name="_xlnm.Print_Area" localSheetId="8">سپرده!$A$1:$L$10</definedName>
    <definedName name="_xlnm.Print_Area" localSheetId="7">سپردهه!$A$1:$H$68</definedName>
    <definedName name="_xlnm.Print_Area" localSheetId="2">سهام!$A$1:$AB$15</definedName>
    <definedName name="_xlnm.Print_Area" localSheetId="22">'سود اوراق بهادار'!$A$1:$P$22</definedName>
    <definedName name="_xlnm.Print_Area" localSheetId="27">'سود سپرده بانکی'!$A$1:$N$177</definedName>
    <definedName name="_xlnm.Print_Area" localSheetId="24">'سود سپرده بانکی '!$A$1:$N$17</definedName>
    <definedName name="_xlnm.Print_Area" localSheetId="23">'سود سپرده بانکی (2)'!$A$1:$N$116</definedName>
    <definedName name="_xlnm.Print_Area" localSheetId="1">'صورت وضعیت'!$A$1:$C$6</definedName>
    <definedName name="_xlnm.Print_Area" localSheetId="15">'مبالغ تخصیصی اوراق'!$A$1:$R$23</definedName>
    <definedName name="_xlnm.Print_Area" localSheetId="4">'واحدهای صندوق'!$A$1:$AB$22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19" l="1"/>
  <c r="Q8" i="21"/>
  <c r="Q36" i="21"/>
  <c r="O36" i="21"/>
  <c r="M36" i="21"/>
  <c r="I36" i="21"/>
  <c r="G36" i="21"/>
  <c r="E36" i="21"/>
  <c r="Q47" i="19" l="1"/>
  <c r="O47" i="19"/>
  <c r="M47" i="19"/>
  <c r="I47" i="19"/>
  <c r="G47" i="19"/>
  <c r="M17" i="28"/>
  <c r="K17" i="28"/>
  <c r="I17" i="28"/>
  <c r="E17" i="28"/>
  <c r="G17" i="28"/>
  <c r="C17" i="28"/>
  <c r="S12" i="15"/>
  <c r="Q12" i="15"/>
  <c r="O12" i="15"/>
  <c r="F11" i="14"/>
  <c r="D11" i="14"/>
  <c r="F10" i="26"/>
  <c r="D10" i="26"/>
  <c r="O22" i="17"/>
  <c r="M22" i="17"/>
  <c r="K22" i="17"/>
  <c r="I22" i="17"/>
  <c r="G22" i="17"/>
  <c r="E22" i="17"/>
  <c r="M12" i="15"/>
  <c r="J10" i="26"/>
  <c r="H10" i="26"/>
  <c r="R24" i="11"/>
  <c r="P24" i="11"/>
  <c r="N24" i="11"/>
  <c r="L24" i="11"/>
  <c r="J24" i="11"/>
  <c r="H24" i="11"/>
  <c r="F24" i="11"/>
  <c r="D24" i="11"/>
  <c r="U30" i="10"/>
  <c r="S30" i="10"/>
  <c r="Q30" i="10"/>
  <c r="N30" i="10"/>
  <c r="J30" i="10"/>
  <c r="H30" i="10"/>
  <c r="F30" i="10"/>
  <c r="W28" i="9"/>
  <c r="U28" i="9"/>
  <c r="S28" i="9"/>
  <c r="P28" i="9"/>
  <c r="N28" i="9"/>
  <c r="J28" i="9"/>
  <c r="D28" i="9"/>
  <c r="H28" i="9"/>
  <c r="F28" i="9"/>
  <c r="L8" i="24"/>
  <c r="L10" i="24"/>
  <c r="J10" i="24"/>
  <c r="H10" i="24"/>
  <c r="F10" i="24"/>
  <c r="D10" i="24"/>
  <c r="AB20" i="5"/>
  <c r="Z20" i="5"/>
  <c r="X20" i="5"/>
  <c r="R20" i="5"/>
  <c r="P20" i="5"/>
  <c r="N20" i="5"/>
  <c r="L20" i="5"/>
  <c r="J20" i="5"/>
  <c r="H20" i="5"/>
  <c r="AA22" i="4"/>
  <c r="Y22" i="4"/>
  <c r="W22" i="4"/>
  <c r="S22" i="4"/>
  <c r="Q22" i="4"/>
  <c r="O22" i="4"/>
  <c r="M22" i="4"/>
  <c r="K22" i="4"/>
  <c r="I22" i="4"/>
  <c r="G22" i="4"/>
  <c r="AB9" i="2"/>
  <c r="AB15" i="2"/>
  <c r="Z15" i="2"/>
  <c r="X15" i="2"/>
  <c r="T15" i="2"/>
  <c r="R15" i="2"/>
  <c r="P15" i="2"/>
  <c r="J15" i="2"/>
  <c r="H15" i="2"/>
  <c r="M8" i="28" l="1"/>
  <c r="M16" i="28"/>
  <c r="O21" i="17"/>
  <c r="I8" i="17"/>
  <c r="O8" i="17"/>
  <c r="O17" i="17"/>
  <c r="K12" i="15"/>
  <c r="I12" i="15"/>
  <c r="J9" i="26"/>
  <c r="J8" i="26"/>
  <c r="F9" i="26"/>
  <c r="F8" i="26"/>
  <c r="R12" i="11"/>
  <c r="R11" i="11"/>
  <c r="R10" i="11"/>
  <c r="U9" i="9"/>
  <c r="Z9" i="9"/>
  <c r="L9" i="24"/>
  <c r="AB12" i="5"/>
  <c r="AB19" i="5"/>
  <c r="AA21" i="4"/>
  <c r="AA15" i="4"/>
  <c r="AA14" i="4"/>
  <c r="AA12" i="4"/>
  <c r="AA10" i="4"/>
  <c r="AA9" i="4"/>
  <c r="AB14" i="2"/>
  <c r="AB10" i="2"/>
  <c r="AB11" i="2"/>
  <c r="AB12" i="2"/>
  <c r="AB13" i="2"/>
  <c r="N15" i="2"/>
  <c r="L15" i="2"/>
  <c r="Q33" i="21"/>
  <c r="M35" i="21"/>
  <c r="O35" i="21" s="1"/>
  <c r="E35" i="21"/>
  <c r="G35" i="21" s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4" i="21"/>
  <c r="Q10" i="21"/>
  <c r="Q9" i="21"/>
  <c r="I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9" i="21"/>
  <c r="T14" i="2"/>
  <c r="A14" i="2"/>
  <c r="Q14" i="19"/>
  <c r="Q35" i="21" l="1"/>
  <c r="I35" i="21"/>
  <c r="X14" i="2"/>
  <c r="Z14" i="2"/>
  <c r="Q8" i="19"/>
  <c r="C74" i="19" l="1"/>
  <c r="I73" i="19"/>
  <c r="K72" i="19"/>
  <c r="I14" i="19"/>
  <c r="K46" i="19" l="1"/>
  <c r="I46" i="19"/>
  <c r="Q45" i="19"/>
  <c r="Q10" i="19"/>
  <c r="Q11" i="19"/>
  <c r="Q12" i="19"/>
  <c r="Q13" i="19"/>
  <c r="Q15" i="19"/>
  <c r="K73" i="19" s="1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I74" i="19" s="1"/>
  <c r="Q41" i="19"/>
  <c r="Q42" i="19"/>
  <c r="Q43" i="19"/>
  <c r="Q44" i="19"/>
  <c r="Q9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3" i="19"/>
  <c r="I12" i="19"/>
  <c r="I11" i="19"/>
  <c r="I10" i="19"/>
  <c r="I9" i="19"/>
  <c r="I8" i="19"/>
  <c r="A45" i="19"/>
  <c r="M10" i="28" l="1"/>
  <c r="M11" i="28"/>
  <c r="M12" i="28"/>
  <c r="M13" i="28"/>
  <c r="M14" i="28"/>
  <c r="M15" i="28"/>
  <c r="M9" i="28"/>
  <c r="G10" i="28"/>
  <c r="G11" i="28"/>
  <c r="G12" i="28"/>
  <c r="G13" i="28"/>
  <c r="G14" i="28"/>
  <c r="G15" i="28"/>
  <c r="G16" i="28"/>
  <c r="G9" i="28"/>
  <c r="G8" i="28"/>
  <c r="M117" i="29"/>
  <c r="C117" i="29"/>
  <c r="D117" i="29"/>
  <c r="E117" i="29"/>
  <c r="F117" i="29"/>
  <c r="G117" i="29"/>
  <c r="H117" i="29"/>
  <c r="I117" i="29"/>
  <c r="J117" i="29"/>
  <c r="K117" i="29"/>
  <c r="L117" i="29"/>
  <c r="L17" i="28"/>
  <c r="J17" i="28"/>
  <c r="H17" i="28"/>
  <c r="F17" i="28"/>
  <c r="D17" i="28"/>
  <c r="I18" i="17"/>
  <c r="O18" i="17"/>
  <c r="O19" i="17"/>
  <c r="O20" i="17"/>
  <c r="I21" i="17"/>
  <c r="I20" i="17"/>
  <c r="I19" i="17"/>
  <c r="A18" i="17"/>
  <c r="A46" i="19" s="1"/>
  <c r="O10" i="17"/>
  <c r="O11" i="17"/>
  <c r="O12" i="17"/>
  <c r="O13" i="17"/>
  <c r="O14" i="17"/>
  <c r="O15" i="17"/>
  <c r="O16" i="17"/>
  <c r="I10" i="17"/>
  <c r="I11" i="17"/>
  <c r="I12" i="17"/>
  <c r="I13" i="17"/>
  <c r="I14" i="17"/>
  <c r="I15" i="17"/>
  <c r="I16" i="17"/>
  <c r="I17" i="17"/>
  <c r="O9" i="17"/>
  <c r="I9" i="17"/>
  <c r="S10" i="15"/>
  <c r="S11" i="15"/>
  <c r="S9" i="15"/>
  <c r="S8" i="15"/>
  <c r="F12" i="8"/>
  <c r="J12" i="8" s="1"/>
  <c r="F11" i="8"/>
  <c r="J11" i="8" s="1"/>
  <c r="O14" i="25" l="1"/>
  <c r="N23" i="26" l="1"/>
  <c r="N22" i="26"/>
  <c r="N20" i="26"/>
  <c r="N17" i="26"/>
  <c r="N16" i="26"/>
  <c r="N14" i="26"/>
  <c r="D163" i="27"/>
  <c r="E163" i="27"/>
  <c r="F163" i="27"/>
  <c r="G163" i="27"/>
  <c r="H163" i="27"/>
  <c r="Q22" i="26"/>
  <c r="Q23" i="26" s="1"/>
  <c r="S20" i="26"/>
  <c r="Q16" i="26"/>
  <c r="Q17" i="26" s="1"/>
  <c r="F10" i="8"/>
  <c r="J10" i="8" s="1"/>
  <c r="R13" i="11"/>
  <c r="R14" i="11"/>
  <c r="R15" i="11"/>
  <c r="R16" i="11"/>
  <c r="R17" i="11"/>
  <c r="R18" i="11"/>
  <c r="R19" i="11"/>
  <c r="R20" i="11"/>
  <c r="R21" i="11"/>
  <c r="R22" i="11"/>
  <c r="R23" i="11"/>
  <c r="J20" i="11"/>
  <c r="J18" i="11"/>
  <c r="J10" i="11"/>
  <c r="J12" i="11"/>
  <c r="J13" i="11"/>
  <c r="J14" i="11"/>
  <c r="J15" i="11"/>
  <c r="J16" i="11"/>
  <c r="J17" i="11"/>
  <c r="J19" i="11"/>
  <c r="J21" i="11"/>
  <c r="J22" i="11"/>
  <c r="J23" i="11"/>
  <c r="J11" i="11"/>
  <c r="U9" i="10"/>
  <c r="U10" i="9" l="1"/>
  <c r="D68" i="23"/>
  <c r="E68" i="23"/>
  <c r="F68" i="23"/>
  <c r="G68" i="23"/>
  <c r="H68" i="23"/>
  <c r="C68" i="23"/>
  <c r="G10" i="24"/>
  <c r="I10" i="24"/>
  <c r="U15" i="10" l="1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11" i="10"/>
  <c r="U12" i="10"/>
  <c r="U13" i="10"/>
  <c r="U14" i="10"/>
  <c r="U10" i="10"/>
  <c r="J10" i="10"/>
  <c r="F9" i="8"/>
  <c r="J9" i="8" s="1"/>
  <c r="D30" i="10"/>
  <c r="J21" i="10"/>
  <c r="J11" i="10"/>
  <c r="J12" i="10"/>
  <c r="J22" i="10"/>
  <c r="J23" i="10"/>
  <c r="J24" i="10"/>
  <c r="J25" i="10"/>
  <c r="J26" i="10"/>
  <c r="J27" i="10"/>
  <c r="J28" i="10"/>
  <c r="J13" i="10"/>
  <c r="J14" i="10"/>
  <c r="J15" i="10"/>
  <c r="J29" i="10"/>
  <c r="J16" i="10"/>
  <c r="J17" i="10"/>
  <c r="J18" i="10"/>
  <c r="J19" i="10"/>
  <c r="J20" i="10"/>
  <c r="J9" i="10"/>
  <c r="U27" i="9"/>
  <c r="Z27" i="9"/>
  <c r="Z10" i="9"/>
  <c r="Z21" i="9"/>
  <c r="U13" i="9"/>
  <c r="Z13" i="9" s="1"/>
  <c r="U14" i="9"/>
  <c r="Z14" i="9" s="1"/>
  <c r="U15" i="9"/>
  <c r="Z15" i="9" s="1"/>
  <c r="U16" i="9"/>
  <c r="Z16" i="9" s="1"/>
  <c r="U17" i="9"/>
  <c r="Z17" i="9" s="1"/>
  <c r="U18" i="9"/>
  <c r="Z18" i="9" s="1"/>
  <c r="U19" i="9"/>
  <c r="Z19" i="9" s="1"/>
  <c r="U20" i="9"/>
  <c r="Z20" i="9" s="1"/>
  <c r="U21" i="9"/>
  <c r="U22" i="9"/>
  <c r="Z22" i="9" s="1"/>
  <c r="U23" i="9"/>
  <c r="Z23" i="9" s="1"/>
  <c r="U24" i="9"/>
  <c r="Z24" i="9" s="1"/>
  <c r="U25" i="9"/>
  <c r="Z25" i="9" s="1"/>
  <c r="U26" i="9"/>
  <c r="U11" i="9"/>
  <c r="Z11" i="9" s="1"/>
  <c r="U12" i="9"/>
  <c r="Z12" i="9" s="1"/>
  <c r="Z26" i="9" l="1"/>
  <c r="Z28" i="9" s="1"/>
  <c r="W15" i="9" l="1"/>
  <c r="W9" i="9"/>
  <c r="W26" i="9"/>
  <c r="W21" i="9"/>
  <c r="W11" i="9"/>
  <c r="W25" i="9"/>
  <c r="W23" i="9"/>
  <c r="W27" i="9"/>
  <c r="W12" i="9"/>
  <c r="W10" i="9"/>
  <c r="W20" i="9"/>
  <c r="W17" i="9"/>
  <c r="W16" i="9"/>
  <c r="W18" i="9"/>
  <c r="W13" i="9"/>
  <c r="W14" i="9"/>
  <c r="W22" i="9"/>
  <c r="W24" i="9"/>
  <c r="W19" i="9"/>
  <c r="J11" i="9" l="1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9" i="9"/>
  <c r="J10" i="9"/>
  <c r="F8" i="8" l="1"/>
  <c r="F13" i="8" s="1"/>
  <c r="J8" i="8" l="1"/>
  <c r="J13" i="8" s="1"/>
  <c r="AC7" i="4"/>
  <c r="AE7" i="5" s="1"/>
  <c r="AC8" i="4"/>
  <c r="AA20" i="4" s="1"/>
  <c r="W17" i="10" l="1"/>
  <c r="W9" i="10"/>
  <c r="L11" i="10"/>
  <c r="L9" i="10"/>
  <c r="L9" i="9"/>
  <c r="L26" i="9"/>
  <c r="L10" i="9"/>
  <c r="H12" i="8"/>
  <c r="H11" i="8"/>
  <c r="H10" i="8"/>
  <c r="H9" i="8"/>
  <c r="H8" i="8"/>
  <c r="H13" i="8" s="1"/>
  <c r="W12" i="10"/>
  <c r="W16" i="10"/>
  <c r="W20" i="10"/>
  <c r="W24" i="10"/>
  <c r="W28" i="10"/>
  <c r="L12" i="10"/>
  <c r="L16" i="10"/>
  <c r="L20" i="10"/>
  <c r="L25" i="10"/>
  <c r="L29" i="10"/>
  <c r="L11" i="9"/>
  <c r="L16" i="9"/>
  <c r="L20" i="9"/>
  <c r="L24" i="9"/>
  <c r="W13" i="10"/>
  <c r="W21" i="10"/>
  <c r="W25" i="10"/>
  <c r="W29" i="10"/>
  <c r="L13" i="10"/>
  <c r="L17" i="10"/>
  <c r="L22" i="10"/>
  <c r="L26" i="10"/>
  <c r="L10" i="10"/>
  <c r="L12" i="9"/>
  <c r="L17" i="9"/>
  <c r="L21" i="9"/>
  <c r="L25" i="9"/>
  <c r="W14" i="10"/>
  <c r="W18" i="10"/>
  <c r="W22" i="10"/>
  <c r="W26" i="10"/>
  <c r="W10" i="10"/>
  <c r="L21" i="10"/>
  <c r="L14" i="10"/>
  <c r="L18" i="10"/>
  <c r="L23" i="10"/>
  <c r="L27" i="10"/>
  <c r="L13" i="9"/>
  <c r="L14" i="9"/>
  <c r="L18" i="9"/>
  <c r="L22" i="9"/>
  <c r="W11" i="10"/>
  <c r="W15" i="10"/>
  <c r="W19" i="10"/>
  <c r="W23" i="10"/>
  <c r="W27" i="10"/>
  <c r="L15" i="10"/>
  <c r="L19" i="10"/>
  <c r="L24" i="10"/>
  <c r="L28" i="10"/>
  <c r="L15" i="9"/>
  <c r="L19" i="9"/>
  <c r="L23" i="9"/>
  <c r="L27" i="9"/>
  <c r="AA13" i="4"/>
  <c r="AA17" i="4"/>
  <c r="AA18" i="4"/>
  <c r="AE8" i="5"/>
  <c r="AA11" i="4"/>
  <c r="AA19" i="4"/>
  <c r="AA16" i="4"/>
  <c r="R18" i="2"/>
  <c r="J18" i="2"/>
  <c r="H18" i="2"/>
  <c r="I18" i="2"/>
  <c r="K18" i="2"/>
  <c r="L30" i="10" l="1"/>
  <c r="W30" i="10"/>
  <c r="L28" i="9"/>
  <c r="P7" i="24"/>
  <c r="AB13" i="5"/>
  <c r="AB17" i="5"/>
  <c r="AB9" i="5"/>
  <c r="AB14" i="5"/>
  <c r="AB18" i="5"/>
  <c r="AB11" i="5"/>
  <c r="AB15" i="5"/>
  <c r="AB16" i="5"/>
  <c r="AB10" i="5"/>
  <c r="M7" i="8" l="1"/>
</calcChain>
</file>

<file path=xl/sharedStrings.xml><?xml version="1.0" encoding="utf-8"?>
<sst xmlns="http://schemas.openxmlformats.org/spreadsheetml/2006/main" count="1458" uniqueCount="371">
  <si>
    <t>صندوق قابل معامله با درآمد ثابت ماهور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</si>
  <si>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</si>
  <si>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</si>
  <si>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</si>
  <si>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</si>
  <si>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</si>
  <si>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</si>
  <si>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</si>
  <si>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</si>
  <si>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</si>
  <si>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</si>
  <si>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</si>
  <si>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</si>
  <si>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</si>
  <si>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</si>
  <si>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</si>
  <si>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</si>
  <si>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</si>
  <si>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</si>
  <si>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</si>
  <si>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شمش طلا GoldBar</t>
  </si>
  <si>
    <t>فولاد هرمزگان جنوب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</si>
  <si>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</si>
  <si>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</si>
  <si>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</si>
  <si>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</si>
  <si>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</si>
  <si>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</si>
  <si>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</si>
  <si>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</si>
  <si>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</si>
  <si>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</si>
  <si>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</si>
  <si>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</si>
  <si>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</si>
  <si>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</si>
  <si>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</si>
  <si>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اختیارخ.ت.هرمز-2243-050918</t>
  </si>
  <si>
    <t>اختیار خرید</t>
  </si>
  <si>
    <t>موقعیت فروش</t>
  </si>
  <si>
    <t>-</t>
  </si>
  <si>
    <t>1405/09/18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</si>
  <si>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</si>
  <si>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</si>
  <si>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</si>
  <si>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</si>
  <si>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</si>
  <si>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</si>
  <si>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</si>
  <si>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</si>
  <si>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</si>
  <si>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</si>
  <si>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شاخصی شفق رابین</t>
  </si>
  <si>
    <t>صندوق س.بخشی صنایع معیار-ب</t>
  </si>
  <si>
    <t>صندوق س.پشتوانه طلای پاداش</t>
  </si>
  <si>
    <t>صندوق س.پشتوانه طلای رز</t>
  </si>
  <si>
    <t>صندوق س.پشتوانه طلای زرین آگاه</t>
  </si>
  <si>
    <t>صندوق س.پشتوانه طلای لیان</t>
  </si>
  <si>
    <t>صندوق س.كالاي زرگر كارآمد</t>
  </si>
  <si>
    <t>صندوق س.كالاي زمرد بيدار</t>
  </si>
  <si>
    <t>صندوق س.مبتنی بر کالای فارابی</t>
  </si>
  <si>
    <t>صندوق س.پشتوانه طلادرخشان آبان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</si>
  <si>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</si>
  <si>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</si>
  <si>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</si>
  <si>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</si>
  <si>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</si>
  <si>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</si>
  <si>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</si>
  <si>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</si>
  <si>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سلف موازی هیدروکربن آفتاب062</t>
  </si>
  <si>
    <t>1404/03/12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</si>
  <si>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</si>
  <si>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</si>
  <si>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</si>
  <si>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</si>
  <si>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</si>
  <si>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آرگون نورد ایران080714</t>
  </si>
  <si>
    <t>1404/07/14</t>
  </si>
  <si>
    <t>1408/07/14</t>
  </si>
  <si>
    <t>مرابحه تولید اصفهان مقدم050201</t>
  </si>
  <si>
    <t>1403/02/01</t>
  </si>
  <si>
    <t>1405/02/01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</si>
  <si>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</si>
  <si>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</si>
  <si>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</si>
  <si>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</si>
  <si>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</si>
  <si>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مرابحه عام دولت245-ش.خ070813</t>
  </si>
  <si>
    <t>1404/08/13</t>
  </si>
  <si>
    <t>1407/08/13</t>
  </si>
  <si>
    <t>مشارکت ش تبریز062-3ماهه20.5%</t>
  </si>
  <si>
    <t>1402/12/28</t>
  </si>
  <si>
    <t>1406/12/28</t>
  </si>
  <si>
    <t>مرابحه عام دولت244-ش.خ070913</t>
  </si>
  <si>
    <t>1407/09/13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</si>
  <si>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</si>
  <si>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</si>
  <si>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</si>
  <si>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</si>
  <si>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</si>
  <si>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</si>
  <si>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</si>
  <si>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</si>
  <si>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</si>
  <si>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</si>
  <si>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</si>
  <si>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</si>
  <si>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</si>
  <si>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</si>
  <si>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</si>
  <si>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0.00%</t>
  </si>
  <si>
    <t>سپرده کوتاه مدت بانک گردشگری قیطریه(کوتاه مدت)</t>
  </si>
  <si>
    <t>سپرده کوتاه مدت بانک گردشگری مرکزی( کوتاه مدت)</t>
  </si>
  <si>
    <t>سپرده کوتاه مدت بانک صادرات شریعتی( کوتاه مدت)</t>
  </si>
  <si>
    <t>0.01%</t>
  </si>
  <si>
    <t>سپرده کوتاه مدت بانک خاورمیانه مهستان (کوتاه مدت)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</si>
  <si>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</si>
  <si>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</si>
  <si>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</si>
  <si>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</si>
  <si>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</si>
  <si>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پاسارگاد هفت تیر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</si>
  <si>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</si>
  <si>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</si>
  <si>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</si>
  <si>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</si>
  <si>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</si>
  <si>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</si>
  <si>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0.07%</t>
  </si>
  <si>
    <t>سپرده بلند مدت بانک گردشگری قیطریه</t>
  </si>
  <si>
    <t>سپرده بلند مدت بانک صادرات بیست متری افسریه</t>
  </si>
  <si>
    <t>1.00%</t>
  </si>
  <si>
    <t>0.11%</t>
  </si>
  <si>
    <t>سپرده بلند مدت موسسه اعتباری ملل شهید دادمان</t>
  </si>
  <si>
    <t>0.50%</t>
  </si>
  <si>
    <t>0.82%</t>
  </si>
  <si>
    <t>سپرده بلند مدت بانک صادرات قیطریه</t>
  </si>
  <si>
    <t>0.71%</t>
  </si>
  <si>
    <t>سپرده بلند مدت بانک صادرات شیخ بهایی</t>
  </si>
  <si>
    <t>0.40%</t>
  </si>
  <si>
    <t>2.35%</t>
  </si>
  <si>
    <t>سپرده بلند مدت بانک صادرات زعفرانیه</t>
  </si>
  <si>
    <t>0.96%</t>
  </si>
  <si>
    <t>1.09%</t>
  </si>
  <si>
    <t>1.30%</t>
  </si>
  <si>
    <t>سپرده بلند مدت بانک صادرات ﺷﻬﺮﺯﺍﺩ</t>
  </si>
  <si>
    <t>0.30%</t>
  </si>
  <si>
    <t>سپرده بلند مدت بانک صادرات شهید رجایی</t>
  </si>
  <si>
    <t>سپرده بلند مدت بانک صادرات نازی آباد</t>
  </si>
  <si>
    <t>سپرده بلند مدت بانک صادرات میدان خراسان</t>
  </si>
  <si>
    <t>1.12%</t>
  </si>
  <si>
    <t>سپرده بلند مدت بانک صادرات فرزانگان</t>
  </si>
  <si>
    <t>سپرده بلند مدت بانک صادرات بلوار آفریقا</t>
  </si>
  <si>
    <t>1.21%</t>
  </si>
  <si>
    <t>سپرده بلند مدت بانک صادرات خانی آباد نو</t>
  </si>
  <si>
    <t>سپرده بلند مدت موسسه اعتباری ملل جنت آباد</t>
  </si>
  <si>
    <t>سپرده بلند مدت موسسه اعتباری ملل بلوار دریا</t>
  </si>
  <si>
    <t>2.18%</t>
  </si>
  <si>
    <t>سپرده بلند مدت بانک صادرات خیابان همايون شهر</t>
  </si>
  <si>
    <t>0.19%</t>
  </si>
  <si>
    <t>0.83%</t>
  </si>
  <si>
    <t>0.06%</t>
  </si>
  <si>
    <t>2.10%</t>
  </si>
  <si>
    <t>0.89%</t>
  </si>
  <si>
    <t>0.10%</t>
  </si>
  <si>
    <t>سپرده بلند مدت موسسه اعتباری ملل شریعتی</t>
  </si>
  <si>
    <t>0.22%</t>
  </si>
  <si>
    <t>1.89%</t>
  </si>
  <si>
    <t>2.61%</t>
  </si>
  <si>
    <t>1.49%</t>
  </si>
  <si>
    <t>1.92%</t>
  </si>
  <si>
    <t>2.73%</t>
  </si>
  <si>
    <t>2.87%</t>
  </si>
  <si>
    <t>1.75%</t>
  </si>
  <si>
    <t>سپرده بلند مدت بانک صادرات 15 متری اول افسریه</t>
  </si>
  <si>
    <t>1.94%</t>
  </si>
  <si>
    <t>1.59%</t>
  </si>
  <si>
    <t>1.91%</t>
  </si>
  <si>
    <t>0.94%</t>
  </si>
  <si>
    <t>1.35%</t>
  </si>
  <si>
    <t>3.84%</t>
  </si>
  <si>
    <t>0.36%</t>
  </si>
  <si>
    <t>0.26%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</si>
  <si>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</si>
  <si>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</si>
  <si>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</si>
  <si>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</si>
  <si>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</si>
  <si>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</si>
  <si>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</si>
  <si>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</si>
  <si>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</si>
  <si>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</si>
  <si>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</si>
  <si>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</si>
  <si>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</si>
  <si>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</si>
  <si>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</si>
  <si>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</si>
  <si>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</si>
  <si>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</si>
  <si>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</si>
  <si>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</si>
  <si>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</si>
  <si>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</si>
  <si>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</si>
  <si>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</si>
  <si>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</si>
  <si>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</si>
  <si>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</si>
  <si>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</si>
  <si>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بانک ملت</t>
  </si>
  <si>
    <t>ایران‌ خودرو</t>
  </si>
  <si>
    <t>صنایع پتروشیمی خلیج فارس</t>
  </si>
  <si>
    <t>فولاد مبارکه اصفهان</t>
  </si>
  <si>
    <t>س. نفت و گاز و پتروشیمی تأمین</t>
  </si>
  <si>
    <t>پتروشیمی پردیس</t>
  </si>
  <si>
    <t>سرمایه گذاری صدرتامین</t>
  </si>
  <si>
    <t>پالایش نفت تهران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</si>
  <si>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</si>
  <si>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</si>
  <si>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</si>
  <si>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</si>
  <si>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</si>
  <si>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</si>
  <si>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</si>
  <si>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</si>
  <si>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شاخص30 شرکت فیروزه- سهام</t>
  </si>
  <si>
    <t>صندوق س صنایع اندیشه صبا2-بخشی</t>
  </si>
  <si>
    <t>صندوق س سروسودمند مدبران-سهام</t>
  </si>
  <si>
    <t>صندوق اهرمی شتاب آگاه-واحدهای عادی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</si>
  <si>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</si>
  <si>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</si>
  <si>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</si>
  <si>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</si>
  <si>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</si>
  <si>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</si>
  <si>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</si>
  <si>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</si>
  <si>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</si>
  <si>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</si>
  <si>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</si>
  <si>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</si>
  <si>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</si>
  <si>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</si>
  <si>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</si>
  <si>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</si>
  <si>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</si>
  <si>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</si>
  <si>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</si>
  <si>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</si>
  <si>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</si>
  <si>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</si>
  <si>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</si>
  <si>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</si>
  <si>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</si>
  <si>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</si>
  <si>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</si>
  <si>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</si>
  <si>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</si>
  <si>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</si>
  <si>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</si>
  <si>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</si>
  <si>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</si>
  <si>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</si>
  <si>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</si>
  <si>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</si>
  <si>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</si>
  <si>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</si>
  <si>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بلند مدت بانک ملی 22 بهمن</t>
  </si>
  <si>
    <t>سپرده بلند مدت بانک تجارت مرکزی</t>
  </si>
  <si>
    <t>سپرده بلند مدت بانک صادرات وحدت اسلامی</t>
  </si>
  <si>
    <t>سپرده بلند مدت بانک صادرات شهید عامری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</si>
  <si>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</si>
  <si>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</si>
  <si>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</si>
  <si>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</si>
  <si>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</si>
  <si>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</si>
  <si>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</si>
  <si>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</si>
  <si>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</si>
  <si>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</si>
  <si>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</si>
  <si>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</si>
  <si>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</si>
  <si>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</si>
  <si>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</si>
  <si>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</si>
  <si>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</si>
  <si>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</si>
  <si>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</si>
  <si>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</si>
  <si>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</si>
  <si>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</si>
  <si>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</si>
  <si>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</si>
  <si>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</si>
  <si>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</si>
  <si>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</si>
  <si>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</si>
  <si>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</si>
  <si>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</si>
  <si>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</si>
  <si>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</si>
  <si>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</si>
  <si>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</si>
  <si>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</si>
  <si>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</si>
  <si>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</si>
  <si>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</si>
  <si>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</si>
  <si>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</si>
  <si>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</si>
  <si>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</si>
  <si>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</si>
  <si>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</si>
  <si>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</si>
  <si>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</si>
  <si>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ظهرمز05091</t>
  </si>
  <si>
    <t>صندوق سرمایه‌گذاری در اوراق بهادار بادرآمد ثابت ماهور</t>
  </si>
  <si>
    <t>‫صورت وضعیت پورتفوی</t>
  </si>
  <si>
    <t>برای ماه منتهی به 30 آذر ماه  1404</t>
  </si>
  <si>
    <t>15-40 معین</t>
  </si>
  <si>
    <t>15-65-320711</t>
  </si>
  <si>
    <t>عملکرد سبد</t>
  </si>
  <si>
    <t>جمع سرمایه‌گذاری‌ها و دارایی‌ها</t>
  </si>
  <si>
    <t>داروسارزی امین</t>
  </si>
  <si>
    <t>گواهی سپرده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</si>
  <si>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</si>
  <si>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</si>
  <si>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</si>
  <si>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</si>
  <si>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</si>
  <si>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</si>
  <si>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</si>
  <si>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</si>
  <si>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</si>
  <si>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</si>
  <si>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</si>
  <si>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</si>
  <si>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</si>
  <si>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</si>
  <si>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</si>
  <si>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</si>
  <si>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</si>
  <si>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</si>
  <si>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>هرمز1</t>
  </si>
  <si>
    <t>اوراق اختیار فروش تبعی فولاد هرمزگان جنوب</t>
  </si>
  <si>
    <t xml:space="preserve"> 1-3-2مبالغ تخصیص یافته بابت خرید و نگهداری اوراق بهادار با درآمد ثابت (نرخ سود ترجیحی)</t>
  </si>
  <si>
    <t xml:space="preserve"> شرکت داروسازی امین</t>
  </si>
  <si>
    <t>1406/03/12</t>
  </si>
  <si>
    <t>1406/20/01</t>
  </si>
  <si>
    <t>1404/03/19</t>
  </si>
  <si>
    <t xml:space="preserve">سپرده موسسه اعتباری ملل 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</si>
  <si>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</si>
  <si>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</si>
  <si>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</si>
  <si>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</si>
  <si>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</si>
  <si>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</si>
  <si>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 xml:space="preserve">سپرده کوتاه مدت بانک ملت  </t>
  </si>
  <si>
    <t>سپرده کوتاه مدت بانک اقتصاد  نوین</t>
  </si>
  <si>
    <t>چک کردن با معین نرم افزار و سود و زبان فروش سهام</t>
  </si>
  <si>
    <t>نفت بندر</t>
  </si>
  <si>
    <t>لیان</t>
  </si>
  <si>
    <t>41-35</t>
  </si>
  <si>
    <t>از سود و زیان فروش</t>
  </si>
  <si>
    <t>مالیات</t>
  </si>
  <si>
    <t>کارمزد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</si>
</sst>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1"/>
      <color rgb="FF000000"/>
      <name val="B Nazanin"/>
      <charset val="178"/>
    </font>
    <font>
      <b/>
      <sz val="16"/>
      <color theme="1"/>
      <name val="B Nazanin"/>
      <charset val="178"/>
    </font>
    <font>
      <b/>
      <sz val="11"/>
      <name val="B Nazanin"/>
      <charset val="178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0" tint="-0.34998626667073579"/>
      <name val="B Nazanin"/>
      <charset val="178"/>
    </font>
    <font>
      <sz val="12"/>
      <color theme="0" tint="-0.34998626667073579"/>
      <name val="Arial"/>
      <family val="2"/>
    </font>
    <font>
      <sz val="10"/>
      <color theme="0" tint="-0.34998626667073579"/>
      <name val="B Nazanin"/>
      <charset val="178"/>
    </font>
    <font>
      <sz val="10"/>
      <color theme="0" tint="-0.34998626667073579"/>
      <name val="Arial"/>
      <family val="2"/>
    </font>
    <font>
      <sz val="11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30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/>
    <xf numFmtId="0" fontId="6" fillId="0" borderId="0" xfId="1"/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5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9" fontId="4" fillId="0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16" fillId="0" borderId="0" xfId="0" applyNumberFormat="1" applyFont="1" applyAlignment="1">
      <alignment horizontal="left"/>
    </xf>
    <xf numFmtId="0" fontId="16" fillId="0" borderId="0" xfId="0" applyFont="1" applyFill="1" applyAlignment="1">
      <alignment horizontal="left"/>
    </xf>
    <xf numFmtId="10" fontId="4" fillId="0" borderId="5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left"/>
    </xf>
    <xf numFmtId="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165" fontId="18" fillId="0" borderId="0" xfId="3" applyNumberFormat="1" applyFont="1" applyAlignment="1">
      <alignment horizontal="left"/>
    </xf>
    <xf numFmtId="165" fontId="18" fillId="0" borderId="0" xfId="3" applyNumberFormat="1" applyFont="1" applyAlignment="1">
      <alignment horizontal="center" vertical="center"/>
    </xf>
    <xf numFmtId="165" fontId="18" fillId="0" borderId="4" xfId="3" applyNumberFormat="1" applyFont="1" applyFill="1" applyBorder="1" applyAlignment="1">
      <alignment horizontal="right" vertical="center"/>
    </xf>
    <xf numFmtId="165" fontId="18" fillId="0" borderId="0" xfId="3" applyNumberFormat="1" applyFont="1" applyFill="1" applyBorder="1" applyAlignment="1">
      <alignment vertical="center"/>
    </xf>
    <xf numFmtId="165" fontId="18" fillId="0" borderId="4" xfId="3" applyNumberFormat="1" applyFont="1" applyFill="1" applyBorder="1" applyAlignment="1">
      <alignment horizontal="center" vertical="center"/>
    </xf>
    <xf numFmtId="165" fontId="18" fillId="0" borderId="0" xfId="3" applyNumberFormat="1" applyFont="1" applyBorder="1" applyAlignment="1">
      <alignment horizontal="left"/>
    </xf>
    <xf numFmtId="165" fontId="18" fillId="0" borderId="2" xfId="3" applyNumberFormat="1" applyFont="1" applyFill="1" applyBorder="1" applyAlignment="1">
      <alignment horizontal="right" vertical="center"/>
    </xf>
    <xf numFmtId="165" fontId="18" fillId="0" borderId="2" xfId="3" applyNumberFormat="1" applyFont="1" applyBorder="1" applyAlignment="1">
      <alignment horizontal="center" vertical="center"/>
    </xf>
    <xf numFmtId="3" fontId="18" fillId="0" borderId="0" xfId="4" applyNumberFormat="1" applyFont="1" applyAlignment="1">
      <alignment horizontal="center" vertical="center"/>
    </xf>
    <xf numFmtId="9" fontId="18" fillId="0" borderId="2" xfId="5" applyFont="1" applyBorder="1" applyAlignment="1">
      <alignment horizontal="center" vertical="center"/>
    </xf>
    <xf numFmtId="164" fontId="18" fillId="0" borderId="0" xfId="5" applyNumberFormat="1" applyFont="1" applyFill="1" applyAlignment="1">
      <alignment horizontal="center" vertical="center" wrapText="1"/>
    </xf>
    <xf numFmtId="165" fontId="18" fillId="0" borderId="0" xfId="3" applyNumberFormat="1" applyFont="1" applyFill="1" applyBorder="1" applyAlignment="1">
      <alignment horizontal="center" vertical="center"/>
    </xf>
    <xf numFmtId="165" fontId="18" fillId="0" borderId="0" xfId="3" applyNumberFormat="1" applyFont="1" applyFill="1" applyBorder="1" applyAlignment="1">
      <alignment horizontal="right" vertical="center"/>
    </xf>
    <xf numFmtId="165" fontId="18" fillId="0" borderId="0" xfId="3" applyNumberFormat="1" applyFont="1" applyBorder="1" applyAlignment="1">
      <alignment horizontal="center" vertical="center"/>
    </xf>
    <xf numFmtId="9" fontId="18" fillId="0" borderId="0" xfId="5" applyFont="1" applyAlignment="1">
      <alignment horizontal="center" vertical="center"/>
    </xf>
    <xf numFmtId="10" fontId="18" fillId="0" borderId="0" xfId="5" applyNumberFormat="1" applyFont="1" applyFill="1" applyAlignment="1">
      <alignment horizontal="center" vertical="center" wrapText="1"/>
    </xf>
    <xf numFmtId="165" fontId="18" fillId="0" borderId="0" xfId="3" applyNumberFormat="1" applyFont="1" applyFill="1" applyBorder="1" applyAlignment="1">
      <alignment horizontal="right" vertical="center" wrapText="1"/>
    </xf>
    <xf numFmtId="165" fontId="18" fillId="0" borderId="0" xfId="3" applyNumberFormat="1" applyFont="1" applyFill="1" applyBorder="1" applyAlignment="1">
      <alignment vertical="center" wrapText="1"/>
    </xf>
    <xf numFmtId="165" fontId="18" fillId="0" borderId="0" xfId="3" applyNumberFormat="1" applyFont="1" applyAlignment="1">
      <alignment horizontal="right" vertical="center"/>
    </xf>
    <xf numFmtId="165" fontId="18" fillId="0" borderId="0" xfId="3" applyNumberFormat="1" applyFont="1" applyFill="1" applyAlignment="1">
      <alignment horizontal="center" vertical="center"/>
    </xf>
    <xf numFmtId="10" fontId="18" fillId="0" borderId="0" xfId="5" applyNumberFormat="1" applyFont="1" applyAlignment="1">
      <alignment horizontal="center" vertical="center" wrapText="1"/>
    </xf>
    <xf numFmtId="165" fontId="18" fillId="0" borderId="0" xfId="3" applyNumberFormat="1" applyFont="1" applyFill="1" applyAlignment="1">
      <alignment horizontal="right" vertical="center"/>
    </xf>
    <xf numFmtId="9" fontId="18" fillId="0" borderId="0" xfId="5" applyFont="1" applyBorder="1" applyAlignment="1">
      <alignment horizontal="center" vertical="center"/>
    </xf>
    <xf numFmtId="164" fontId="18" fillId="0" borderId="0" xfId="5" applyNumberFormat="1" applyFont="1" applyAlignment="1">
      <alignment horizontal="center" vertical="center" wrapText="1"/>
    </xf>
    <xf numFmtId="165" fontId="18" fillId="0" borderId="0" xfId="3" applyNumberFormat="1" applyFont="1" applyFill="1" applyAlignment="1">
      <alignment horizontal="left"/>
    </xf>
    <xf numFmtId="165" fontId="20" fillId="0" borderId="0" xfId="3" applyNumberFormat="1" applyFont="1" applyAlignment="1">
      <alignment horizontal="center" vertical="center"/>
    </xf>
    <xf numFmtId="165" fontId="3" fillId="0" borderId="0" xfId="3" applyNumberFormat="1" applyFont="1" applyFill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/>
    </xf>
    <xf numFmtId="165" fontId="20" fillId="0" borderId="2" xfId="3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165" fontId="20" fillId="0" borderId="0" xfId="3" applyNumberFormat="1" applyFont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Alignment="1">
      <alignment horizontal="center" vertical="center"/>
    </xf>
    <xf numFmtId="10" fontId="4" fillId="0" borderId="5" xfId="4" applyNumberFormat="1" applyFont="1" applyBorder="1" applyAlignment="1">
      <alignment horizontal="center" vertical="center"/>
    </xf>
    <xf numFmtId="3" fontId="23" fillId="0" borderId="0" xfId="4" applyNumberFormat="1" applyFont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3" fontId="23" fillId="0" borderId="0" xfId="4" applyNumberFormat="1" applyFont="1" applyBorder="1" applyAlignment="1">
      <alignment horizontal="center" vertical="center"/>
    </xf>
    <xf numFmtId="164" fontId="18" fillId="0" borderId="0" xfId="5" applyNumberFormat="1" applyFont="1" applyBorder="1" applyAlignment="1">
      <alignment horizontal="center" vertical="center"/>
    </xf>
    <xf numFmtId="165" fontId="24" fillId="0" borderId="0" xfId="3" applyNumberFormat="1" applyFont="1" applyFill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2" fontId="20" fillId="0" borderId="0" xfId="3" applyNumberFormat="1" applyFont="1" applyAlignment="1">
      <alignment horizontal="left"/>
    </xf>
    <xf numFmtId="2" fontId="20" fillId="0" borderId="0" xfId="3" applyNumberFormat="1" applyFont="1" applyAlignment="1">
      <alignment horizontal="center" vertical="center"/>
    </xf>
    <xf numFmtId="2" fontId="4" fillId="0" borderId="6" xfId="3" applyNumberFormat="1" applyFont="1" applyFill="1" applyBorder="1" applyAlignment="1">
      <alignment horizontal="center" vertical="center" wrapText="1"/>
    </xf>
    <xf numFmtId="2" fontId="20" fillId="0" borderId="2" xfId="3" applyNumberFormat="1" applyFont="1" applyBorder="1" applyAlignment="1">
      <alignment horizontal="center" vertical="center"/>
    </xf>
    <xf numFmtId="2" fontId="22" fillId="0" borderId="2" xfId="3" applyNumberFormat="1" applyFont="1" applyBorder="1" applyAlignment="1">
      <alignment horizontal="right" vertical="center"/>
    </xf>
    <xf numFmtId="2" fontId="22" fillId="0" borderId="0" xfId="3" applyNumberFormat="1" applyFont="1" applyAlignment="1">
      <alignment horizontal="right" vertical="center"/>
    </xf>
    <xf numFmtId="37" fontId="4" fillId="0" borderId="0" xfId="4" applyNumberFormat="1" applyFont="1" applyAlignment="1">
      <alignment horizontal="center" vertical="center"/>
    </xf>
    <xf numFmtId="2" fontId="20" fillId="0" borderId="0" xfId="3" applyNumberFormat="1" applyFont="1" applyBorder="1" applyAlignment="1">
      <alignment horizontal="left"/>
    </xf>
    <xf numFmtId="2" fontId="20" fillId="0" borderId="0" xfId="3" applyNumberFormat="1" applyFont="1" applyBorder="1" applyAlignment="1">
      <alignment horizontal="center" vertical="center"/>
    </xf>
    <xf numFmtId="3" fontId="12" fillId="0" borderId="0" xfId="4" applyNumberFormat="1" applyAlignment="1">
      <alignment horizontal="left"/>
    </xf>
    <xf numFmtId="0" fontId="4" fillId="0" borderId="5" xfId="4" applyFont="1" applyBorder="1" applyAlignment="1">
      <alignment horizontal="right" vertical="center"/>
    </xf>
    <xf numFmtId="2" fontId="4" fillId="0" borderId="0" xfId="3" applyNumberFormat="1" applyFont="1" applyFill="1" applyBorder="1" applyAlignment="1">
      <alignment horizontal="center" vertical="center" wrapText="1"/>
    </xf>
    <xf numFmtId="1" fontId="4" fillId="0" borderId="0" xfId="3" applyNumberFormat="1" applyFont="1" applyFill="1" applyBorder="1" applyAlignment="1">
      <alignment horizontal="center" vertical="center" wrapText="1"/>
    </xf>
    <xf numFmtId="2" fontId="20" fillId="0" borderId="0" xfId="3" applyNumberFormat="1" applyFont="1" applyFill="1" applyAlignment="1">
      <alignment horizontal="center" vertical="center"/>
    </xf>
    <xf numFmtId="3" fontId="4" fillId="0" borderId="0" xfId="4" applyNumberFormat="1" applyFont="1" applyFill="1" applyAlignment="1">
      <alignment horizontal="center" vertical="center"/>
    </xf>
    <xf numFmtId="2" fontId="20" fillId="0" borderId="0" xfId="3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" fontId="4" fillId="2" borderId="9" xfId="6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/>
    </xf>
    <xf numFmtId="10" fontId="4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3" fontId="28" fillId="0" borderId="0" xfId="0" applyNumberFormat="1" applyFont="1" applyAlignment="1">
      <alignment horizontal="left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/>
    </xf>
    <xf numFmtId="3" fontId="14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28" fillId="0" borderId="0" xfId="0" applyFont="1" applyFill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165" fontId="31" fillId="0" borderId="0" xfId="3" applyNumberFormat="1" applyFont="1" applyBorder="1" applyAlignment="1">
      <alignment horizontal="center" vertical="center"/>
    </xf>
    <xf numFmtId="0" fontId="32" fillId="0" borderId="0" xfId="4" applyFont="1" applyBorder="1" applyAlignment="1">
      <alignment horizontal="left"/>
    </xf>
    <xf numFmtId="0" fontId="33" fillId="0" borderId="0" xfId="4" applyFont="1" applyBorder="1" applyAlignment="1">
      <alignment horizontal="center" vertical="center"/>
    </xf>
    <xf numFmtId="3" fontId="33" fillId="0" borderId="0" xfId="4" applyNumberFormat="1" applyFont="1" applyBorder="1" applyAlignment="1">
      <alignment horizontal="center" vertical="center"/>
    </xf>
    <xf numFmtId="165" fontId="20" fillId="0" borderId="0" xfId="3" applyNumberFormat="1" applyFont="1" applyFill="1" applyBorder="1" applyAlignment="1">
      <alignment horizontal="center" vertical="center"/>
    </xf>
    <xf numFmtId="3" fontId="4" fillId="0" borderId="5" xfId="4" applyNumberFormat="1" applyFont="1" applyFill="1" applyBorder="1" applyAlignment="1">
      <alignment horizontal="center" vertical="center"/>
    </xf>
    <xf numFmtId="10" fontId="4" fillId="0" borderId="5" xfId="4" applyNumberFormat="1" applyFont="1" applyFill="1" applyBorder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3" fontId="23" fillId="0" borderId="0" xfId="4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3" fontId="5" fillId="0" borderId="0" xfId="4" applyNumberFormat="1" applyFont="1" applyFill="1" applyBorder="1" applyAlignment="1">
      <alignment horizontal="right" vertical="top"/>
    </xf>
    <xf numFmtId="3" fontId="12" fillId="0" borderId="0" xfId="4" applyNumberFormat="1" applyFill="1" applyAlignment="1">
      <alignment horizontal="left"/>
    </xf>
    <xf numFmtId="3" fontId="10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7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7" fontId="4" fillId="0" borderId="0" xfId="0" applyNumberFormat="1" applyFont="1" applyFill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165" fontId="18" fillId="0" borderId="0" xfId="3" applyNumberFormat="1" applyFont="1" applyFill="1" applyAlignment="1">
      <alignment horizontal="center" vertical="center"/>
    </xf>
    <xf numFmtId="165" fontId="18" fillId="0" borderId="0" xfId="3" applyNumberFormat="1" applyFont="1" applyFill="1" applyBorder="1" applyAlignment="1">
      <alignment horizontal="center" vertical="center" wrapText="1"/>
    </xf>
    <xf numFmtId="165" fontId="18" fillId="0" borderId="4" xfId="3" applyNumberFormat="1" applyFont="1" applyFill="1" applyBorder="1" applyAlignment="1">
      <alignment horizontal="center" vertical="center" wrapText="1"/>
    </xf>
    <xf numFmtId="165" fontId="19" fillId="0" borderId="0" xfId="3" applyNumberFormat="1" applyFont="1" applyFill="1" applyAlignment="1">
      <alignment horizontal="right" vertical="center" readingOrder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3" fillId="0" borderId="0" xfId="4" applyFont="1" applyBorder="1" applyAlignment="1">
      <alignment horizontal="center" vertical="center"/>
    </xf>
    <xf numFmtId="165" fontId="4" fillId="0" borderId="4" xfId="3" applyNumberFormat="1" applyFont="1" applyFill="1" applyBorder="1" applyAlignment="1">
      <alignment horizontal="center" vertical="center"/>
    </xf>
    <xf numFmtId="165" fontId="22" fillId="0" borderId="5" xfId="3" applyNumberFormat="1" applyFont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165" fontId="1" fillId="0" borderId="0" xfId="3" applyNumberFormat="1" applyFont="1" applyFill="1" applyAlignment="1">
      <alignment horizontal="center" vertical="center"/>
    </xf>
    <xf numFmtId="165" fontId="3" fillId="0" borderId="0" xfId="3" applyNumberFormat="1" applyFont="1" applyFill="1" applyAlignment="1">
      <alignment horizontal="right" vertical="center"/>
    </xf>
    <xf numFmtId="2" fontId="1" fillId="0" borderId="0" xfId="3" applyNumberFormat="1" applyFont="1" applyFill="1" applyAlignment="1">
      <alignment horizontal="center" vertical="center"/>
    </xf>
    <xf numFmtId="2" fontId="3" fillId="0" borderId="0" xfId="3" applyNumberFormat="1" applyFont="1" applyFill="1" applyAlignment="1">
      <alignment horizontal="right" vertical="center"/>
    </xf>
    <xf numFmtId="2" fontId="4" fillId="0" borderId="4" xfId="3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21" fillId="0" borderId="0" xfId="3" applyNumberFormat="1" applyFont="1" applyAlignment="1">
      <alignment horizontal="right" vertical="center"/>
    </xf>
  </cellXfs>
  <cellStyles count="10">
    <cellStyle name="Comma" xfId="6" builtinId="3"/>
    <cellStyle name="Comma 2" xfId="3" xr:uid="{93E925CA-3F59-45C2-96A9-331EB026CDDD}"/>
    <cellStyle name="Comma 2 2" xfId="7" xr:uid="{5E23F7AD-4224-4445-966B-FB3D31F1BA9E}"/>
    <cellStyle name="Normal" xfId="0" builtinId="0"/>
    <cellStyle name="Normal 2" xfId="1" xr:uid="{71149794-26B2-46D6-B596-FAB9CF132CF3}"/>
    <cellStyle name="Normal 3" xfId="4" xr:uid="{48B18EF2-ECCE-4BF2-9A39-BB34B086C6BC}"/>
    <cellStyle name="Normal 3 2" xfId="8" xr:uid="{3EBFCC09-8506-4510-9B96-B92BE56DD0C3}"/>
    <cellStyle name="Percent" xfId="2" builtinId="5"/>
    <cellStyle name="Percent 2" xfId="5" xr:uid="{5B807CFC-EF8B-4229-A9EB-0A758697D585}"/>
    <cellStyle name="Percent 2 2" xfId="9" xr:uid="{14F18294-3747-453C-947A-B13580093822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B89D0670-9FA3-4455-9609-516AC1A1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7374-B043-4982-90C5-ACF9B57249CE}">
  <dimension ref="A20:L25"/>
  <sheetViews>
    <sheetView showGridLines="0" rightToLeft="1" tabSelected="1" view="pageBreakPreview" topLeftCell="A2" zoomScale="130" zoomScaleNormal="115" zoomScaleSheetLayoutView="130" workbookViewId="0">
      <selection activeCell="H14" sqref="H14"/>
    </sheetView>
  </sheetViews>
  <sheetFormatPr defaultRowHeight="15" x14ac:dyDescent="0.25"/>
  <cols>
    <col min="1" max="4" width="9.140625" style="32"/>
    <col min="5" max="5" width="15.5703125" style="32" customWidth="1"/>
    <col min="6" max="16384" width="9.140625" style="32"/>
  </cols>
  <sheetData>
    <row r="20" spans="1:12" ht="26.25" customHeight="1" x14ac:dyDescent="0.6">
      <c r="A20" s="249" t="s">
        <v>321</v>
      </c>
      <c r="B20" s="249"/>
      <c r="C20" s="249"/>
      <c r="D20" s="249"/>
      <c r="E20" s="249"/>
      <c r="F20" s="30"/>
      <c r="G20" s="30"/>
      <c r="H20" s="30"/>
      <c r="I20" s="31"/>
      <c r="J20" s="31"/>
      <c r="K20" s="248"/>
      <c r="L20" s="248"/>
    </row>
    <row r="21" spans="1:12" ht="24" x14ac:dyDescent="0.6">
      <c r="A21" s="249" t="s">
        <v>322</v>
      </c>
      <c r="B21" s="249"/>
      <c r="C21" s="249"/>
      <c r="D21" s="249"/>
      <c r="E21" s="249"/>
      <c r="F21" s="30"/>
      <c r="G21" s="30"/>
      <c r="H21" s="30"/>
      <c r="I21" s="31"/>
      <c r="J21" s="31"/>
      <c r="K21" s="248"/>
      <c r="L21" s="248"/>
    </row>
    <row r="22" spans="1:12" ht="24" x14ac:dyDescent="0.6">
      <c r="A22" s="249" t="s">
        <v>323</v>
      </c>
      <c r="B22" s="249"/>
      <c r="C22" s="249"/>
      <c r="D22" s="249"/>
      <c r="E22" s="249"/>
      <c r="F22" s="30"/>
      <c r="G22" s="30"/>
      <c r="H22" s="30"/>
      <c r="I22" s="31"/>
      <c r="J22" s="31"/>
      <c r="K22" s="248"/>
      <c r="L22" s="248"/>
    </row>
    <row r="23" spans="1:12" ht="22.5" x14ac:dyDescent="0.55000000000000004">
      <c r="B23" s="33"/>
      <c r="C23" s="33"/>
      <c r="D23" s="33"/>
      <c r="E23" s="33"/>
      <c r="F23" s="33"/>
      <c r="G23" s="33"/>
      <c r="H23" s="33"/>
      <c r="I23" s="34"/>
      <c r="J23" s="34"/>
      <c r="K23" s="34"/>
      <c r="L23" s="34"/>
    </row>
    <row r="24" spans="1:12" ht="22.5" x14ac:dyDescent="0.5500000000000000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4" x14ac:dyDescent="0.6">
      <c r="B25" s="31"/>
      <c r="C25" s="31"/>
      <c r="D25" s="31"/>
      <c r="E25" s="31"/>
      <c r="F25" s="31"/>
      <c r="G25" s="31"/>
      <c r="H25" s="31"/>
      <c r="I25" s="31"/>
      <c r="J25" s="31"/>
      <c r="K25" s="248"/>
      <c r="L25" s="248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5"/>
  <sheetViews>
    <sheetView rightToLeft="1" topLeftCell="A75" zoomScale="130" zoomScaleNormal="130" workbookViewId="0">
      <selection activeCell="D85" sqref="D85:J8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2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2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ht="14.45" customHeight="1" x14ac:dyDescent="0.2"/>
    <row r="5" spans="1:12" ht="14.45" customHeight="1" x14ac:dyDescent="0.2">
      <c r="A5" s="1" t="s">
        <v>104</v>
      </c>
      <c r="B5" s="252" t="s">
        <v>105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</row>
    <row r="6" spans="1:12" ht="14.45" customHeight="1" x14ac:dyDescent="0.2">
      <c r="D6" s="2" t="s">
        <v>7</v>
      </c>
      <c r="F6" s="253" t="s">
        <v>8</v>
      </c>
      <c r="G6" s="253"/>
      <c r="H6" s="25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53" t="s">
        <v>106</v>
      </c>
      <c r="B8" s="253"/>
      <c r="D8" s="2" t="s">
        <v>107</v>
      </c>
      <c r="F8" s="2" t="s">
        <v>108</v>
      </c>
      <c r="H8" s="2" t="s">
        <v>109</v>
      </c>
      <c r="J8" s="2" t="s">
        <v>107</v>
      </c>
      <c r="L8" s="2" t="s">
        <v>18</v>
      </c>
    </row>
    <row r="9" spans="1:12" ht="21.75" customHeight="1" x14ac:dyDescent="0.2">
      <c r="A9" s="274" t="s">
        <v>110</v>
      </c>
      <c r="B9" s="274"/>
      <c r="D9" s="6">
        <v>5985489636</v>
      </c>
      <c r="F9" s="6">
        <v>3505894505775</v>
      </c>
      <c r="H9" s="6">
        <v>3511787375000</v>
      </c>
      <c r="J9" s="6">
        <v>92620411</v>
      </c>
      <c r="L9" s="7" t="s">
        <v>111</v>
      </c>
    </row>
    <row r="10" spans="1:12" ht="21.75" customHeight="1" x14ac:dyDescent="0.2">
      <c r="A10" s="266" t="s">
        <v>112</v>
      </c>
      <c r="B10" s="266"/>
      <c r="D10" s="9">
        <v>4594914039</v>
      </c>
      <c r="F10" s="9">
        <v>20728129213250</v>
      </c>
      <c r="H10" s="9">
        <v>20732681750494</v>
      </c>
      <c r="J10" s="9">
        <v>42376795</v>
      </c>
      <c r="L10" s="10" t="s">
        <v>111</v>
      </c>
    </row>
    <row r="11" spans="1:12" ht="21.75" customHeight="1" x14ac:dyDescent="0.2">
      <c r="A11" s="266" t="s">
        <v>113</v>
      </c>
      <c r="B11" s="266"/>
      <c r="D11" s="9">
        <v>9950597</v>
      </c>
      <c r="F11" s="9">
        <v>40726</v>
      </c>
      <c r="H11" s="9">
        <v>740000</v>
      </c>
      <c r="J11" s="9">
        <v>9251323</v>
      </c>
      <c r="L11" s="10" t="s">
        <v>111</v>
      </c>
    </row>
    <row r="12" spans="1:12" ht="21.75" customHeight="1" x14ac:dyDescent="0.2">
      <c r="A12" s="266" t="s">
        <v>114</v>
      </c>
      <c r="B12" s="266"/>
      <c r="D12" s="9">
        <v>99564320</v>
      </c>
      <c r="F12" s="9">
        <v>2895311323966</v>
      </c>
      <c r="H12" s="9">
        <v>2882412452393</v>
      </c>
      <c r="J12" s="9">
        <v>12998435893</v>
      </c>
      <c r="L12" s="10" t="s">
        <v>115</v>
      </c>
    </row>
    <row r="13" spans="1:12" ht="21.75" customHeight="1" x14ac:dyDescent="0.2">
      <c r="A13" s="266" t="s">
        <v>116</v>
      </c>
      <c r="B13" s="266"/>
      <c r="D13" s="9">
        <v>15779412733</v>
      </c>
      <c r="F13" s="9">
        <v>19091117243896</v>
      </c>
      <c r="H13" s="9">
        <v>19100356964352</v>
      </c>
      <c r="J13" s="9">
        <v>6539692277</v>
      </c>
      <c r="L13" s="10" t="s">
        <v>115</v>
      </c>
    </row>
    <row r="14" spans="1:12" ht="21.75" customHeight="1" x14ac:dyDescent="0.2">
      <c r="A14" s="266" t="s">
        <v>117</v>
      </c>
      <c r="B14" s="266"/>
      <c r="D14" s="9">
        <v>402371</v>
      </c>
      <c r="F14" s="9">
        <v>0</v>
      </c>
      <c r="H14" s="9">
        <v>0</v>
      </c>
      <c r="J14" s="9">
        <v>402371</v>
      </c>
      <c r="L14" s="10" t="s">
        <v>111</v>
      </c>
    </row>
    <row r="15" spans="1:12" ht="21.75" customHeight="1" x14ac:dyDescent="0.2">
      <c r="A15" s="266" t="s">
        <v>118</v>
      </c>
      <c r="B15" s="266"/>
      <c r="D15" s="9">
        <v>18396444</v>
      </c>
      <c r="F15" s="9">
        <v>0</v>
      </c>
      <c r="H15" s="9">
        <v>0</v>
      </c>
      <c r="J15" s="9">
        <v>18396444</v>
      </c>
      <c r="L15" s="10" t="s">
        <v>111</v>
      </c>
    </row>
    <row r="16" spans="1:12" ht="21.75" customHeight="1" x14ac:dyDescent="0.2">
      <c r="A16" s="266" t="s">
        <v>119</v>
      </c>
      <c r="B16" s="266"/>
      <c r="D16" s="9">
        <v>156699</v>
      </c>
      <c r="F16" s="9">
        <v>0</v>
      </c>
      <c r="H16" s="9">
        <v>0</v>
      </c>
      <c r="J16" s="9">
        <v>156699</v>
      </c>
      <c r="L16" s="10" t="s">
        <v>111</v>
      </c>
    </row>
    <row r="17" spans="1:12" ht="21.75" customHeight="1" x14ac:dyDescent="0.2">
      <c r="A17" s="266" t="s">
        <v>120</v>
      </c>
      <c r="B17" s="266"/>
      <c r="D17" s="9">
        <v>242630</v>
      </c>
      <c r="F17" s="9">
        <v>0</v>
      </c>
      <c r="H17" s="9">
        <v>0</v>
      </c>
      <c r="J17" s="9">
        <v>242630</v>
      </c>
      <c r="L17" s="10" t="s">
        <v>111</v>
      </c>
    </row>
    <row r="18" spans="1:12" ht="21.75" customHeight="1" x14ac:dyDescent="0.2">
      <c r="A18" s="266" t="s">
        <v>121</v>
      </c>
      <c r="B18" s="266"/>
      <c r="D18" s="9">
        <v>125970</v>
      </c>
      <c r="F18" s="9">
        <v>0</v>
      </c>
      <c r="H18" s="9">
        <v>0</v>
      </c>
      <c r="J18" s="9">
        <v>125970</v>
      </c>
      <c r="L18" s="10" t="s">
        <v>111</v>
      </c>
    </row>
    <row r="19" spans="1:12" ht="21.75" customHeight="1" x14ac:dyDescent="0.2">
      <c r="A19" s="266" t="s">
        <v>122</v>
      </c>
      <c r="B19" s="266"/>
      <c r="D19" s="9">
        <v>917063</v>
      </c>
      <c r="F19" s="9">
        <v>3753</v>
      </c>
      <c r="H19" s="9">
        <v>920816</v>
      </c>
      <c r="J19" s="9">
        <v>0</v>
      </c>
      <c r="L19" s="10" t="s">
        <v>111</v>
      </c>
    </row>
    <row r="20" spans="1:12" ht="21.75" customHeight="1" x14ac:dyDescent="0.2">
      <c r="A20" s="266" t="s">
        <v>123</v>
      </c>
      <c r="B20" s="266"/>
      <c r="D20" s="9">
        <v>8201404</v>
      </c>
      <c r="F20" s="9">
        <v>33567</v>
      </c>
      <c r="H20" s="9">
        <v>0</v>
      </c>
      <c r="J20" s="9">
        <v>8234971</v>
      </c>
      <c r="L20" s="10" t="s">
        <v>111</v>
      </c>
    </row>
    <row r="21" spans="1:12" ht="21.75" customHeight="1" x14ac:dyDescent="0.2">
      <c r="A21" s="266" t="s">
        <v>124</v>
      </c>
      <c r="B21" s="266"/>
      <c r="D21" s="9">
        <v>28321171</v>
      </c>
      <c r="F21" s="9">
        <v>0</v>
      </c>
      <c r="H21" s="9">
        <v>0</v>
      </c>
      <c r="J21" s="9">
        <v>28321171</v>
      </c>
      <c r="L21" s="10" t="s">
        <v>111</v>
      </c>
    </row>
    <row r="22" spans="1:12" ht="21.75" customHeight="1" x14ac:dyDescent="0.2">
      <c r="A22" s="266" t="s">
        <v>125</v>
      </c>
      <c r="B22" s="266"/>
      <c r="D22" s="9">
        <v>1748439</v>
      </c>
      <c r="F22" s="9">
        <v>0</v>
      </c>
      <c r="H22" s="9">
        <v>0</v>
      </c>
      <c r="J22" s="9">
        <v>1748439</v>
      </c>
      <c r="L22" s="10" t="s">
        <v>111</v>
      </c>
    </row>
    <row r="23" spans="1:12" ht="21.75" customHeight="1" x14ac:dyDescent="0.2">
      <c r="A23" s="266" t="s">
        <v>126</v>
      </c>
      <c r="B23" s="266"/>
      <c r="D23" s="9">
        <v>48273497</v>
      </c>
      <c r="F23" s="9">
        <v>0</v>
      </c>
      <c r="H23" s="9">
        <v>4564</v>
      </c>
      <c r="J23" s="9">
        <v>48268933</v>
      </c>
      <c r="L23" s="10" t="s">
        <v>111</v>
      </c>
    </row>
    <row r="24" spans="1:12" ht="21.75" customHeight="1" x14ac:dyDescent="0.2">
      <c r="A24" s="266" t="s">
        <v>127</v>
      </c>
      <c r="B24" s="266"/>
      <c r="D24" s="9">
        <v>9354626</v>
      </c>
      <c r="F24" s="9">
        <v>77001</v>
      </c>
      <c r="H24" s="9">
        <v>0</v>
      </c>
      <c r="J24" s="9">
        <v>9431627</v>
      </c>
      <c r="L24" s="10" t="s">
        <v>111</v>
      </c>
    </row>
    <row r="25" spans="1:12" ht="21.75" customHeight="1" x14ac:dyDescent="0.2">
      <c r="A25" s="266" t="s">
        <v>128</v>
      </c>
      <c r="B25" s="266"/>
      <c r="D25" s="9">
        <v>34740633672</v>
      </c>
      <c r="F25" s="9">
        <v>15549422948468</v>
      </c>
      <c r="H25" s="9">
        <v>15515342035088</v>
      </c>
      <c r="J25" s="9">
        <v>68821547052</v>
      </c>
      <c r="L25" s="10" t="s">
        <v>129</v>
      </c>
    </row>
    <row r="26" spans="1:12" ht="21.75" customHeight="1" x14ac:dyDescent="0.2">
      <c r="A26" s="266" t="s">
        <v>130</v>
      </c>
      <c r="B26" s="266"/>
      <c r="D26" s="9">
        <v>722000000000</v>
      </c>
      <c r="F26" s="9">
        <v>0</v>
      </c>
      <c r="H26" s="9">
        <v>722000000000</v>
      </c>
      <c r="J26" s="9">
        <v>0</v>
      </c>
      <c r="L26" s="10" t="s">
        <v>111</v>
      </c>
    </row>
    <row r="27" spans="1:12" ht="21.75" customHeight="1" x14ac:dyDescent="0.2">
      <c r="A27" s="266" t="s">
        <v>130</v>
      </c>
      <c r="B27" s="266"/>
      <c r="D27" s="9">
        <v>1000000000000</v>
      </c>
      <c r="F27" s="9">
        <v>0</v>
      </c>
      <c r="H27" s="9">
        <v>1000000000000</v>
      </c>
      <c r="J27" s="9">
        <v>0</v>
      </c>
      <c r="L27" s="10" t="s">
        <v>111</v>
      </c>
    </row>
    <row r="28" spans="1:12" ht="21.75" customHeight="1" x14ac:dyDescent="0.2">
      <c r="A28" s="266" t="s">
        <v>131</v>
      </c>
      <c r="B28" s="266"/>
      <c r="D28" s="9">
        <v>1000000000000</v>
      </c>
      <c r="F28" s="9">
        <v>0</v>
      </c>
      <c r="H28" s="9">
        <v>0</v>
      </c>
      <c r="J28" s="9">
        <v>1000000000000</v>
      </c>
      <c r="L28" s="10" t="s">
        <v>132</v>
      </c>
    </row>
    <row r="29" spans="1:12" ht="21.75" customHeight="1" x14ac:dyDescent="0.2">
      <c r="A29" s="266" t="s">
        <v>131</v>
      </c>
      <c r="B29" s="266"/>
      <c r="D29" s="9">
        <v>110000000000</v>
      </c>
      <c r="F29" s="9">
        <v>0</v>
      </c>
      <c r="H29" s="9">
        <v>0</v>
      </c>
      <c r="J29" s="9">
        <v>110000000000</v>
      </c>
      <c r="L29" s="10" t="s">
        <v>133</v>
      </c>
    </row>
    <row r="30" spans="1:12" ht="21.75" customHeight="1" x14ac:dyDescent="0.2">
      <c r="A30" s="266" t="s">
        <v>131</v>
      </c>
      <c r="B30" s="266"/>
      <c r="D30" s="9">
        <v>350000000000</v>
      </c>
      <c r="F30" s="9">
        <v>0</v>
      </c>
      <c r="H30" s="9">
        <v>350000000000</v>
      </c>
      <c r="J30" s="9">
        <v>0</v>
      </c>
      <c r="L30" s="10" t="s">
        <v>111</v>
      </c>
    </row>
    <row r="31" spans="1:12" ht="21.75" customHeight="1" x14ac:dyDescent="0.2">
      <c r="A31" s="266" t="s">
        <v>131</v>
      </c>
      <c r="B31" s="266"/>
      <c r="D31" s="9">
        <v>1300000000000</v>
      </c>
      <c r="F31" s="9">
        <v>0</v>
      </c>
      <c r="H31" s="9">
        <v>1300000000000</v>
      </c>
      <c r="J31" s="9">
        <v>0</v>
      </c>
      <c r="L31" s="10" t="s">
        <v>111</v>
      </c>
    </row>
    <row r="32" spans="1:12" ht="21.75" customHeight="1" x14ac:dyDescent="0.2">
      <c r="A32" s="266" t="s">
        <v>131</v>
      </c>
      <c r="B32" s="266"/>
      <c r="D32" s="9">
        <v>1000000000000</v>
      </c>
      <c r="F32" s="9">
        <v>0</v>
      </c>
      <c r="H32" s="9">
        <v>1000000000000</v>
      </c>
      <c r="J32" s="9">
        <v>0</v>
      </c>
      <c r="L32" s="10" t="s">
        <v>111</v>
      </c>
    </row>
    <row r="33" spans="1:12" ht="21.75" customHeight="1" x14ac:dyDescent="0.2">
      <c r="A33" s="266" t="s">
        <v>134</v>
      </c>
      <c r="B33" s="266"/>
      <c r="D33" s="9">
        <v>500000000000</v>
      </c>
      <c r="F33" s="9">
        <v>0</v>
      </c>
      <c r="H33" s="9">
        <v>0</v>
      </c>
      <c r="J33" s="9">
        <v>500000000000</v>
      </c>
      <c r="L33" s="10" t="s">
        <v>135</v>
      </c>
    </row>
    <row r="34" spans="1:12" ht="21.75" customHeight="1" x14ac:dyDescent="0.2">
      <c r="A34" s="266" t="s">
        <v>131</v>
      </c>
      <c r="B34" s="266"/>
      <c r="D34" s="9">
        <v>818000000000</v>
      </c>
      <c r="F34" s="9">
        <v>0</v>
      </c>
      <c r="H34" s="9">
        <v>0</v>
      </c>
      <c r="J34" s="9">
        <v>818000000000</v>
      </c>
      <c r="L34" s="10" t="s">
        <v>136</v>
      </c>
    </row>
    <row r="35" spans="1:12" ht="21.75" customHeight="1" x14ac:dyDescent="0.2">
      <c r="A35" s="266" t="s">
        <v>137</v>
      </c>
      <c r="B35" s="266"/>
      <c r="D35" s="9">
        <v>1000000000000</v>
      </c>
      <c r="F35" s="9">
        <v>0</v>
      </c>
      <c r="H35" s="9">
        <v>0</v>
      </c>
      <c r="J35" s="9">
        <v>1000000000000</v>
      </c>
      <c r="L35" s="10" t="s">
        <v>132</v>
      </c>
    </row>
    <row r="36" spans="1:12" ht="21.75" customHeight="1" x14ac:dyDescent="0.2">
      <c r="A36" s="266" t="s">
        <v>130</v>
      </c>
      <c r="B36" s="266"/>
      <c r="D36" s="9">
        <v>894072000000</v>
      </c>
      <c r="F36" s="9">
        <v>0</v>
      </c>
      <c r="H36" s="9">
        <v>185600000000</v>
      </c>
      <c r="J36" s="9">
        <v>708472000000</v>
      </c>
      <c r="L36" s="10" t="s">
        <v>138</v>
      </c>
    </row>
    <row r="37" spans="1:12" ht="21.75" customHeight="1" x14ac:dyDescent="0.2">
      <c r="A37" s="266" t="s">
        <v>139</v>
      </c>
      <c r="B37" s="266"/>
      <c r="D37" s="9">
        <v>404512000000</v>
      </c>
      <c r="F37" s="9">
        <v>0</v>
      </c>
      <c r="H37" s="9">
        <v>0</v>
      </c>
      <c r="J37" s="9">
        <v>404512000000</v>
      </c>
      <c r="L37" s="10" t="s">
        <v>140</v>
      </c>
    </row>
    <row r="38" spans="1:12" ht="21.75" customHeight="1" x14ac:dyDescent="0.2">
      <c r="A38" s="266" t="s">
        <v>139</v>
      </c>
      <c r="B38" s="266"/>
      <c r="D38" s="9">
        <v>2356567000000</v>
      </c>
      <c r="F38" s="9">
        <v>0</v>
      </c>
      <c r="H38" s="9">
        <v>0</v>
      </c>
      <c r="J38" s="9">
        <v>2356567000000</v>
      </c>
      <c r="L38" s="10" t="s">
        <v>141</v>
      </c>
    </row>
    <row r="39" spans="1:12" ht="21.75" customHeight="1" x14ac:dyDescent="0.2">
      <c r="A39" s="266" t="s">
        <v>142</v>
      </c>
      <c r="B39" s="266"/>
      <c r="D39" s="9">
        <v>959400000000</v>
      </c>
      <c r="F39" s="9">
        <v>0</v>
      </c>
      <c r="H39" s="9">
        <v>0</v>
      </c>
      <c r="J39" s="9">
        <v>959400000000</v>
      </c>
      <c r="L39" s="10" t="s">
        <v>143</v>
      </c>
    </row>
    <row r="40" spans="1:12" ht="21.75" customHeight="1" x14ac:dyDescent="0.2">
      <c r="A40" s="266" t="s">
        <v>142</v>
      </c>
      <c r="B40" s="266"/>
      <c r="D40" s="9">
        <v>1094000000000</v>
      </c>
      <c r="F40" s="9">
        <v>0</v>
      </c>
      <c r="H40" s="9">
        <v>0</v>
      </c>
      <c r="J40" s="9">
        <v>1094000000000</v>
      </c>
      <c r="L40" s="10" t="s">
        <v>144</v>
      </c>
    </row>
    <row r="41" spans="1:12" ht="21.75" customHeight="1" x14ac:dyDescent="0.2">
      <c r="A41" s="266" t="s">
        <v>142</v>
      </c>
      <c r="B41" s="266"/>
      <c r="D41" s="9">
        <v>1300000000000</v>
      </c>
      <c r="F41" s="9">
        <v>0</v>
      </c>
      <c r="H41" s="9">
        <v>0</v>
      </c>
      <c r="J41" s="9">
        <v>1300000000000</v>
      </c>
      <c r="L41" s="10" t="s">
        <v>145</v>
      </c>
    </row>
    <row r="42" spans="1:12" ht="21.75" customHeight="1" x14ac:dyDescent="0.2">
      <c r="A42" s="266" t="s">
        <v>146</v>
      </c>
      <c r="B42" s="266"/>
      <c r="D42" s="9">
        <v>1000000000000</v>
      </c>
      <c r="F42" s="9">
        <v>0</v>
      </c>
      <c r="H42" s="9">
        <v>700000000000</v>
      </c>
      <c r="J42" s="9">
        <v>300000000000</v>
      </c>
      <c r="L42" s="10" t="s">
        <v>147</v>
      </c>
    </row>
    <row r="43" spans="1:12" ht="21.75" customHeight="1" x14ac:dyDescent="0.2">
      <c r="A43" s="266" t="s">
        <v>148</v>
      </c>
      <c r="B43" s="266"/>
      <c r="D43" s="9">
        <v>1000000000000</v>
      </c>
      <c r="F43" s="9">
        <v>0</v>
      </c>
      <c r="H43" s="9">
        <v>0</v>
      </c>
      <c r="J43" s="9">
        <v>1000000000000</v>
      </c>
      <c r="L43" s="10" t="s">
        <v>132</v>
      </c>
    </row>
    <row r="44" spans="1:12" ht="21.75" customHeight="1" x14ac:dyDescent="0.2">
      <c r="A44" s="266" t="s">
        <v>149</v>
      </c>
      <c r="B44" s="266"/>
      <c r="D44" s="9">
        <v>1000000000000</v>
      </c>
      <c r="F44" s="9">
        <v>0</v>
      </c>
      <c r="H44" s="9">
        <v>0</v>
      </c>
      <c r="J44" s="9">
        <v>1000000000000</v>
      </c>
      <c r="L44" s="10" t="s">
        <v>132</v>
      </c>
    </row>
    <row r="45" spans="1:12" ht="21.75" customHeight="1" x14ac:dyDescent="0.2">
      <c r="A45" s="266" t="s">
        <v>150</v>
      </c>
      <c r="B45" s="266"/>
      <c r="D45" s="9">
        <v>1124700000000</v>
      </c>
      <c r="F45" s="9">
        <v>0</v>
      </c>
      <c r="H45" s="9">
        <v>0</v>
      </c>
      <c r="J45" s="9">
        <v>1124700000000</v>
      </c>
      <c r="L45" s="10" t="s">
        <v>151</v>
      </c>
    </row>
    <row r="46" spans="1:12" ht="21.75" customHeight="1" x14ac:dyDescent="0.2">
      <c r="A46" s="266" t="s">
        <v>152</v>
      </c>
      <c r="B46" s="266"/>
      <c r="D46" s="9">
        <v>1000000000000</v>
      </c>
      <c r="F46" s="9">
        <v>0</v>
      </c>
      <c r="H46" s="9">
        <v>1000000000000</v>
      </c>
      <c r="J46" s="9">
        <v>0</v>
      </c>
      <c r="L46" s="10" t="s">
        <v>111</v>
      </c>
    </row>
    <row r="47" spans="1:12" ht="21.75" customHeight="1" x14ac:dyDescent="0.2">
      <c r="A47" s="266" t="s">
        <v>153</v>
      </c>
      <c r="B47" s="266"/>
      <c r="D47" s="9">
        <v>1211500000000</v>
      </c>
      <c r="F47" s="9">
        <v>0</v>
      </c>
      <c r="H47" s="9">
        <v>0</v>
      </c>
      <c r="J47" s="9">
        <v>1211500000000</v>
      </c>
      <c r="L47" s="10" t="s">
        <v>154</v>
      </c>
    </row>
    <row r="48" spans="1:12" ht="21.75" customHeight="1" x14ac:dyDescent="0.2">
      <c r="A48" s="266" t="s">
        <v>155</v>
      </c>
      <c r="B48" s="266"/>
      <c r="D48" s="9">
        <v>1000000000000</v>
      </c>
      <c r="F48" s="9">
        <v>0</v>
      </c>
      <c r="H48" s="9">
        <v>1000000000000</v>
      </c>
      <c r="J48" s="9">
        <v>0</v>
      </c>
      <c r="L48" s="10" t="s">
        <v>111</v>
      </c>
    </row>
    <row r="49" spans="1:12" ht="21.75" customHeight="1" x14ac:dyDescent="0.2">
      <c r="A49" s="266" t="s">
        <v>156</v>
      </c>
      <c r="B49" s="266"/>
      <c r="D49" s="9">
        <v>7416000000</v>
      </c>
      <c r="F49" s="9">
        <v>0</v>
      </c>
      <c r="H49" s="9">
        <v>7416000000</v>
      </c>
      <c r="J49" s="9">
        <v>0</v>
      </c>
      <c r="L49" s="10" t="s">
        <v>111</v>
      </c>
    </row>
    <row r="50" spans="1:12" ht="21.75" customHeight="1" x14ac:dyDescent="0.2">
      <c r="A50" s="266" t="s">
        <v>157</v>
      </c>
      <c r="B50" s="266"/>
      <c r="D50" s="9">
        <v>94000000000</v>
      </c>
      <c r="F50" s="9">
        <v>0</v>
      </c>
      <c r="H50" s="9">
        <v>94000000000</v>
      </c>
      <c r="J50" s="9">
        <v>0</v>
      </c>
      <c r="L50" s="10" t="s">
        <v>111</v>
      </c>
    </row>
    <row r="51" spans="1:12" ht="21.75" customHeight="1" x14ac:dyDescent="0.2">
      <c r="A51" s="266" t="s">
        <v>156</v>
      </c>
      <c r="B51" s="266"/>
      <c r="D51" s="9">
        <v>3670567000000</v>
      </c>
      <c r="F51" s="9">
        <v>0</v>
      </c>
      <c r="H51" s="9">
        <v>1492584000000</v>
      </c>
      <c r="J51" s="9">
        <v>2177983000000</v>
      </c>
      <c r="L51" s="10" t="s">
        <v>158</v>
      </c>
    </row>
    <row r="52" spans="1:12" ht="21.75" customHeight="1" x14ac:dyDescent="0.2">
      <c r="A52" s="266" t="s">
        <v>157</v>
      </c>
      <c r="B52" s="266"/>
      <c r="D52" s="9">
        <v>410909000000</v>
      </c>
      <c r="F52" s="9">
        <v>0</v>
      </c>
      <c r="H52" s="9">
        <v>7000000000</v>
      </c>
      <c r="J52" s="9">
        <v>403909000000</v>
      </c>
      <c r="L52" s="10" t="s">
        <v>140</v>
      </c>
    </row>
    <row r="53" spans="1:12" ht="21.75" customHeight="1" x14ac:dyDescent="0.2">
      <c r="A53" s="266" t="s">
        <v>159</v>
      </c>
      <c r="B53" s="266"/>
      <c r="D53" s="9">
        <v>189000000000</v>
      </c>
      <c r="F53" s="9">
        <v>0</v>
      </c>
      <c r="H53" s="9">
        <v>0</v>
      </c>
      <c r="J53" s="9">
        <v>189000000000</v>
      </c>
      <c r="L53" s="10" t="s">
        <v>160</v>
      </c>
    </row>
    <row r="54" spans="1:12" ht="21.75" customHeight="1" x14ac:dyDescent="0.2">
      <c r="A54" s="266" t="s">
        <v>157</v>
      </c>
      <c r="B54" s="266"/>
      <c r="D54" s="9">
        <v>256624000000</v>
      </c>
      <c r="F54" s="9">
        <v>0</v>
      </c>
      <c r="H54" s="9">
        <v>256624000000</v>
      </c>
      <c r="J54" s="9">
        <v>0</v>
      </c>
      <c r="L54" s="10" t="s">
        <v>111</v>
      </c>
    </row>
    <row r="55" spans="1:12" ht="21.75" customHeight="1" x14ac:dyDescent="0.2">
      <c r="A55" s="266" t="s">
        <v>157</v>
      </c>
      <c r="B55" s="266"/>
      <c r="D55" s="9">
        <v>601959000000</v>
      </c>
      <c r="F55" s="9">
        <v>0</v>
      </c>
      <c r="H55" s="9">
        <v>601959000000</v>
      </c>
      <c r="J55" s="9">
        <v>0</v>
      </c>
      <c r="L55" s="10" t="s">
        <v>111</v>
      </c>
    </row>
    <row r="56" spans="1:12" ht="21.75" customHeight="1" x14ac:dyDescent="0.2">
      <c r="A56" s="266" t="s">
        <v>131</v>
      </c>
      <c r="B56" s="266"/>
      <c r="D56" s="9">
        <v>2030000000000</v>
      </c>
      <c r="F56" s="9">
        <v>0</v>
      </c>
      <c r="H56" s="9">
        <v>1200000000000</v>
      </c>
      <c r="J56" s="9">
        <v>830000000000</v>
      </c>
      <c r="L56" s="10" t="s">
        <v>161</v>
      </c>
    </row>
    <row r="57" spans="1:12" ht="21.75" customHeight="1" x14ac:dyDescent="0.2">
      <c r="A57" s="266" t="s">
        <v>131</v>
      </c>
      <c r="B57" s="266"/>
      <c r="D57" s="9">
        <v>56400000000</v>
      </c>
      <c r="F57" s="9">
        <v>0</v>
      </c>
      <c r="H57" s="9">
        <v>0</v>
      </c>
      <c r="J57" s="9">
        <v>56400000000</v>
      </c>
      <c r="L57" s="10" t="s">
        <v>162</v>
      </c>
    </row>
    <row r="58" spans="1:12" ht="21.75" customHeight="1" x14ac:dyDescent="0.2">
      <c r="A58" s="266" t="s">
        <v>131</v>
      </c>
      <c r="B58" s="266"/>
      <c r="D58" s="9">
        <v>2099610000000</v>
      </c>
      <c r="F58" s="9">
        <v>0</v>
      </c>
      <c r="H58" s="9">
        <v>0</v>
      </c>
      <c r="J58" s="9">
        <v>2099610000000</v>
      </c>
      <c r="L58" s="10" t="s">
        <v>163</v>
      </c>
    </row>
    <row r="59" spans="1:12" ht="21.75" customHeight="1" x14ac:dyDescent="0.2">
      <c r="A59" s="266" t="s">
        <v>131</v>
      </c>
      <c r="B59" s="266"/>
      <c r="D59" s="9">
        <v>1093800000000</v>
      </c>
      <c r="F59" s="9">
        <v>0</v>
      </c>
      <c r="H59" s="9">
        <v>0</v>
      </c>
      <c r="J59" s="9">
        <v>1093800000000</v>
      </c>
      <c r="L59" s="10" t="s">
        <v>144</v>
      </c>
    </row>
    <row r="60" spans="1:12" ht="21.75" customHeight="1" x14ac:dyDescent="0.2">
      <c r="A60" s="266" t="s">
        <v>131</v>
      </c>
      <c r="B60" s="266"/>
      <c r="D60" s="9">
        <v>886886000000</v>
      </c>
      <c r="F60" s="9">
        <v>0</v>
      </c>
      <c r="H60" s="9">
        <v>0</v>
      </c>
      <c r="J60" s="9">
        <v>886886000000</v>
      </c>
      <c r="L60" s="10" t="s">
        <v>164</v>
      </c>
    </row>
    <row r="61" spans="1:12" ht="21.75" customHeight="1" x14ac:dyDescent="0.2">
      <c r="A61" s="266" t="s">
        <v>131</v>
      </c>
      <c r="B61" s="266"/>
      <c r="D61" s="9">
        <v>1333634000000</v>
      </c>
      <c r="F61" s="9">
        <v>0</v>
      </c>
      <c r="H61" s="9">
        <v>1333634000000</v>
      </c>
      <c r="J61" s="9">
        <v>0</v>
      </c>
      <c r="L61" s="10" t="s">
        <v>111</v>
      </c>
    </row>
    <row r="62" spans="1:12" ht="21.75" customHeight="1" x14ac:dyDescent="0.2">
      <c r="A62" s="266" t="s">
        <v>156</v>
      </c>
      <c r="B62" s="266"/>
      <c r="D62" s="9">
        <v>400000000000</v>
      </c>
      <c r="F62" s="9">
        <v>0</v>
      </c>
      <c r="H62" s="9">
        <v>300000000000</v>
      </c>
      <c r="J62" s="9">
        <v>100000000000</v>
      </c>
      <c r="L62" s="10" t="s">
        <v>165</v>
      </c>
    </row>
    <row r="63" spans="1:12" ht="21.75" customHeight="1" x14ac:dyDescent="0.2">
      <c r="A63" s="266" t="s">
        <v>157</v>
      </c>
      <c r="B63" s="266"/>
      <c r="D63" s="9">
        <v>372444000000</v>
      </c>
      <c r="F63" s="9">
        <v>0</v>
      </c>
      <c r="H63" s="9">
        <v>372444000000</v>
      </c>
      <c r="J63" s="9">
        <v>0</v>
      </c>
      <c r="L63" s="10" t="s">
        <v>111</v>
      </c>
    </row>
    <row r="64" spans="1:12" ht="21.75" customHeight="1" x14ac:dyDescent="0.2">
      <c r="A64" s="266" t="s">
        <v>131</v>
      </c>
      <c r="B64" s="266"/>
      <c r="D64" s="9">
        <v>751200000000</v>
      </c>
      <c r="F64" s="9">
        <v>0</v>
      </c>
      <c r="H64" s="9">
        <v>751200000000</v>
      </c>
      <c r="J64" s="9">
        <v>0</v>
      </c>
      <c r="L64" s="10" t="s">
        <v>111</v>
      </c>
    </row>
    <row r="65" spans="1:12" ht="21.75" customHeight="1" x14ac:dyDescent="0.2">
      <c r="A65" s="266" t="s">
        <v>166</v>
      </c>
      <c r="B65" s="266"/>
      <c r="D65" s="9">
        <v>224937000000</v>
      </c>
      <c r="F65" s="9">
        <v>0</v>
      </c>
      <c r="H65" s="9">
        <v>0</v>
      </c>
      <c r="J65" s="9">
        <v>224937000000</v>
      </c>
      <c r="L65" s="10" t="s">
        <v>167</v>
      </c>
    </row>
    <row r="66" spans="1:12" ht="21.75" customHeight="1" x14ac:dyDescent="0.2">
      <c r="A66" s="266" t="s">
        <v>131</v>
      </c>
      <c r="B66" s="266"/>
      <c r="D66" s="9">
        <v>1057800000000</v>
      </c>
      <c r="F66" s="9">
        <v>0</v>
      </c>
      <c r="H66" s="9">
        <v>1057800000000</v>
      </c>
      <c r="J66" s="9">
        <v>0</v>
      </c>
      <c r="L66" s="10" t="s">
        <v>111</v>
      </c>
    </row>
    <row r="67" spans="1:12" ht="21.75" customHeight="1" x14ac:dyDescent="0.2">
      <c r="A67" s="266" t="s">
        <v>130</v>
      </c>
      <c r="B67" s="266"/>
      <c r="D67" s="9">
        <v>1893229000000</v>
      </c>
      <c r="F67" s="9">
        <v>0</v>
      </c>
      <c r="H67" s="9">
        <v>0</v>
      </c>
      <c r="J67" s="9">
        <v>1893229000000</v>
      </c>
      <c r="L67" s="10" t="s">
        <v>168</v>
      </c>
    </row>
    <row r="68" spans="1:12" ht="21.75" customHeight="1" x14ac:dyDescent="0.2">
      <c r="A68" s="266" t="s">
        <v>130</v>
      </c>
      <c r="B68" s="266"/>
      <c r="D68" s="9">
        <v>2607700000000</v>
      </c>
      <c r="F68" s="9">
        <v>0</v>
      </c>
      <c r="H68" s="9">
        <v>0</v>
      </c>
      <c r="J68" s="9">
        <v>2607700000000</v>
      </c>
      <c r="L68" s="10" t="s">
        <v>169</v>
      </c>
    </row>
    <row r="69" spans="1:12" ht="21.75" customHeight="1" x14ac:dyDescent="0.2">
      <c r="A69" s="266" t="s">
        <v>130</v>
      </c>
      <c r="B69" s="266"/>
      <c r="D69" s="9">
        <v>1489800000000</v>
      </c>
      <c r="F69" s="9">
        <v>0</v>
      </c>
      <c r="H69" s="9">
        <v>0</v>
      </c>
      <c r="J69" s="9">
        <v>1489800000000</v>
      </c>
      <c r="L69" s="10" t="s">
        <v>170</v>
      </c>
    </row>
    <row r="70" spans="1:12" ht="21.75" customHeight="1" x14ac:dyDescent="0.2">
      <c r="A70" s="266" t="s">
        <v>130</v>
      </c>
      <c r="B70" s="266"/>
      <c r="D70" s="9">
        <v>1925000000000</v>
      </c>
      <c r="F70" s="9">
        <v>0</v>
      </c>
      <c r="H70" s="9">
        <v>0</v>
      </c>
      <c r="J70" s="9">
        <v>1925000000000</v>
      </c>
      <c r="L70" s="10" t="s">
        <v>171</v>
      </c>
    </row>
    <row r="71" spans="1:12" ht="21.75" customHeight="1" x14ac:dyDescent="0.2">
      <c r="A71" s="266" t="s">
        <v>130</v>
      </c>
      <c r="B71" s="266"/>
      <c r="D71" s="9">
        <v>5000000000000</v>
      </c>
      <c r="F71" s="9">
        <v>0</v>
      </c>
      <c r="H71" s="9">
        <v>5000000000000</v>
      </c>
      <c r="J71" s="9">
        <v>0</v>
      </c>
      <c r="L71" s="10" t="s">
        <v>111</v>
      </c>
    </row>
    <row r="72" spans="1:12" ht="21.75" customHeight="1" x14ac:dyDescent="0.2">
      <c r="A72" s="266" t="s">
        <v>130</v>
      </c>
      <c r="B72" s="266"/>
      <c r="D72" s="9">
        <v>200000000000</v>
      </c>
      <c r="F72" s="9">
        <v>0</v>
      </c>
      <c r="H72" s="9">
        <v>200000000000</v>
      </c>
      <c r="J72" s="9">
        <v>0</v>
      </c>
      <c r="L72" s="10" t="s">
        <v>111</v>
      </c>
    </row>
    <row r="73" spans="1:12" ht="21.75" customHeight="1" x14ac:dyDescent="0.2">
      <c r="A73" s="266" t="s">
        <v>130</v>
      </c>
      <c r="B73" s="266"/>
      <c r="D73" s="9">
        <v>2734000000000</v>
      </c>
      <c r="F73" s="9">
        <v>0</v>
      </c>
      <c r="H73" s="9">
        <v>0</v>
      </c>
      <c r="J73" s="9">
        <v>2734000000000</v>
      </c>
      <c r="L73" s="10" t="s">
        <v>172</v>
      </c>
    </row>
    <row r="74" spans="1:12" ht="21.75" customHeight="1" x14ac:dyDescent="0.2">
      <c r="A74" s="266" t="s">
        <v>131</v>
      </c>
      <c r="B74" s="266"/>
      <c r="D74" s="9">
        <v>0</v>
      </c>
      <c r="F74" s="9">
        <v>2872000000000</v>
      </c>
      <c r="H74" s="9">
        <v>0</v>
      </c>
      <c r="J74" s="9">
        <v>2872000000000</v>
      </c>
      <c r="L74" s="10" t="s">
        <v>173</v>
      </c>
    </row>
    <row r="75" spans="1:12" ht="21.75" customHeight="1" x14ac:dyDescent="0.2">
      <c r="A75" s="266" t="s">
        <v>130</v>
      </c>
      <c r="B75" s="266"/>
      <c r="D75" s="9">
        <v>0</v>
      </c>
      <c r="F75" s="9">
        <v>1756118000000</v>
      </c>
      <c r="H75" s="9">
        <v>0</v>
      </c>
      <c r="J75" s="9">
        <v>1756118000000</v>
      </c>
      <c r="L75" s="10" t="s">
        <v>174</v>
      </c>
    </row>
    <row r="76" spans="1:12" ht="21.75" customHeight="1" x14ac:dyDescent="0.2">
      <c r="A76" s="266" t="s">
        <v>175</v>
      </c>
      <c r="B76" s="266"/>
      <c r="D76" s="9">
        <v>0</v>
      </c>
      <c r="F76" s="9">
        <v>1944180000000</v>
      </c>
      <c r="H76" s="9">
        <v>0</v>
      </c>
      <c r="J76" s="9">
        <v>1944180000000</v>
      </c>
      <c r="L76" s="10" t="s">
        <v>176</v>
      </c>
    </row>
    <row r="77" spans="1:12" ht="21.75" customHeight="1" x14ac:dyDescent="0.2">
      <c r="A77" s="266" t="s">
        <v>130</v>
      </c>
      <c r="B77" s="266"/>
      <c r="D77" s="9">
        <v>0</v>
      </c>
      <c r="F77" s="9">
        <v>1591350000000</v>
      </c>
      <c r="H77" s="9">
        <v>0</v>
      </c>
      <c r="J77" s="9">
        <v>1591350000000</v>
      </c>
      <c r="L77" s="10" t="s">
        <v>177</v>
      </c>
    </row>
    <row r="78" spans="1:12" ht="21.75" customHeight="1" x14ac:dyDescent="0.2">
      <c r="A78" s="266" t="s">
        <v>131</v>
      </c>
      <c r="B78" s="266"/>
      <c r="D78" s="9">
        <v>0</v>
      </c>
      <c r="F78" s="9">
        <v>1914000000000</v>
      </c>
      <c r="H78" s="9">
        <v>0</v>
      </c>
      <c r="J78" s="9">
        <v>1914000000000</v>
      </c>
      <c r="L78" s="10" t="s">
        <v>178</v>
      </c>
    </row>
    <row r="79" spans="1:12" ht="21.75" customHeight="1" x14ac:dyDescent="0.2">
      <c r="A79" s="266" t="s">
        <v>130</v>
      </c>
      <c r="B79" s="266"/>
      <c r="D79" s="9">
        <v>0</v>
      </c>
      <c r="F79" s="9">
        <v>943000000000</v>
      </c>
      <c r="H79" s="9">
        <v>0</v>
      </c>
      <c r="J79" s="9">
        <v>943000000000</v>
      </c>
      <c r="L79" s="10" t="s">
        <v>179</v>
      </c>
    </row>
    <row r="80" spans="1:12" ht="21.75" customHeight="1" x14ac:dyDescent="0.2">
      <c r="A80" s="266" t="s">
        <v>131</v>
      </c>
      <c r="B80" s="266"/>
      <c r="D80" s="9">
        <v>0</v>
      </c>
      <c r="F80" s="9">
        <v>399000000000</v>
      </c>
      <c r="H80" s="9">
        <v>0</v>
      </c>
      <c r="J80" s="9">
        <v>399000000000</v>
      </c>
      <c r="L80" s="10" t="s">
        <v>140</v>
      </c>
    </row>
    <row r="81" spans="1:12" ht="21.75" customHeight="1" x14ac:dyDescent="0.2">
      <c r="A81" s="266" t="s">
        <v>131</v>
      </c>
      <c r="B81" s="266"/>
      <c r="D81" s="9">
        <v>0</v>
      </c>
      <c r="F81" s="9">
        <v>1350000000000</v>
      </c>
      <c r="H81" s="9">
        <v>0</v>
      </c>
      <c r="J81" s="9">
        <v>1350000000000</v>
      </c>
      <c r="L81" s="10" t="s">
        <v>180</v>
      </c>
    </row>
    <row r="82" spans="1:12" ht="21.75" customHeight="1" x14ac:dyDescent="0.2">
      <c r="A82" s="266" t="s">
        <v>130</v>
      </c>
      <c r="B82" s="266"/>
      <c r="D82" s="9">
        <v>0</v>
      </c>
      <c r="F82" s="9">
        <v>3845640000000</v>
      </c>
      <c r="H82" s="9">
        <v>0</v>
      </c>
      <c r="J82" s="9">
        <v>3845640000000</v>
      </c>
      <c r="L82" s="10" t="s">
        <v>181</v>
      </c>
    </row>
    <row r="83" spans="1:12" ht="21.75" customHeight="1" x14ac:dyDescent="0.2">
      <c r="A83" s="266" t="s">
        <v>130</v>
      </c>
      <c r="B83" s="266"/>
      <c r="D83" s="9">
        <v>0</v>
      </c>
      <c r="F83" s="9">
        <v>357013000000</v>
      </c>
      <c r="H83" s="9">
        <v>0</v>
      </c>
      <c r="J83" s="9">
        <v>357013000000</v>
      </c>
      <c r="L83" s="10" t="s">
        <v>182</v>
      </c>
    </row>
    <row r="84" spans="1:12" ht="21.75" customHeight="1" x14ac:dyDescent="0.2">
      <c r="A84" s="267" t="s">
        <v>130</v>
      </c>
      <c r="B84" s="267"/>
      <c r="D84" s="13">
        <v>0</v>
      </c>
      <c r="F84" s="13">
        <v>258000000000</v>
      </c>
      <c r="H84" s="13">
        <v>0</v>
      </c>
      <c r="J84" s="13">
        <v>258000000000</v>
      </c>
      <c r="L84" s="14" t="s">
        <v>183</v>
      </c>
    </row>
    <row r="85" spans="1:12" ht="21.75" customHeight="1" x14ac:dyDescent="0.2">
      <c r="A85" s="257" t="s">
        <v>24</v>
      </c>
      <c r="B85" s="257"/>
      <c r="D85" s="16">
        <v>53592992105311</v>
      </c>
      <c r="F85" s="16">
        <v>79000176390402</v>
      </c>
      <c r="H85" s="16">
        <v>81674843242707</v>
      </c>
      <c r="J85" s="16">
        <v>50918325253006</v>
      </c>
      <c r="L85" s="17">
        <v>0</v>
      </c>
    </row>
  </sheetData>
  <mergeCells count="83">
    <mergeCell ref="A83:B83"/>
    <mergeCell ref="A84:B84"/>
    <mergeCell ref="A85:B85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"/>
  <sheetViews>
    <sheetView rightToLeft="1" view="pageBreakPreview" zoomScale="115" zoomScaleNormal="100" zoomScaleSheetLayoutView="115" workbookViewId="0">
      <selection activeCell="B4" sqref="B4"/>
    </sheetView>
  </sheetViews>
  <sheetFormatPr defaultRowHeight="12.75" x14ac:dyDescent="0.2"/>
  <cols>
    <col min="1" max="1" width="2.5703125" style="35" customWidth="1"/>
    <col min="2" max="2" width="62.7109375" style="35" customWidth="1"/>
    <col min="3" max="3" width="1.28515625" style="35" customWidth="1"/>
    <col min="4" max="4" width="11.7109375" style="35" customWidth="1"/>
    <col min="5" max="5" width="1.28515625" style="35" customWidth="1"/>
    <col min="6" max="6" width="19" style="35" bestFit="1" customWidth="1"/>
    <col min="7" max="7" width="1.28515625" style="35" customWidth="1"/>
    <col min="8" max="8" width="17.28515625" style="35" bestFit="1" customWidth="1"/>
    <col min="9" max="9" width="1.28515625" style="35" customWidth="1"/>
    <col min="10" max="10" width="19.42578125" style="35" customWidth="1"/>
    <col min="11" max="11" width="0.28515625" style="35" customWidth="1"/>
    <col min="12" max="12" width="9.140625" style="35"/>
    <col min="13" max="13" width="18.5703125" style="35" bestFit="1" customWidth="1"/>
    <col min="14" max="16384" width="9.140625" style="35"/>
  </cols>
  <sheetData>
    <row r="1" spans="1:15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5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5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5" ht="14.45" customHeight="1" x14ac:dyDescent="0.2"/>
    <row r="5" spans="1:15" ht="29.1" customHeight="1" x14ac:dyDescent="0.2">
      <c r="A5" s="27" t="s">
        <v>185</v>
      </c>
      <c r="B5" s="252" t="s">
        <v>186</v>
      </c>
      <c r="C5" s="252"/>
      <c r="D5" s="252"/>
      <c r="E5" s="252"/>
      <c r="F5" s="252"/>
      <c r="G5" s="252"/>
      <c r="H5" s="252"/>
      <c r="I5" s="252"/>
      <c r="J5" s="252"/>
    </row>
    <row r="6" spans="1:15" ht="14.45" customHeight="1" x14ac:dyDescent="0.2">
      <c r="L6" s="202"/>
      <c r="M6" s="202"/>
      <c r="N6" s="202"/>
      <c r="O6" s="202"/>
    </row>
    <row r="7" spans="1:15" ht="31.5" customHeight="1" x14ac:dyDescent="0.2">
      <c r="A7" s="253" t="s">
        <v>187</v>
      </c>
      <c r="B7" s="253"/>
      <c r="D7" s="25" t="s">
        <v>188</v>
      </c>
      <c r="F7" s="25" t="s">
        <v>107</v>
      </c>
      <c r="G7" s="36"/>
      <c r="H7" s="142" t="s">
        <v>189</v>
      </c>
      <c r="I7" s="36"/>
      <c r="J7" s="25" t="s">
        <v>190</v>
      </c>
      <c r="L7" s="202"/>
      <c r="M7" s="218">
        <f>سپرده!P7</f>
        <v>100090624340291</v>
      </c>
      <c r="N7" s="202"/>
      <c r="O7" s="202"/>
    </row>
    <row r="8" spans="1:15" ht="31.5" customHeight="1" x14ac:dyDescent="0.2">
      <c r="A8" s="261" t="s">
        <v>191</v>
      </c>
      <c r="B8" s="261"/>
      <c r="D8" s="52" t="s">
        <v>192</v>
      </c>
      <c r="F8" s="174">
        <f>'درآمد سرمایه گذاری در سهام'!J28</f>
        <v>408565832500</v>
      </c>
      <c r="G8" s="36"/>
      <c r="H8" s="84">
        <f>F8/$F$13</f>
        <v>0.13263811381925794</v>
      </c>
      <c r="I8" s="36"/>
      <c r="J8" s="143">
        <f>F8/$M$7</f>
        <v>4.081959076515959E-3</v>
      </c>
      <c r="L8" s="202"/>
      <c r="M8" s="202"/>
      <c r="N8" s="202"/>
      <c r="O8" s="202"/>
    </row>
    <row r="9" spans="1:15" ht="31.5" customHeight="1" x14ac:dyDescent="0.2">
      <c r="A9" s="264" t="s">
        <v>193</v>
      </c>
      <c r="B9" s="264"/>
      <c r="D9" s="66" t="s">
        <v>194</v>
      </c>
      <c r="F9" s="187">
        <f>'درآمد سرمایه گذاری در صندوق'!J30</f>
        <v>624411125233</v>
      </c>
      <c r="G9" s="36"/>
      <c r="H9" s="98">
        <f>F9/$F$13</f>
        <v>0.20271081747557923</v>
      </c>
      <c r="I9" s="36"/>
      <c r="J9" s="143">
        <f>F9/$M$7</f>
        <v>6.2384576912030143E-3</v>
      </c>
      <c r="L9" s="202"/>
      <c r="M9" s="202"/>
      <c r="N9" s="202"/>
      <c r="O9" s="202"/>
    </row>
    <row r="10" spans="1:15" ht="31.5" customHeight="1" x14ac:dyDescent="0.2">
      <c r="A10" s="264" t="s">
        <v>195</v>
      </c>
      <c r="B10" s="264"/>
      <c r="D10" s="66" t="s">
        <v>196</v>
      </c>
      <c r="F10" s="187">
        <f>'درآمد سرمایه گذاری در اوراق به'!J24</f>
        <v>576439570813</v>
      </c>
      <c r="G10" s="36"/>
      <c r="H10" s="98">
        <f>F10/$F$13</f>
        <v>0.18713717918009917</v>
      </c>
      <c r="I10" s="36"/>
      <c r="J10" s="143">
        <f>F10/$M$7</f>
        <v>5.7591764924275436E-3</v>
      </c>
      <c r="L10" s="202"/>
      <c r="M10" s="202"/>
      <c r="N10" s="202"/>
      <c r="O10" s="202"/>
    </row>
    <row r="11" spans="1:15" ht="31.5" customHeight="1" x14ac:dyDescent="0.2">
      <c r="A11" s="264" t="s">
        <v>197</v>
      </c>
      <c r="B11" s="264"/>
      <c r="D11" s="66" t="s">
        <v>198</v>
      </c>
      <c r="F11" s="187">
        <f>'درآمد سپرده بانکی'!D10</f>
        <v>1469633509385</v>
      </c>
      <c r="G11" s="36"/>
      <c r="H11" s="98">
        <f>F11/$F$13</f>
        <v>0.47710650569490076</v>
      </c>
      <c r="I11" s="36"/>
      <c r="J11" s="143">
        <f>F11/$M$7</f>
        <v>1.4683028695959548E-2</v>
      </c>
    </row>
    <row r="12" spans="1:15" ht="31.5" customHeight="1" x14ac:dyDescent="0.2">
      <c r="A12" s="265" t="s">
        <v>199</v>
      </c>
      <c r="B12" s="265"/>
      <c r="D12" s="68" t="s">
        <v>200</v>
      </c>
      <c r="F12" s="177">
        <f>'سایر درآمدها'!D11</f>
        <v>1254866410</v>
      </c>
      <c r="G12" s="36"/>
      <c r="H12" s="98">
        <f>F12/$F$13</f>
        <v>4.073838301628994E-4</v>
      </c>
      <c r="I12" s="36"/>
      <c r="J12" s="143">
        <f>F12/$M$7</f>
        <v>1.2537302252543344E-5</v>
      </c>
    </row>
    <row r="13" spans="1:15" ht="31.5" customHeight="1" x14ac:dyDescent="0.2">
      <c r="A13" s="257" t="s">
        <v>24</v>
      </c>
      <c r="B13" s="257"/>
      <c r="D13" s="63"/>
      <c r="F13" s="180">
        <f>SUM(F8:F12)</f>
        <v>3080304904341</v>
      </c>
      <c r="G13" s="36"/>
      <c r="H13" s="78">
        <f>SUM(H8:H12)</f>
        <v>1</v>
      </c>
      <c r="I13" s="36"/>
      <c r="J13" s="96">
        <f>SUM(J8:J12)</f>
        <v>3.0775159258358609E-2</v>
      </c>
    </row>
    <row r="14" spans="1:15" x14ac:dyDescent="0.2">
      <c r="F14" s="36"/>
      <c r="G14" s="36"/>
      <c r="H14" s="36"/>
      <c r="I14" s="36"/>
      <c r="J14" s="36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57"/>
  <sheetViews>
    <sheetView rightToLeft="1" view="pageBreakPreview" zoomScale="70" zoomScaleNormal="55" zoomScaleSheetLayoutView="70" workbookViewId="0">
      <selection activeCell="B7" sqref="B7"/>
    </sheetView>
  </sheetViews>
  <sheetFormatPr defaultRowHeight="12.75" x14ac:dyDescent="0.2"/>
  <cols>
    <col min="1" max="1" width="5.140625" style="35" customWidth="1"/>
    <col min="2" max="2" width="35.85546875" style="35" customWidth="1"/>
    <col min="3" max="3" width="1.28515625" style="35" customWidth="1"/>
    <col min="4" max="4" width="14.7109375" style="35" bestFit="1" customWidth="1"/>
    <col min="5" max="5" width="1.28515625" style="35" customWidth="1"/>
    <col min="6" max="6" width="16.7109375" style="35" bestFit="1" customWidth="1"/>
    <col min="7" max="7" width="1.28515625" style="35" customWidth="1"/>
    <col min="8" max="8" width="16.28515625" style="35" bestFit="1" customWidth="1"/>
    <col min="9" max="9" width="1.28515625" style="35" customWidth="1"/>
    <col min="10" max="10" width="16.85546875" style="35" bestFit="1" customWidth="1"/>
    <col min="11" max="11" width="1.28515625" style="35" customWidth="1"/>
    <col min="12" max="12" width="18.5703125" style="35" customWidth="1"/>
    <col min="13" max="13" width="1.28515625" style="35" customWidth="1"/>
    <col min="14" max="14" width="14.7109375" style="35" bestFit="1" customWidth="1"/>
    <col min="15" max="16" width="1.28515625" style="35" customWidth="1"/>
    <col min="17" max="17" width="17.140625" style="35" bestFit="1" customWidth="1"/>
    <col min="18" max="18" width="1.28515625" style="35" customWidth="1"/>
    <col min="19" max="19" width="17.85546875" style="35" bestFit="1" customWidth="1"/>
    <col min="20" max="20" width="1.28515625" style="35" customWidth="1"/>
    <col min="21" max="21" width="19.140625" style="35" bestFit="1" customWidth="1"/>
    <col min="22" max="22" width="1.28515625" style="35" customWidth="1"/>
    <col min="23" max="23" width="18" style="35" bestFit="1" customWidth="1"/>
    <col min="24" max="24" width="0.28515625" style="35" customWidth="1"/>
    <col min="25" max="25" width="9.140625" style="35"/>
    <col min="26" max="26" width="19.140625" style="35" bestFit="1" customWidth="1"/>
    <col min="27" max="27" width="9.140625" style="35"/>
    <col min="28" max="28" width="15" style="35" bestFit="1" customWidth="1"/>
    <col min="29" max="29" width="17.28515625" style="35" bestFit="1" customWidth="1"/>
    <col min="30" max="16384" width="9.140625" style="35"/>
  </cols>
  <sheetData>
    <row r="1" spans="1:29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9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</row>
    <row r="3" spans="1:29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</row>
    <row r="4" spans="1:29" ht="14.45" customHeight="1" x14ac:dyDescent="0.2"/>
    <row r="5" spans="1:29" ht="26.25" customHeight="1" x14ac:dyDescent="0.2">
      <c r="A5" s="27" t="s">
        <v>201</v>
      </c>
      <c r="B5" s="252" t="s">
        <v>202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</row>
    <row r="6" spans="1:29" ht="27.75" customHeight="1" x14ac:dyDescent="0.2">
      <c r="D6" s="253" t="s">
        <v>203</v>
      </c>
      <c r="E6" s="253"/>
      <c r="F6" s="253"/>
      <c r="G6" s="253"/>
      <c r="H6" s="253"/>
      <c r="I6" s="253"/>
      <c r="J6" s="253"/>
      <c r="K6" s="253"/>
      <c r="L6" s="253"/>
      <c r="M6" s="185"/>
      <c r="N6" s="253" t="s">
        <v>204</v>
      </c>
      <c r="O6" s="253"/>
      <c r="P6" s="253"/>
      <c r="Q6" s="253"/>
      <c r="R6" s="253"/>
      <c r="S6" s="253"/>
      <c r="T6" s="253"/>
      <c r="U6" s="253"/>
      <c r="V6" s="253"/>
      <c r="W6" s="253"/>
    </row>
    <row r="7" spans="1:29" ht="27.75" customHeight="1" x14ac:dyDescent="0.2">
      <c r="D7" s="37"/>
      <c r="E7" s="37"/>
      <c r="F7" s="37"/>
      <c r="G7" s="37"/>
      <c r="H7" s="37"/>
      <c r="I7" s="37"/>
      <c r="J7" s="254" t="s">
        <v>24</v>
      </c>
      <c r="K7" s="254"/>
      <c r="L7" s="254"/>
      <c r="M7" s="185"/>
      <c r="N7" s="37"/>
      <c r="O7" s="37"/>
      <c r="P7" s="37"/>
      <c r="Q7" s="37"/>
      <c r="R7" s="37"/>
      <c r="S7" s="37"/>
      <c r="T7" s="37"/>
      <c r="U7" s="254" t="s">
        <v>24</v>
      </c>
      <c r="V7" s="254"/>
      <c r="W7" s="254"/>
      <c r="Z7" s="39"/>
    </row>
    <row r="8" spans="1:29" ht="27.75" customHeight="1" x14ac:dyDescent="0.2">
      <c r="A8" s="253" t="s">
        <v>205</v>
      </c>
      <c r="B8" s="253"/>
      <c r="D8" s="172" t="s">
        <v>206</v>
      </c>
      <c r="E8" s="185"/>
      <c r="F8" s="172" t="s">
        <v>207</v>
      </c>
      <c r="G8" s="164"/>
      <c r="H8" s="172" t="s">
        <v>208</v>
      </c>
      <c r="I8" s="164"/>
      <c r="J8" s="173" t="s">
        <v>107</v>
      </c>
      <c r="K8" s="191"/>
      <c r="L8" s="173" t="s">
        <v>189</v>
      </c>
      <c r="M8" s="164"/>
      <c r="N8" s="172" t="s">
        <v>206</v>
      </c>
      <c r="O8" s="164"/>
      <c r="P8" s="253" t="s">
        <v>207</v>
      </c>
      <c r="Q8" s="253"/>
      <c r="R8" s="164"/>
      <c r="S8" s="172" t="s">
        <v>208</v>
      </c>
      <c r="T8" s="164"/>
      <c r="U8" s="173" t="s">
        <v>107</v>
      </c>
      <c r="V8" s="191"/>
      <c r="W8" s="173" t="s">
        <v>189</v>
      </c>
      <c r="X8" s="163"/>
      <c r="Y8" s="163"/>
      <c r="Z8" s="187"/>
    </row>
    <row r="9" spans="1:29" ht="27.75" customHeight="1" x14ac:dyDescent="0.2">
      <c r="A9" s="261" t="s">
        <v>23</v>
      </c>
      <c r="B9" s="261"/>
      <c r="D9" s="174">
        <v>0</v>
      </c>
      <c r="E9" s="185"/>
      <c r="F9" s="174">
        <v>4806731242</v>
      </c>
      <c r="G9" s="164"/>
      <c r="H9" s="219">
        <v>-1257081501</v>
      </c>
      <c r="I9" s="164"/>
      <c r="J9" s="187">
        <f>D9+F9+H9</f>
        <v>3549649741</v>
      </c>
      <c r="K9" s="164"/>
      <c r="L9" s="80">
        <f>J9/درآمد!$F$13</f>
        <v>1.1523696034108713E-3</v>
      </c>
      <c r="M9" s="164"/>
      <c r="N9" s="174">
        <v>12600000000</v>
      </c>
      <c r="O9" s="164"/>
      <c r="P9" s="275">
        <v>-21487359387</v>
      </c>
      <c r="Q9" s="275"/>
      <c r="R9" s="164"/>
      <c r="S9" s="219">
        <v>-1817753087</v>
      </c>
      <c r="T9" s="164"/>
      <c r="U9" s="73">
        <f>N9+P9+S9</f>
        <v>-10705112474</v>
      </c>
      <c r="V9" s="164"/>
      <c r="W9" s="211">
        <f>Z9/$Z$28</f>
        <v>8.1625237461673342E-3</v>
      </c>
      <c r="X9" s="163"/>
      <c r="Y9" s="163"/>
      <c r="Z9" s="201">
        <f>ABS(U9)</f>
        <v>10705112474</v>
      </c>
    </row>
    <row r="10" spans="1:29" ht="27.75" customHeight="1" x14ac:dyDescent="0.2">
      <c r="A10" s="276" t="s">
        <v>20</v>
      </c>
      <c r="B10" s="276"/>
      <c r="D10" s="187">
        <v>0</v>
      </c>
      <c r="E10" s="185"/>
      <c r="F10" s="187">
        <v>72634025715</v>
      </c>
      <c r="G10" s="164"/>
      <c r="H10" s="187">
        <v>261397147311</v>
      </c>
      <c r="I10" s="164"/>
      <c r="J10" s="187">
        <f>D10+F10+H10</f>
        <v>334031173026</v>
      </c>
      <c r="K10" s="164"/>
      <c r="L10" s="80">
        <f>J10/درآمد!$F$13</f>
        <v>0.10844094445171901</v>
      </c>
      <c r="M10" s="164"/>
      <c r="N10" s="187">
        <v>0</v>
      </c>
      <c r="O10" s="164"/>
      <c r="P10" s="256">
        <v>531210885888</v>
      </c>
      <c r="Q10" s="256"/>
      <c r="R10" s="164"/>
      <c r="S10" s="187">
        <v>273452923665</v>
      </c>
      <c r="T10" s="164"/>
      <c r="U10" s="187">
        <f>N10+P10+S10</f>
        <v>804663809553</v>
      </c>
      <c r="V10" s="164"/>
      <c r="W10" s="211">
        <f t="shared" ref="W10:W27" si="0">Z10/$Z$28</f>
        <v>0.6135467954316266</v>
      </c>
      <c r="X10" s="163"/>
      <c r="Y10" s="163"/>
      <c r="Z10" s="201">
        <f t="shared" ref="Z10:Z26" si="1">ABS(U10)</f>
        <v>804663809553</v>
      </c>
      <c r="AB10" s="71"/>
      <c r="AC10" s="45"/>
    </row>
    <row r="11" spans="1:29" ht="27.75" customHeight="1" x14ac:dyDescent="0.2">
      <c r="A11" s="264" t="s">
        <v>22</v>
      </c>
      <c r="B11" s="264"/>
      <c r="D11" s="187">
        <v>0</v>
      </c>
      <c r="E11" s="185"/>
      <c r="F11" s="187">
        <v>5829749188</v>
      </c>
      <c r="G11" s="164"/>
      <c r="H11" s="187">
        <v>0</v>
      </c>
      <c r="I11" s="164"/>
      <c r="J11" s="187">
        <f t="shared" ref="J11:J26" si="2">D11+F11+H11</f>
        <v>5829749188</v>
      </c>
      <c r="K11" s="164"/>
      <c r="L11" s="80">
        <f>J11/درآمد!$F$13</f>
        <v>1.892588353764679E-3</v>
      </c>
      <c r="M11" s="164"/>
      <c r="N11" s="187">
        <v>2400000000</v>
      </c>
      <c r="O11" s="164"/>
      <c r="P11" s="256">
        <v>9920674771</v>
      </c>
      <c r="Q11" s="256"/>
      <c r="R11" s="164"/>
      <c r="S11" s="187">
        <v>0</v>
      </c>
      <c r="T11" s="164"/>
      <c r="U11" s="187">
        <f t="shared" ref="U11:U27" si="3">N11+P11+S11</f>
        <v>12320674771</v>
      </c>
      <c r="V11" s="164"/>
      <c r="W11" s="211">
        <f t="shared" si="0"/>
        <v>9.3943712064068381E-3</v>
      </c>
      <c r="X11" s="163"/>
      <c r="Y11" s="163"/>
      <c r="Z11" s="201">
        <f t="shared" si="1"/>
        <v>12320674771</v>
      </c>
    </row>
    <row r="12" spans="1:29" ht="27.75" customHeight="1" x14ac:dyDescent="0.2">
      <c r="A12" s="264" t="s">
        <v>19</v>
      </c>
      <c r="B12" s="264"/>
      <c r="D12" s="187">
        <v>0</v>
      </c>
      <c r="E12" s="185"/>
      <c r="F12" s="187">
        <v>47115283079</v>
      </c>
      <c r="G12" s="164"/>
      <c r="H12" s="187">
        <v>0</v>
      </c>
      <c r="I12" s="164"/>
      <c r="J12" s="187">
        <f t="shared" si="2"/>
        <v>47115283079</v>
      </c>
      <c r="K12" s="164"/>
      <c r="L12" s="80">
        <f>J12/درآمد!$F$13</f>
        <v>1.5295655638700428E-2</v>
      </c>
      <c r="M12" s="164"/>
      <c r="N12" s="187">
        <v>3540000000</v>
      </c>
      <c r="O12" s="164"/>
      <c r="P12" s="277">
        <v>-221476433936</v>
      </c>
      <c r="Q12" s="277"/>
      <c r="R12" s="164"/>
      <c r="S12" s="187">
        <v>0</v>
      </c>
      <c r="T12" s="164"/>
      <c r="U12" s="73">
        <f t="shared" si="3"/>
        <v>-217936433936</v>
      </c>
      <c r="V12" s="164"/>
      <c r="W12" s="211">
        <f t="shared" si="0"/>
        <v>0.16617399597418078</v>
      </c>
      <c r="X12" s="163"/>
      <c r="Y12" s="163"/>
      <c r="Z12" s="201">
        <f t="shared" si="1"/>
        <v>217936433936</v>
      </c>
    </row>
    <row r="13" spans="1:29" ht="27.75" customHeight="1" x14ac:dyDescent="0.2">
      <c r="A13" s="276" t="s">
        <v>21</v>
      </c>
      <c r="B13" s="276"/>
      <c r="D13" s="186">
        <v>0</v>
      </c>
      <c r="E13" s="185"/>
      <c r="F13" s="186">
        <v>18039977466</v>
      </c>
      <c r="G13" s="164"/>
      <c r="H13" s="186">
        <v>0</v>
      </c>
      <c r="I13" s="164"/>
      <c r="J13" s="187">
        <f t="shared" si="2"/>
        <v>18039977466</v>
      </c>
      <c r="K13" s="164"/>
      <c r="L13" s="80">
        <f>J13/درآمد!$F$13</f>
        <v>5.8565557716629586E-3</v>
      </c>
      <c r="M13" s="164"/>
      <c r="N13" s="186">
        <v>0</v>
      </c>
      <c r="O13" s="164"/>
      <c r="P13" s="256">
        <v>17264802244</v>
      </c>
      <c r="Q13" s="258"/>
      <c r="R13" s="164"/>
      <c r="S13" s="186">
        <v>0</v>
      </c>
      <c r="T13" s="164"/>
      <c r="U13" s="187">
        <f t="shared" si="3"/>
        <v>17264802244</v>
      </c>
      <c r="V13" s="164"/>
      <c r="W13" s="211">
        <f t="shared" si="0"/>
        <v>1.3164210897531675E-2</v>
      </c>
      <c r="X13" s="163"/>
      <c r="Y13" s="163"/>
      <c r="Z13" s="201">
        <f t="shared" si="1"/>
        <v>17264802244</v>
      </c>
    </row>
    <row r="14" spans="1:29" ht="27.75" customHeight="1" x14ac:dyDescent="0.2">
      <c r="A14" s="276" t="s">
        <v>217</v>
      </c>
      <c r="B14" s="276"/>
      <c r="C14" s="81"/>
      <c r="D14" s="186">
        <v>0</v>
      </c>
      <c r="E14" s="82"/>
      <c r="F14" s="186">
        <v>0</v>
      </c>
      <c r="G14" s="188"/>
      <c r="H14" s="186">
        <v>0</v>
      </c>
      <c r="I14" s="188"/>
      <c r="J14" s="187">
        <f t="shared" si="2"/>
        <v>0</v>
      </c>
      <c r="K14" s="188"/>
      <c r="L14" s="80">
        <f>J14/درآمد!$F$13</f>
        <v>0</v>
      </c>
      <c r="M14" s="188"/>
      <c r="N14" s="186">
        <v>2552840000</v>
      </c>
      <c r="O14" s="188"/>
      <c r="P14" s="258">
        <v>0</v>
      </c>
      <c r="Q14" s="258"/>
      <c r="R14" s="188"/>
      <c r="S14" s="186">
        <v>1244864712</v>
      </c>
      <c r="T14" s="188"/>
      <c r="U14" s="187">
        <f t="shared" si="3"/>
        <v>3797704712</v>
      </c>
      <c r="V14" s="188"/>
      <c r="W14" s="211">
        <f t="shared" si="0"/>
        <v>2.8957056703439524E-3</v>
      </c>
      <c r="X14" s="163"/>
      <c r="Y14" s="163"/>
      <c r="Z14" s="201">
        <f t="shared" si="1"/>
        <v>3797704712</v>
      </c>
    </row>
    <row r="15" spans="1:29" ht="27.75" customHeight="1" x14ac:dyDescent="0.2">
      <c r="A15" s="264" t="s">
        <v>209</v>
      </c>
      <c r="B15" s="264"/>
      <c r="D15" s="187">
        <v>0</v>
      </c>
      <c r="E15" s="185"/>
      <c r="F15" s="187">
        <v>0</v>
      </c>
      <c r="G15" s="164"/>
      <c r="H15" s="187">
        <v>0</v>
      </c>
      <c r="I15" s="164"/>
      <c r="J15" s="187">
        <f t="shared" si="2"/>
        <v>0</v>
      </c>
      <c r="K15" s="164"/>
      <c r="L15" s="80">
        <f>J15/درآمد!$F$13</f>
        <v>0</v>
      </c>
      <c r="M15" s="164"/>
      <c r="N15" s="187">
        <v>0</v>
      </c>
      <c r="O15" s="164"/>
      <c r="P15" s="256">
        <v>0</v>
      </c>
      <c r="Q15" s="256"/>
      <c r="R15" s="164"/>
      <c r="S15" s="187">
        <v>15785968885</v>
      </c>
      <c r="T15" s="164"/>
      <c r="U15" s="187">
        <f t="shared" si="3"/>
        <v>15785968885</v>
      </c>
      <c r="V15" s="164"/>
      <c r="W15" s="211">
        <f t="shared" si="0"/>
        <v>1.2036617662170597E-2</v>
      </c>
      <c r="X15" s="163"/>
      <c r="Y15" s="163"/>
      <c r="Z15" s="201">
        <f t="shared" si="1"/>
        <v>15785968885</v>
      </c>
    </row>
    <row r="16" spans="1:29" ht="27.75" customHeight="1" x14ac:dyDescent="0.2">
      <c r="A16" s="264" t="s">
        <v>210</v>
      </c>
      <c r="B16" s="264"/>
      <c r="D16" s="187">
        <v>0</v>
      </c>
      <c r="E16" s="185"/>
      <c r="F16" s="187">
        <v>0</v>
      </c>
      <c r="G16" s="164"/>
      <c r="H16" s="187">
        <v>0</v>
      </c>
      <c r="I16" s="164"/>
      <c r="J16" s="187">
        <f t="shared" si="2"/>
        <v>0</v>
      </c>
      <c r="K16" s="164"/>
      <c r="L16" s="80">
        <f>J16/درآمد!$F$13</f>
        <v>0</v>
      </c>
      <c r="M16" s="164"/>
      <c r="N16" s="187">
        <v>0</v>
      </c>
      <c r="O16" s="164"/>
      <c r="P16" s="256">
        <v>0</v>
      </c>
      <c r="Q16" s="256"/>
      <c r="R16" s="164"/>
      <c r="S16" s="187">
        <v>10877217260</v>
      </c>
      <c r="T16" s="164"/>
      <c r="U16" s="187">
        <f t="shared" si="3"/>
        <v>10877217260</v>
      </c>
      <c r="V16" s="164"/>
      <c r="W16" s="211">
        <f t="shared" si="0"/>
        <v>8.2937516436757414E-3</v>
      </c>
      <c r="X16" s="163"/>
      <c r="Y16" s="163"/>
      <c r="Z16" s="201">
        <f t="shared" si="1"/>
        <v>10877217260</v>
      </c>
    </row>
    <row r="17" spans="1:26" ht="27.75" customHeight="1" x14ac:dyDescent="0.2">
      <c r="A17" s="264" t="s">
        <v>211</v>
      </c>
      <c r="B17" s="264"/>
      <c r="D17" s="187">
        <v>0</v>
      </c>
      <c r="E17" s="185"/>
      <c r="F17" s="187">
        <v>0</v>
      </c>
      <c r="G17" s="164"/>
      <c r="H17" s="187">
        <v>0</v>
      </c>
      <c r="I17" s="164"/>
      <c r="J17" s="187">
        <f t="shared" si="2"/>
        <v>0</v>
      </c>
      <c r="K17" s="164"/>
      <c r="L17" s="80">
        <f>J17/درآمد!$F$13</f>
        <v>0</v>
      </c>
      <c r="M17" s="164"/>
      <c r="N17" s="187">
        <v>0</v>
      </c>
      <c r="O17" s="164"/>
      <c r="P17" s="256">
        <v>0</v>
      </c>
      <c r="Q17" s="256"/>
      <c r="R17" s="164"/>
      <c r="S17" s="187">
        <v>10580710049</v>
      </c>
      <c r="T17" s="164"/>
      <c r="U17" s="187">
        <f t="shared" si="3"/>
        <v>10580710049</v>
      </c>
      <c r="V17" s="164"/>
      <c r="W17" s="211">
        <f t="shared" si="0"/>
        <v>8.0676683440770204E-3</v>
      </c>
      <c r="X17" s="163"/>
      <c r="Y17" s="163"/>
      <c r="Z17" s="201">
        <f t="shared" si="1"/>
        <v>10580710049</v>
      </c>
    </row>
    <row r="18" spans="1:26" ht="27.75" customHeight="1" x14ac:dyDescent="0.2">
      <c r="A18" s="264" t="s">
        <v>212</v>
      </c>
      <c r="B18" s="264"/>
      <c r="D18" s="187">
        <v>0</v>
      </c>
      <c r="E18" s="185"/>
      <c r="F18" s="187">
        <v>0</v>
      </c>
      <c r="G18" s="164"/>
      <c r="H18" s="187">
        <v>0</v>
      </c>
      <c r="I18" s="164"/>
      <c r="J18" s="187">
        <f t="shared" si="2"/>
        <v>0</v>
      </c>
      <c r="K18" s="164"/>
      <c r="L18" s="80">
        <f>J18/درآمد!$F$13</f>
        <v>0</v>
      </c>
      <c r="M18" s="164"/>
      <c r="N18" s="187">
        <v>0</v>
      </c>
      <c r="O18" s="164"/>
      <c r="P18" s="256">
        <v>0</v>
      </c>
      <c r="Q18" s="256"/>
      <c r="R18" s="164"/>
      <c r="S18" s="187">
        <v>2347310287</v>
      </c>
      <c r="T18" s="164"/>
      <c r="U18" s="187">
        <f t="shared" si="3"/>
        <v>2347310287</v>
      </c>
      <c r="V18" s="164"/>
      <c r="W18" s="211">
        <f t="shared" si="0"/>
        <v>1.7897967913737549E-3</v>
      </c>
      <c r="X18" s="163"/>
      <c r="Y18" s="163"/>
      <c r="Z18" s="201">
        <f t="shared" si="1"/>
        <v>2347310287</v>
      </c>
    </row>
    <row r="19" spans="1:26" ht="27.75" customHeight="1" x14ac:dyDescent="0.2">
      <c r="A19" s="264" t="s">
        <v>213</v>
      </c>
      <c r="B19" s="264"/>
      <c r="D19" s="187">
        <v>0</v>
      </c>
      <c r="E19" s="185"/>
      <c r="F19" s="187">
        <v>0</v>
      </c>
      <c r="G19" s="164"/>
      <c r="H19" s="187">
        <v>0</v>
      </c>
      <c r="I19" s="164"/>
      <c r="J19" s="187">
        <f t="shared" si="2"/>
        <v>0</v>
      </c>
      <c r="K19" s="164"/>
      <c r="L19" s="80">
        <f>J19/درآمد!$F$13</f>
        <v>0</v>
      </c>
      <c r="M19" s="164"/>
      <c r="N19" s="187">
        <v>0</v>
      </c>
      <c r="O19" s="164"/>
      <c r="P19" s="256">
        <v>0</v>
      </c>
      <c r="Q19" s="256"/>
      <c r="R19" s="164"/>
      <c r="S19" s="187">
        <v>55643327553</v>
      </c>
      <c r="T19" s="164"/>
      <c r="U19" s="187">
        <f t="shared" si="3"/>
        <v>55643327553</v>
      </c>
      <c r="V19" s="164"/>
      <c r="W19" s="211">
        <f t="shared" si="0"/>
        <v>4.2427390050337327E-2</v>
      </c>
      <c r="X19" s="163"/>
      <c r="Y19" s="163"/>
      <c r="Z19" s="201">
        <f t="shared" si="1"/>
        <v>55643327553</v>
      </c>
    </row>
    <row r="20" spans="1:26" ht="27.75" customHeight="1" x14ac:dyDescent="0.2">
      <c r="A20" s="264" t="s">
        <v>214</v>
      </c>
      <c r="B20" s="264"/>
      <c r="D20" s="187">
        <v>0</v>
      </c>
      <c r="E20" s="185"/>
      <c r="F20" s="187">
        <v>0</v>
      </c>
      <c r="G20" s="164"/>
      <c r="H20" s="187">
        <v>0</v>
      </c>
      <c r="I20" s="164"/>
      <c r="J20" s="187">
        <f t="shared" si="2"/>
        <v>0</v>
      </c>
      <c r="K20" s="164"/>
      <c r="L20" s="80">
        <f>J20/درآمد!$F$13</f>
        <v>0</v>
      </c>
      <c r="M20" s="164"/>
      <c r="N20" s="187">
        <v>0</v>
      </c>
      <c r="O20" s="164"/>
      <c r="P20" s="256">
        <v>0</v>
      </c>
      <c r="Q20" s="256"/>
      <c r="R20" s="164"/>
      <c r="S20" s="187">
        <v>2223933473</v>
      </c>
      <c r="T20" s="164"/>
      <c r="U20" s="187">
        <f t="shared" si="3"/>
        <v>2223933473</v>
      </c>
      <c r="V20" s="164"/>
      <c r="W20" s="211">
        <f t="shared" si="0"/>
        <v>1.6957234057416676E-3</v>
      </c>
      <c r="X20" s="163"/>
      <c r="Y20" s="163"/>
      <c r="Z20" s="201">
        <f t="shared" si="1"/>
        <v>2223933473</v>
      </c>
    </row>
    <row r="21" spans="1:26" ht="27.75" customHeight="1" x14ac:dyDescent="0.2">
      <c r="A21" s="264" t="s">
        <v>215</v>
      </c>
      <c r="B21" s="264"/>
      <c r="D21" s="187">
        <v>0</v>
      </c>
      <c r="E21" s="185"/>
      <c r="F21" s="187">
        <v>0</v>
      </c>
      <c r="G21" s="164"/>
      <c r="H21" s="187">
        <v>0</v>
      </c>
      <c r="I21" s="164"/>
      <c r="J21" s="187">
        <f t="shared" si="2"/>
        <v>0</v>
      </c>
      <c r="K21" s="164"/>
      <c r="L21" s="80">
        <f>J21/درآمد!$F$13</f>
        <v>0</v>
      </c>
      <c r="M21" s="164"/>
      <c r="N21" s="187">
        <v>0</v>
      </c>
      <c r="O21" s="164"/>
      <c r="P21" s="256">
        <v>0</v>
      </c>
      <c r="Q21" s="256"/>
      <c r="R21" s="164"/>
      <c r="S21" s="73">
        <v>-25945718730</v>
      </c>
      <c r="T21" s="164"/>
      <c r="U21" s="73">
        <f t="shared" si="3"/>
        <v>-25945718730</v>
      </c>
      <c r="V21" s="164"/>
      <c r="W21" s="211">
        <f t="shared" si="0"/>
        <v>1.9783308747046757E-2</v>
      </c>
      <c r="X21" s="163"/>
      <c r="Y21" s="163"/>
      <c r="Z21" s="201">
        <f t="shared" si="1"/>
        <v>25945718730</v>
      </c>
    </row>
    <row r="22" spans="1:26" ht="27.75" customHeight="1" x14ac:dyDescent="0.2">
      <c r="A22" s="264" t="s">
        <v>216</v>
      </c>
      <c r="B22" s="264"/>
      <c r="D22" s="187">
        <v>0</v>
      </c>
      <c r="E22" s="185"/>
      <c r="F22" s="187">
        <v>0</v>
      </c>
      <c r="G22" s="164"/>
      <c r="H22" s="187">
        <v>0</v>
      </c>
      <c r="I22" s="164"/>
      <c r="J22" s="187">
        <f t="shared" si="2"/>
        <v>0</v>
      </c>
      <c r="K22" s="164"/>
      <c r="L22" s="80">
        <f>J22/درآمد!$F$13</f>
        <v>0</v>
      </c>
      <c r="M22" s="164"/>
      <c r="N22" s="187">
        <v>0</v>
      </c>
      <c r="O22" s="164"/>
      <c r="P22" s="256">
        <v>0</v>
      </c>
      <c r="Q22" s="256"/>
      <c r="R22" s="164"/>
      <c r="S22" s="73">
        <v>-19624534600</v>
      </c>
      <c r="T22" s="164"/>
      <c r="U22" s="73">
        <f t="shared" si="3"/>
        <v>-19624534600</v>
      </c>
      <c r="V22" s="164"/>
      <c r="W22" s="211">
        <f t="shared" si="0"/>
        <v>1.4963479372032094E-2</v>
      </c>
      <c r="X22" s="163"/>
      <c r="Y22" s="163"/>
      <c r="Z22" s="201">
        <f t="shared" si="1"/>
        <v>19624534600</v>
      </c>
    </row>
    <row r="23" spans="1:26" ht="27.75" customHeight="1" x14ac:dyDescent="0.2">
      <c r="A23" s="264" t="s">
        <v>218</v>
      </c>
      <c r="B23" s="264"/>
      <c r="D23" s="187">
        <v>0</v>
      </c>
      <c r="E23" s="185"/>
      <c r="F23" s="187">
        <v>0</v>
      </c>
      <c r="G23" s="164"/>
      <c r="H23" s="187">
        <v>0</v>
      </c>
      <c r="I23" s="164"/>
      <c r="J23" s="187">
        <f t="shared" si="2"/>
        <v>0</v>
      </c>
      <c r="K23" s="164"/>
      <c r="L23" s="80">
        <f>J23/درآمد!$F$13</f>
        <v>0</v>
      </c>
      <c r="M23" s="164"/>
      <c r="N23" s="187">
        <v>0</v>
      </c>
      <c r="O23" s="164"/>
      <c r="P23" s="256">
        <v>0</v>
      </c>
      <c r="Q23" s="256"/>
      <c r="R23" s="164"/>
      <c r="S23" s="73">
        <v>-33931080213</v>
      </c>
      <c r="T23" s="164"/>
      <c r="U23" s="73">
        <f t="shared" si="3"/>
        <v>-33931080213</v>
      </c>
      <c r="V23" s="164"/>
      <c r="W23" s="211">
        <f t="shared" si="0"/>
        <v>2.5872053997040616E-2</v>
      </c>
      <c r="X23" s="163"/>
      <c r="Y23" s="163"/>
      <c r="Z23" s="201">
        <f t="shared" si="1"/>
        <v>33931080213</v>
      </c>
    </row>
    <row r="24" spans="1:26" ht="27.75" customHeight="1" x14ac:dyDescent="0.2">
      <c r="A24" s="264" t="s">
        <v>219</v>
      </c>
      <c r="B24" s="264"/>
      <c r="D24" s="187">
        <v>0</v>
      </c>
      <c r="E24" s="185"/>
      <c r="F24" s="187">
        <v>0</v>
      </c>
      <c r="G24" s="164"/>
      <c r="H24" s="187">
        <v>0</v>
      </c>
      <c r="I24" s="164"/>
      <c r="J24" s="187">
        <f t="shared" si="2"/>
        <v>0</v>
      </c>
      <c r="K24" s="164"/>
      <c r="L24" s="80">
        <f>J24/درآمد!$F$13</f>
        <v>0</v>
      </c>
      <c r="M24" s="164"/>
      <c r="N24" s="187">
        <v>0</v>
      </c>
      <c r="O24" s="164"/>
      <c r="P24" s="256">
        <v>0</v>
      </c>
      <c r="Q24" s="256"/>
      <c r="R24" s="164"/>
      <c r="S24" s="73">
        <v>-5097151115</v>
      </c>
      <c r="T24" s="164"/>
      <c r="U24" s="73">
        <f t="shared" si="3"/>
        <v>-5097151115</v>
      </c>
      <c r="V24" s="164"/>
      <c r="W24" s="211">
        <f t="shared" si="0"/>
        <v>3.8865184382733281E-3</v>
      </c>
      <c r="X24" s="163"/>
      <c r="Y24" s="163"/>
      <c r="Z24" s="201">
        <f t="shared" si="1"/>
        <v>5097151115</v>
      </c>
    </row>
    <row r="25" spans="1:26" ht="27.75" customHeight="1" x14ac:dyDescent="0.2">
      <c r="A25" s="264" t="s">
        <v>220</v>
      </c>
      <c r="B25" s="264"/>
      <c r="D25" s="187">
        <v>0</v>
      </c>
      <c r="E25" s="185"/>
      <c r="F25" s="187">
        <v>0</v>
      </c>
      <c r="G25" s="164"/>
      <c r="H25" s="187">
        <v>0</v>
      </c>
      <c r="I25" s="164"/>
      <c r="J25" s="187">
        <f t="shared" si="2"/>
        <v>0</v>
      </c>
      <c r="K25" s="164"/>
      <c r="L25" s="80">
        <f>J25/درآمد!$F$13</f>
        <v>0</v>
      </c>
      <c r="M25" s="164"/>
      <c r="N25" s="187">
        <v>0</v>
      </c>
      <c r="O25" s="164"/>
      <c r="P25" s="256">
        <v>0</v>
      </c>
      <c r="Q25" s="256"/>
      <c r="R25" s="164"/>
      <c r="S25" s="187">
        <v>14080520571</v>
      </c>
      <c r="T25" s="164"/>
      <c r="U25" s="73">
        <f t="shared" si="3"/>
        <v>14080520571</v>
      </c>
      <c r="V25" s="164"/>
      <c r="W25" s="211">
        <f t="shared" si="0"/>
        <v>1.0736233159467236E-2</v>
      </c>
      <c r="X25" s="163"/>
      <c r="Y25" s="163"/>
      <c r="Z25" s="201">
        <f t="shared" si="1"/>
        <v>14080520571</v>
      </c>
    </row>
    <row r="26" spans="1:26" ht="27.75" customHeight="1" x14ac:dyDescent="0.2">
      <c r="A26" s="264" t="s">
        <v>221</v>
      </c>
      <c r="B26" s="264"/>
      <c r="D26" s="187">
        <v>0</v>
      </c>
      <c r="E26" s="185"/>
      <c r="F26" s="187">
        <v>0</v>
      </c>
      <c r="G26" s="164"/>
      <c r="H26" s="187">
        <v>0</v>
      </c>
      <c r="I26" s="164"/>
      <c r="J26" s="187">
        <f t="shared" si="2"/>
        <v>0</v>
      </c>
      <c r="K26" s="164"/>
      <c r="L26" s="80">
        <f>J26/درآمد!$F$13</f>
        <v>0</v>
      </c>
      <c r="M26" s="164"/>
      <c r="N26" s="187">
        <v>0</v>
      </c>
      <c r="O26" s="164"/>
      <c r="P26" s="256">
        <v>0</v>
      </c>
      <c r="Q26" s="256"/>
      <c r="R26" s="164"/>
      <c r="S26" s="187">
        <v>8648235318</v>
      </c>
      <c r="T26" s="164"/>
      <c r="U26" s="187">
        <f t="shared" si="3"/>
        <v>8648235318</v>
      </c>
      <c r="V26" s="164"/>
      <c r="W26" s="211">
        <f t="shared" si="0"/>
        <v>6.594178839042248E-3</v>
      </c>
      <c r="X26" s="163"/>
      <c r="Y26" s="163"/>
      <c r="Z26" s="201">
        <f t="shared" si="1"/>
        <v>8648235318</v>
      </c>
    </row>
    <row r="27" spans="1:26" ht="21" x14ac:dyDescent="0.2">
      <c r="A27" s="264" t="s">
        <v>328</v>
      </c>
      <c r="B27" s="264"/>
      <c r="D27" s="187">
        <v>0</v>
      </c>
      <c r="E27" s="187"/>
      <c r="F27" s="187">
        <v>0</v>
      </c>
      <c r="G27" s="187"/>
      <c r="H27" s="187">
        <v>0</v>
      </c>
      <c r="I27" s="187"/>
      <c r="J27" s="187">
        <v>0</v>
      </c>
      <c r="K27" s="187"/>
      <c r="L27" s="80">
        <f>J27/درآمد!$F$13</f>
        <v>0</v>
      </c>
      <c r="M27" s="187"/>
      <c r="N27" s="187">
        <v>0</v>
      </c>
      <c r="O27" s="187"/>
      <c r="P27" s="278">
        <v>1</v>
      </c>
      <c r="Q27" s="278"/>
      <c r="R27" s="187"/>
      <c r="S27" s="187">
        <v>40021170000</v>
      </c>
      <c r="T27" s="187"/>
      <c r="U27" s="187">
        <f t="shared" si="3"/>
        <v>40021170001</v>
      </c>
      <c r="V27" s="164"/>
      <c r="W27" s="211">
        <f t="shared" si="0"/>
        <v>3.0515676623464473E-2</v>
      </c>
      <c r="X27" s="163"/>
      <c r="Y27" s="163"/>
      <c r="Z27" s="201">
        <f>ABS(S27)</f>
        <v>40021170000</v>
      </c>
    </row>
    <row r="28" spans="1:26" ht="27.75" customHeight="1" thickBot="1" x14ac:dyDescent="0.25">
      <c r="A28" s="257" t="s">
        <v>24</v>
      </c>
      <c r="B28" s="257"/>
      <c r="D28" s="180">
        <f>SUM(D9:D27)</f>
        <v>0</v>
      </c>
      <c r="E28" s="185"/>
      <c r="F28" s="180">
        <f>SUM(F9:F27)</f>
        <v>148425766690</v>
      </c>
      <c r="G28" s="164"/>
      <c r="H28" s="180">
        <f>SUM(H9:H27)</f>
        <v>260140065810</v>
      </c>
      <c r="I28" s="164"/>
      <c r="J28" s="180">
        <f>SUM(J9:J27)</f>
        <v>408565832500</v>
      </c>
      <c r="K28" s="164"/>
      <c r="L28" s="78">
        <f>SUM(L9:L27)</f>
        <v>0.13263811381925797</v>
      </c>
      <c r="M28" s="164"/>
      <c r="N28" s="180">
        <f>SUM(N9:N27)</f>
        <v>21092840000</v>
      </c>
      <c r="O28" s="164"/>
      <c r="P28" s="258">
        <f>SUM(P9:Q27)</f>
        <v>315432569581</v>
      </c>
      <c r="Q28" s="258"/>
      <c r="R28" s="164"/>
      <c r="S28" s="180">
        <f>SUM(S9:S27)</f>
        <v>348489944028</v>
      </c>
      <c r="T28" s="164"/>
      <c r="U28" s="180">
        <f>SUM(U9:U27)</f>
        <v>685015353609</v>
      </c>
      <c r="V28" s="164"/>
      <c r="W28" s="78">
        <f>SUM(W9:W27)</f>
        <v>1.0000000000000002</v>
      </c>
      <c r="X28" s="163"/>
      <c r="Y28" s="163"/>
      <c r="Z28" s="201">
        <f>SUM(Z9:Z27)</f>
        <v>1311495415744</v>
      </c>
    </row>
    <row r="29" spans="1:26" ht="21.75" thickTop="1" x14ac:dyDescent="0.2"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87"/>
    </row>
    <row r="30" spans="1:26" x14ac:dyDescent="0.2"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spans="1:26" ht="18.75" x14ac:dyDescent="0.2">
      <c r="F31" s="163"/>
      <c r="G31" s="163"/>
      <c r="H31" s="163"/>
      <c r="I31" s="163"/>
      <c r="J31" s="163"/>
      <c r="K31" s="163"/>
      <c r="L31" s="163"/>
      <c r="M31" s="163"/>
      <c r="N31" s="221"/>
      <c r="O31" s="222"/>
      <c r="P31" s="222"/>
      <c r="Q31" s="222"/>
      <c r="R31" s="222"/>
      <c r="S31" s="222"/>
      <c r="T31" s="163"/>
      <c r="U31" s="163"/>
      <c r="V31" s="163"/>
      <c r="W31" s="163"/>
      <c r="X31" s="163"/>
      <c r="Y31" s="163"/>
      <c r="Z31" s="163"/>
    </row>
    <row r="32" spans="1:26" ht="18.75" x14ac:dyDescent="0.2">
      <c r="F32" s="163"/>
      <c r="G32" s="163"/>
      <c r="H32" s="163"/>
      <c r="I32" s="163"/>
      <c r="J32" s="163"/>
      <c r="K32" s="163"/>
      <c r="L32" s="163"/>
      <c r="M32" s="163"/>
      <c r="N32" s="221"/>
      <c r="O32" s="222"/>
      <c r="P32" s="222"/>
      <c r="Q32" s="222"/>
      <c r="R32" s="222"/>
      <c r="S32" s="223"/>
      <c r="T32" s="163"/>
      <c r="U32" s="195"/>
      <c r="V32" s="163"/>
      <c r="W32" s="163"/>
      <c r="X32" s="163"/>
      <c r="Y32" s="163"/>
      <c r="Z32" s="163"/>
    </row>
    <row r="33" spans="6:26" ht="18.75" x14ac:dyDescent="0.2">
      <c r="F33" s="195"/>
      <c r="G33" s="163"/>
      <c r="H33" s="195"/>
      <c r="I33" s="163"/>
      <c r="J33" s="163"/>
      <c r="K33" s="163"/>
      <c r="L33" s="163"/>
      <c r="M33" s="163"/>
      <c r="N33" s="222"/>
      <c r="O33" s="222"/>
      <c r="P33" s="222"/>
      <c r="Q33" s="222"/>
      <c r="R33" s="222"/>
      <c r="S33" s="223"/>
      <c r="T33" s="163"/>
      <c r="U33" s="195"/>
      <c r="V33" s="163"/>
      <c r="W33" s="163"/>
      <c r="X33" s="163"/>
      <c r="Y33" s="163"/>
      <c r="Z33" s="163"/>
    </row>
    <row r="34" spans="6:26" ht="18.75" x14ac:dyDescent="0.2">
      <c r="F34" s="223"/>
      <c r="G34" s="163"/>
      <c r="H34" s="223"/>
      <c r="I34" s="163"/>
      <c r="J34" s="163"/>
      <c r="K34" s="163"/>
      <c r="L34" s="163"/>
      <c r="M34" s="163"/>
      <c r="N34" s="222"/>
      <c r="O34" s="222"/>
      <c r="P34" s="222"/>
      <c r="Q34" s="223"/>
      <c r="R34" s="222"/>
      <c r="S34" s="223"/>
      <c r="T34" s="163"/>
      <c r="U34" s="223"/>
      <c r="V34" s="163"/>
      <c r="W34" s="163"/>
      <c r="X34" s="163"/>
      <c r="Y34" s="163"/>
      <c r="Z34" s="163"/>
    </row>
    <row r="35" spans="6:26" x14ac:dyDescent="0.2">
      <c r="F35" s="223"/>
      <c r="G35" s="163"/>
      <c r="H35" s="223"/>
      <c r="I35" s="163"/>
      <c r="J35" s="163"/>
      <c r="K35" s="163"/>
      <c r="L35" s="163"/>
      <c r="M35" s="163"/>
      <c r="N35" s="195"/>
      <c r="O35" s="163"/>
      <c r="P35" s="163"/>
      <c r="Q35" s="163"/>
      <c r="R35" s="163"/>
      <c r="S35" s="223"/>
      <c r="T35" s="163"/>
      <c r="U35" s="223"/>
      <c r="V35" s="163"/>
      <c r="W35" s="163"/>
      <c r="X35" s="163"/>
      <c r="Y35" s="163"/>
      <c r="Z35" s="163"/>
    </row>
    <row r="36" spans="6:26" x14ac:dyDescent="0.2">
      <c r="F36" s="195"/>
      <c r="G36" s="163"/>
      <c r="H36" s="195"/>
      <c r="I36" s="163"/>
      <c r="J36" s="163"/>
      <c r="K36" s="163"/>
      <c r="L36" s="163"/>
      <c r="M36" s="163"/>
      <c r="N36" s="195"/>
      <c r="O36" s="163"/>
      <c r="P36" s="163"/>
      <c r="Q36" s="163"/>
      <c r="R36" s="163"/>
      <c r="S36" s="223"/>
      <c r="T36" s="163"/>
      <c r="U36" s="223"/>
      <c r="V36" s="163"/>
      <c r="W36" s="163"/>
      <c r="X36" s="163"/>
      <c r="Y36" s="163"/>
      <c r="Z36" s="163"/>
    </row>
    <row r="37" spans="6:26" x14ac:dyDescent="0.2">
      <c r="F37" s="163"/>
      <c r="G37" s="163"/>
      <c r="H37" s="22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223"/>
      <c r="T37" s="163"/>
      <c r="U37" s="223"/>
      <c r="V37" s="163"/>
      <c r="W37" s="163"/>
      <c r="X37" s="163"/>
      <c r="Y37" s="163"/>
      <c r="Z37" s="163"/>
    </row>
    <row r="38" spans="6:26" x14ac:dyDescent="0.2">
      <c r="F38" s="163"/>
      <c r="G38" s="163"/>
      <c r="H38" s="22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223"/>
      <c r="T38" s="163"/>
      <c r="U38" s="195"/>
      <c r="V38" s="163"/>
      <c r="W38" s="163"/>
      <c r="X38" s="163"/>
      <c r="Y38" s="163"/>
      <c r="Z38" s="163"/>
    </row>
    <row r="39" spans="6:26" x14ac:dyDescent="0.2">
      <c r="F39" s="163"/>
      <c r="G39" s="163"/>
      <c r="H39" s="195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223"/>
      <c r="T39" s="163"/>
      <c r="U39" s="223"/>
      <c r="V39" s="163"/>
      <c r="W39" s="163"/>
      <c r="X39" s="163"/>
      <c r="Y39" s="163"/>
      <c r="Z39" s="163"/>
    </row>
    <row r="40" spans="6:26" x14ac:dyDescent="0.2"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95"/>
      <c r="T40" s="163"/>
      <c r="U40" s="223"/>
      <c r="V40" s="163"/>
      <c r="W40" s="163"/>
      <c r="X40" s="163"/>
      <c r="Y40" s="163"/>
      <c r="Z40" s="163"/>
    </row>
    <row r="41" spans="6:26" x14ac:dyDescent="0.2"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95"/>
      <c r="T41" s="163"/>
      <c r="U41" s="195"/>
      <c r="V41" s="163"/>
      <c r="W41" s="163"/>
      <c r="X41" s="163"/>
      <c r="Y41" s="163"/>
      <c r="Z41" s="163"/>
    </row>
    <row r="42" spans="6:26" x14ac:dyDescent="0.2">
      <c r="U42" s="71"/>
    </row>
    <row r="43" spans="6:26" x14ac:dyDescent="0.2">
      <c r="H43" s="83"/>
      <c r="S43" s="83"/>
      <c r="U43" s="71"/>
    </row>
    <row r="44" spans="6:26" x14ac:dyDescent="0.2">
      <c r="H44" s="83"/>
      <c r="S44" s="83"/>
      <c r="U44" s="83"/>
    </row>
    <row r="45" spans="6:26" x14ac:dyDescent="0.2">
      <c r="H45" s="71"/>
      <c r="S45" s="71"/>
      <c r="U45" s="83"/>
    </row>
    <row r="46" spans="6:26" x14ac:dyDescent="0.2">
      <c r="H46" s="71"/>
      <c r="S46" s="83"/>
      <c r="U46" s="85"/>
    </row>
    <row r="47" spans="6:26" x14ac:dyDescent="0.2">
      <c r="S47" s="83"/>
      <c r="U47" s="83"/>
    </row>
    <row r="48" spans="6:26" x14ac:dyDescent="0.2">
      <c r="S48" s="71"/>
      <c r="U48" s="71"/>
    </row>
    <row r="51" spans="8:21" x14ac:dyDescent="0.2">
      <c r="H51" s="83"/>
      <c r="U51" s="71"/>
    </row>
    <row r="52" spans="8:21" x14ac:dyDescent="0.2">
      <c r="S52" s="71"/>
      <c r="U52" s="71"/>
    </row>
    <row r="53" spans="8:21" x14ac:dyDescent="0.2">
      <c r="S53" s="71"/>
    </row>
    <row r="55" spans="8:21" x14ac:dyDescent="0.2">
      <c r="S55" s="83"/>
      <c r="U55" s="83"/>
    </row>
    <row r="56" spans="8:21" x14ac:dyDescent="0.2">
      <c r="S56" s="83"/>
      <c r="U56" s="83"/>
    </row>
    <row r="57" spans="8:21" x14ac:dyDescent="0.2">
      <c r="S57" s="71"/>
      <c r="U57" s="71"/>
    </row>
  </sheetData>
  <mergeCells count="50">
    <mergeCell ref="P27:Q27"/>
    <mergeCell ref="P28:Q28"/>
    <mergeCell ref="A17:B17"/>
    <mergeCell ref="P17:Q17"/>
    <mergeCell ref="A18:B18"/>
    <mergeCell ref="P18:Q18"/>
    <mergeCell ref="A28:B28"/>
    <mergeCell ref="A27:B27"/>
    <mergeCell ref="A24:B24"/>
    <mergeCell ref="P24:Q24"/>
    <mergeCell ref="A25:B25"/>
    <mergeCell ref="P25:Q25"/>
    <mergeCell ref="A26:B26"/>
    <mergeCell ref="P26:Q26"/>
    <mergeCell ref="A22:B22"/>
    <mergeCell ref="P22:Q22"/>
    <mergeCell ref="A23:B23"/>
    <mergeCell ref="P23:Q23"/>
    <mergeCell ref="A19:B19"/>
    <mergeCell ref="P19:Q19"/>
    <mergeCell ref="A20:B20"/>
    <mergeCell ref="P20:Q20"/>
    <mergeCell ref="A21:B21"/>
    <mergeCell ref="P21:Q21"/>
    <mergeCell ref="A10:B10"/>
    <mergeCell ref="P10:Q10"/>
    <mergeCell ref="A15:B15"/>
    <mergeCell ref="P15:Q15"/>
    <mergeCell ref="A16:B16"/>
    <mergeCell ref="P16:Q16"/>
    <mergeCell ref="A14:B14"/>
    <mergeCell ref="P14:Q14"/>
    <mergeCell ref="A11:B11"/>
    <mergeCell ref="P11:Q11"/>
    <mergeCell ref="A12:B12"/>
    <mergeCell ref="P12:Q12"/>
    <mergeCell ref="A13:B13"/>
    <mergeCell ref="P13:Q13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47"/>
  <sheetViews>
    <sheetView rightToLeft="1" view="pageBreakPreview" topLeftCell="A7" zoomScale="85" zoomScaleNormal="70" zoomScaleSheetLayoutView="85" workbookViewId="0">
      <selection activeCell="H21" sqref="H21"/>
    </sheetView>
  </sheetViews>
  <sheetFormatPr defaultRowHeight="12.75" x14ac:dyDescent="0.2"/>
  <cols>
    <col min="1" max="1" width="5.140625" style="35" customWidth="1"/>
    <col min="2" max="2" width="35.85546875" style="35" customWidth="1"/>
    <col min="3" max="3" width="1.28515625" style="35" customWidth="1"/>
    <col min="4" max="4" width="16.28515625" style="35" bestFit="1" customWidth="1"/>
    <col min="5" max="5" width="1.28515625" style="35" customWidth="1"/>
    <col min="6" max="6" width="17.7109375" style="35" bestFit="1" customWidth="1"/>
    <col min="7" max="7" width="1.28515625" style="35" customWidth="1"/>
    <col min="8" max="8" width="18.5703125" style="35" bestFit="1" customWidth="1"/>
    <col min="9" max="9" width="1.28515625" style="35" customWidth="1"/>
    <col min="10" max="10" width="17.140625" style="35" bestFit="1" customWidth="1"/>
    <col min="11" max="11" width="1.28515625" style="35" customWidth="1"/>
    <col min="12" max="12" width="17.28515625" style="35" bestFit="1" customWidth="1"/>
    <col min="13" max="13" width="1.28515625" style="35" customWidth="1"/>
    <col min="14" max="14" width="16.28515625" style="35" bestFit="1" customWidth="1"/>
    <col min="15" max="16" width="1.28515625" style="35" customWidth="1"/>
    <col min="17" max="17" width="18.85546875" style="35" bestFit="1" customWidth="1"/>
    <col min="18" max="18" width="1.28515625" style="35" customWidth="1"/>
    <col min="19" max="19" width="17.85546875" style="35" bestFit="1" customWidth="1"/>
    <col min="20" max="20" width="1.28515625" style="35" customWidth="1"/>
    <col min="21" max="21" width="19.140625" style="35" bestFit="1" customWidth="1"/>
    <col min="22" max="22" width="1.28515625" style="35" customWidth="1"/>
    <col min="23" max="23" width="17.28515625" style="35" bestFit="1" customWidth="1"/>
    <col min="24" max="24" width="0.28515625" style="35" customWidth="1"/>
    <col min="25" max="25" width="20.42578125" style="35" bestFit="1" customWidth="1"/>
    <col min="26" max="16384" width="9.140625" style="35"/>
  </cols>
  <sheetData>
    <row r="1" spans="1:30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30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</row>
    <row r="3" spans="1:30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</row>
    <row r="4" spans="1:30" ht="14.45" customHeight="1" x14ac:dyDescent="0.2"/>
    <row r="5" spans="1:30" ht="39" customHeight="1" x14ac:dyDescent="0.2">
      <c r="A5" s="27" t="s">
        <v>222</v>
      </c>
      <c r="B5" s="252" t="s">
        <v>223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</row>
    <row r="6" spans="1:30" ht="26.25" customHeight="1" x14ac:dyDescent="0.2">
      <c r="D6" s="253" t="s">
        <v>203</v>
      </c>
      <c r="E6" s="253"/>
      <c r="F6" s="253"/>
      <c r="G6" s="253"/>
      <c r="H6" s="253"/>
      <c r="I6" s="253"/>
      <c r="J6" s="253"/>
      <c r="K6" s="253"/>
      <c r="L6" s="253"/>
      <c r="M6" s="164"/>
      <c r="N6" s="253" t="s">
        <v>204</v>
      </c>
      <c r="O6" s="253"/>
      <c r="P6" s="253"/>
      <c r="Q6" s="253"/>
      <c r="R6" s="253"/>
      <c r="S6" s="253"/>
      <c r="T6" s="253"/>
      <c r="U6" s="253"/>
      <c r="V6" s="253"/>
      <c r="W6" s="253"/>
      <c r="X6" s="164"/>
      <c r="Y6" s="164"/>
      <c r="Z6" s="164"/>
      <c r="AA6" s="164"/>
      <c r="AB6" s="164"/>
      <c r="AC6" s="164"/>
      <c r="AD6" s="36"/>
    </row>
    <row r="7" spans="1:30" ht="26.25" customHeight="1" x14ac:dyDescent="0.2">
      <c r="D7" s="191"/>
      <c r="E7" s="191"/>
      <c r="F7" s="191"/>
      <c r="G7" s="191"/>
      <c r="H7" s="191"/>
      <c r="I7" s="191"/>
      <c r="J7" s="254" t="s">
        <v>24</v>
      </c>
      <c r="K7" s="254"/>
      <c r="L7" s="254"/>
      <c r="M7" s="164"/>
      <c r="N7" s="191"/>
      <c r="O7" s="191"/>
      <c r="P7" s="191"/>
      <c r="Q7" s="191"/>
      <c r="R7" s="191"/>
      <c r="S7" s="191"/>
      <c r="T7" s="191"/>
      <c r="U7" s="254" t="s">
        <v>24</v>
      </c>
      <c r="V7" s="254"/>
      <c r="W7" s="254"/>
      <c r="X7" s="164"/>
      <c r="Y7" s="164"/>
      <c r="Z7" s="164"/>
      <c r="AA7" s="164"/>
      <c r="AB7" s="164"/>
      <c r="AC7" s="164"/>
      <c r="AD7" s="36"/>
    </row>
    <row r="8" spans="1:30" ht="26.25" customHeight="1" x14ac:dyDescent="0.2">
      <c r="A8" s="253" t="s">
        <v>46</v>
      </c>
      <c r="B8" s="253"/>
      <c r="D8" s="172" t="s">
        <v>224</v>
      </c>
      <c r="E8" s="164"/>
      <c r="F8" s="172" t="s">
        <v>207</v>
      </c>
      <c r="G8" s="164"/>
      <c r="H8" s="172" t="s">
        <v>208</v>
      </c>
      <c r="I8" s="164"/>
      <c r="J8" s="173" t="s">
        <v>107</v>
      </c>
      <c r="K8" s="191"/>
      <c r="L8" s="173" t="s">
        <v>189</v>
      </c>
      <c r="M8" s="164"/>
      <c r="N8" s="172" t="s">
        <v>224</v>
      </c>
      <c r="O8" s="164"/>
      <c r="P8" s="253" t="s">
        <v>207</v>
      </c>
      <c r="Q8" s="253"/>
      <c r="R8" s="164"/>
      <c r="S8" s="172" t="s">
        <v>208</v>
      </c>
      <c r="T8" s="164"/>
      <c r="U8" s="173" t="s">
        <v>107</v>
      </c>
      <c r="V8" s="191"/>
      <c r="W8" s="173" t="s">
        <v>189</v>
      </c>
      <c r="X8" s="164"/>
      <c r="Y8" s="226"/>
      <c r="Z8" s="164"/>
      <c r="AA8" s="164"/>
      <c r="AB8" s="164"/>
      <c r="AC8" s="164"/>
      <c r="AD8" s="36"/>
    </row>
    <row r="9" spans="1:30" ht="22.5" customHeight="1" x14ac:dyDescent="0.2">
      <c r="A9" s="261" t="s">
        <v>54</v>
      </c>
      <c r="B9" s="261"/>
      <c r="D9" s="174">
        <v>0</v>
      </c>
      <c r="E9" s="164"/>
      <c r="F9" s="174">
        <v>0</v>
      </c>
      <c r="G9" s="164"/>
      <c r="H9" s="174">
        <v>25478085702</v>
      </c>
      <c r="I9" s="164"/>
      <c r="J9" s="187">
        <f>D9+F9+H9</f>
        <v>25478085702</v>
      </c>
      <c r="K9" s="164"/>
      <c r="L9" s="79">
        <f>J9/درآمد!$F$13</f>
        <v>8.2712869320482989E-3</v>
      </c>
      <c r="M9" s="164"/>
      <c r="N9" s="174">
        <v>0</v>
      </c>
      <c r="O9" s="164"/>
      <c r="P9" s="255">
        <v>0</v>
      </c>
      <c r="Q9" s="255"/>
      <c r="R9" s="164"/>
      <c r="S9" s="174">
        <v>25478085702</v>
      </c>
      <c r="T9" s="164"/>
      <c r="U9" s="187">
        <f>N9+Q9+S9</f>
        <v>25478085702</v>
      </c>
      <c r="V9" s="164"/>
      <c r="W9" s="99">
        <f>U9/درآمد!$F$13</f>
        <v>8.2712869320482989E-3</v>
      </c>
      <c r="X9" s="164"/>
      <c r="Y9" s="226"/>
      <c r="Z9" s="164"/>
      <c r="AA9" s="164"/>
      <c r="AB9" s="164"/>
      <c r="AC9" s="164"/>
      <c r="AD9" s="36"/>
    </row>
    <row r="10" spans="1:30" ht="22.5" customHeight="1" x14ac:dyDescent="0.2">
      <c r="A10" s="264" t="s">
        <v>57</v>
      </c>
      <c r="B10" s="264"/>
      <c r="D10" s="187">
        <v>0</v>
      </c>
      <c r="E10" s="164"/>
      <c r="F10" s="187">
        <v>-15273398958</v>
      </c>
      <c r="G10" s="164"/>
      <c r="H10" s="187">
        <v>236925994917</v>
      </c>
      <c r="I10" s="164"/>
      <c r="J10" s="187">
        <f>D10+F10+H10</f>
        <v>221652595959</v>
      </c>
      <c r="K10" s="164"/>
      <c r="L10" s="99">
        <f>J10/درآمد!$F$13</f>
        <v>7.1958005081454862E-2</v>
      </c>
      <c r="M10" s="164"/>
      <c r="N10" s="187">
        <v>0</v>
      </c>
      <c r="O10" s="164"/>
      <c r="P10" s="256">
        <v>174068911367</v>
      </c>
      <c r="Q10" s="256"/>
      <c r="R10" s="164"/>
      <c r="S10" s="187">
        <v>396570110458</v>
      </c>
      <c r="T10" s="164"/>
      <c r="U10" s="187">
        <f>N10+P10+S10</f>
        <v>570639021825</v>
      </c>
      <c r="V10" s="164"/>
      <c r="W10" s="99">
        <f>U10/درآمد!$F$13</f>
        <v>0.18525407047231335</v>
      </c>
      <c r="X10" s="164"/>
      <c r="Y10" s="227"/>
      <c r="Z10" s="164"/>
      <c r="AA10" s="164"/>
      <c r="AB10" s="164"/>
      <c r="AC10" s="164"/>
      <c r="AD10" s="36"/>
    </row>
    <row r="11" spans="1:30" ht="22.5" customHeight="1" x14ac:dyDescent="0.2">
      <c r="A11" s="264" t="s">
        <v>58</v>
      </c>
      <c r="B11" s="264"/>
      <c r="D11" s="187">
        <v>0</v>
      </c>
      <c r="E11" s="164"/>
      <c r="F11" s="187">
        <v>1593025462</v>
      </c>
      <c r="G11" s="164"/>
      <c r="H11" s="187">
        <v>34657483911</v>
      </c>
      <c r="I11" s="164"/>
      <c r="J11" s="187">
        <f t="shared" ref="J11:J29" si="0">D11+F11+H11</f>
        <v>36250509373</v>
      </c>
      <c r="K11" s="164"/>
      <c r="L11" s="99">
        <f>J11/درآمد!$F$13</f>
        <v>1.1768480880549527E-2</v>
      </c>
      <c r="M11" s="164"/>
      <c r="N11" s="187">
        <v>0</v>
      </c>
      <c r="O11" s="164"/>
      <c r="P11" s="256">
        <v>35611577462</v>
      </c>
      <c r="Q11" s="256"/>
      <c r="R11" s="164"/>
      <c r="S11" s="187">
        <v>34657483911</v>
      </c>
      <c r="T11" s="164"/>
      <c r="U11" s="187">
        <f t="shared" ref="U11:U29" si="1">N11+P11+S11</f>
        <v>70269061373</v>
      </c>
      <c r="V11" s="164"/>
      <c r="W11" s="99">
        <f>U11/درآمد!$F$13</f>
        <v>2.2812372007060565E-2</v>
      </c>
      <c r="X11" s="164"/>
      <c r="Y11" s="226"/>
      <c r="Z11" s="164"/>
      <c r="AA11" s="164"/>
      <c r="AB11" s="164"/>
      <c r="AC11" s="164"/>
      <c r="AD11" s="36"/>
    </row>
    <row r="12" spans="1:30" ht="22.5" customHeight="1" x14ac:dyDescent="0.2">
      <c r="A12" s="264" t="s">
        <v>56</v>
      </c>
      <c r="B12" s="264"/>
      <c r="D12" s="187">
        <v>0</v>
      </c>
      <c r="E12" s="164"/>
      <c r="F12" s="187">
        <v>-86915523718</v>
      </c>
      <c r="G12" s="164"/>
      <c r="H12" s="187">
        <v>158496545376</v>
      </c>
      <c r="I12" s="164"/>
      <c r="J12" s="187">
        <f t="shared" si="0"/>
        <v>71581021658</v>
      </c>
      <c r="K12" s="164"/>
      <c r="L12" s="99">
        <f>J12/درآمد!$F$13</f>
        <v>2.3238290974741681E-2</v>
      </c>
      <c r="M12" s="164"/>
      <c r="N12" s="187">
        <v>0</v>
      </c>
      <c r="O12" s="164"/>
      <c r="P12" s="256">
        <v>123501839107</v>
      </c>
      <c r="Q12" s="256"/>
      <c r="R12" s="164"/>
      <c r="S12" s="187">
        <v>158496545376</v>
      </c>
      <c r="T12" s="164"/>
      <c r="U12" s="187">
        <f t="shared" si="1"/>
        <v>281998384483</v>
      </c>
      <c r="V12" s="164"/>
      <c r="W12" s="99">
        <f>U12/درآمد!$F$13</f>
        <v>9.1548854168815044E-2</v>
      </c>
      <c r="X12" s="164"/>
      <c r="Y12" s="226"/>
      <c r="Z12" s="164"/>
      <c r="AA12" s="164"/>
      <c r="AB12" s="164"/>
      <c r="AC12" s="164"/>
      <c r="AD12" s="36"/>
    </row>
    <row r="13" spans="1:30" ht="22.5" customHeight="1" x14ac:dyDescent="0.2">
      <c r="A13" s="264" t="s">
        <v>53</v>
      </c>
      <c r="B13" s="264"/>
      <c r="D13" s="187">
        <v>0</v>
      </c>
      <c r="E13" s="164"/>
      <c r="F13" s="187">
        <v>43950305157</v>
      </c>
      <c r="G13" s="164"/>
      <c r="H13" s="187">
        <v>0</v>
      </c>
      <c r="I13" s="164"/>
      <c r="J13" s="187">
        <f t="shared" ref="J13:J21" si="2">D13+F13+H13</f>
        <v>43950305157</v>
      </c>
      <c r="K13" s="164"/>
      <c r="L13" s="99">
        <f>J13/درآمد!$F$13</f>
        <v>1.4268167120424308E-2</v>
      </c>
      <c r="M13" s="164"/>
      <c r="N13" s="187">
        <v>0</v>
      </c>
      <c r="O13" s="164"/>
      <c r="P13" s="256">
        <v>36704179495</v>
      </c>
      <c r="Q13" s="256"/>
      <c r="R13" s="164"/>
      <c r="S13" s="187">
        <v>9248904586</v>
      </c>
      <c r="T13" s="164"/>
      <c r="U13" s="187">
        <f t="shared" si="1"/>
        <v>45953084081</v>
      </c>
      <c r="V13" s="164"/>
      <c r="W13" s="99">
        <f>U13/درآمد!$F$13</f>
        <v>1.491835565246785E-2</v>
      </c>
      <c r="X13" s="164"/>
      <c r="Y13" s="226"/>
      <c r="Z13" s="164"/>
      <c r="AA13" s="164"/>
      <c r="AB13" s="164"/>
      <c r="AC13" s="164"/>
      <c r="AD13" s="36"/>
    </row>
    <row r="14" spans="1:30" ht="22.5" customHeight="1" x14ac:dyDescent="0.2">
      <c r="A14" s="264" t="s">
        <v>51</v>
      </c>
      <c r="B14" s="264"/>
      <c r="D14" s="187">
        <v>0</v>
      </c>
      <c r="E14" s="164"/>
      <c r="F14" s="187">
        <v>20174497499</v>
      </c>
      <c r="G14" s="164"/>
      <c r="H14" s="187">
        <v>0</v>
      </c>
      <c r="I14" s="164"/>
      <c r="J14" s="187">
        <f t="shared" si="2"/>
        <v>20174497499</v>
      </c>
      <c r="K14" s="164"/>
      <c r="L14" s="99">
        <f>J14/درآمد!$F$13</f>
        <v>6.5495131571451136E-3</v>
      </c>
      <c r="M14" s="164"/>
      <c r="N14" s="187">
        <v>0</v>
      </c>
      <c r="O14" s="164"/>
      <c r="P14" s="256">
        <v>137305320740</v>
      </c>
      <c r="Q14" s="256"/>
      <c r="R14" s="164"/>
      <c r="S14" s="187">
        <v>29224062857</v>
      </c>
      <c r="T14" s="164"/>
      <c r="U14" s="187">
        <f t="shared" si="1"/>
        <v>166529383597</v>
      </c>
      <c r="V14" s="164"/>
      <c r="W14" s="99">
        <f>U14/درآمد!$F$13</f>
        <v>5.4062629761850563E-2</v>
      </c>
      <c r="X14" s="164"/>
      <c r="Y14" s="164"/>
      <c r="Z14" s="164"/>
      <c r="AA14" s="164"/>
      <c r="AB14" s="164"/>
      <c r="AC14" s="164"/>
      <c r="AD14" s="36"/>
    </row>
    <row r="15" spans="1:30" ht="22.5" customHeight="1" x14ac:dyDescent="0.2">
      <c r="A15" s="264" t="s">
        <v>52</v>
      </c>
      <c r="B15" s="264"/>
      <c r="D15" s="187">
        <v>0</v>
      </c>
      <c r="E15" s="164"/>
      <c r="F15" s="187">
        <v>3960126173</v>
      </c>
      <c r="G15" s="164"/>
      <c r="H15" s="187">
        <v>0</v>
      </c>
      <c r="I15" s="164"/>
      <c r="J15" s="187">
        <f t="shared" si="2"/>
        <v>3960126173</v>
      </c>
      <c r="K15" s="164"/>
      <c r="L15" s="99">
        <f>J15/درآمد!$F$13</f>
        <v>1.2856279803402219E-3</v>
      </c>
      <c r="M15" s="164"/>
      <c r="N15" s="187">
        <v>0</v>
      </c>
      <c r="O15" s="164"/>
      <c r="P15" s="256">
        <v>3771239627</v>
      </c>
      <c r="Q15" s="256"/>
      <c r="R15" s="164"/>
      <c r="S15" s="73">
        <v>-155429360</v>
      </c>
      <c r="T15" s="164"/>
      <c r="U15" s="187">
        <f t="shared" si="1"/>
        <v>3615810267</v>
      </c>
      <c r="V15" s="164"/>
      <c r="W15" s="99">
        <f>U15/درآمد!$F$13</f>
        <v>1.1738481674019754E-3</v>
      </c>
      <c r="X15" s="164"/>
      <c r="Y15" s="164"/>
      <c r="Z15" s="164"/>
      <c r="AA15" s="164"/>
      <c r="AB15" s="164"/>
      <c r="AC15" s="164"/>
      <c r="AD15" s="36"/>
    </row>
    <row r="16" spans="1:30" ht="22.5" customHeight="1" x14ac:dyDescent="0.2">
      <c r="A16" s="264" t="s">
        <v>49</v>
      </c>
      <c r="B16" s="264"/>
      <c r="D16" s="187">
        <v>0</v>
      </c>
      <c r="E16" s="164"/>
      <c r="F16" s="187">
        <v>18294425820</v>
      </c>
      <c r="G16" s="164"/>
      <c r="H16" s="187">
        <v>0</v>
      </c>
      <c r="I16" s="164"/>
      <c r="J16" s="187">
        <f t="shared" si="2"/>
        <v>18294425820</v>
      </c>
      <c r="K16" s="164"/>
      <c r="L16" s="99">
        <f>J16/درآمد!$F$13</f>
        <v>5.9391606961434577E-3</v>
      </c>
      <c r="M16" s="164"/>
      <c r="N16" s="187">
        <v>0</v>
      </c>
      <c r="O16" s="164"/>
      <c r="P16" s="256">
        <v>33321770539</v>
      </c>
      <c r="Q16" s="256"/>
      <c r="R16" s="164"/>
      <c r="S16" s="187">
        <v>0</v>
      </c>
      <c r="T16" s="164"/>
      <c r="U16" s="187">
        <f t="shared" si="1"/>
        <v>33321770539</v>
      </c>
      <c r="V16" s="164"/>
      <c r="W16" s="99">
        <f>U16/درآمد!$F$13</f>
        <v>1.0817685772613102E-2</v>
      </c>
      <c r="X16" s="164"/>
      <c r="Y16" s="164"/>
      <c r="Z16" s="164"/>
      <c r="AA16" s="164"/>
      <c r="AB16" s="164"/>
      <c r="AC16" s="164"/>
      <c r="AD16" s="36"/>
    </row>
    <row r="17" spans="1:30" ht="22.5" customHeight="1" x14ac:dyDescent="0.2">
      <c r="A17" s="264" t="s">
        <v>50</v>
      </c>
      <c r="B17" s="264"/>
      <c r="D17" s="187">
        <v>0</v>
      </c>
      <c r="E17" s="164"/>
      <c r="F17" s="187">
        <v>53699840496</v>
      </c>
      <c r="G17" s="164"/>
      <c r="H17" s="187">
        <v>0</v>
      </c>
      <c r="I17" s="164"/>
      <c r="J17" s="187">
        <f t="shared" si="2"/>
        <v>53699840496</v>
      </c>
      <c r="K17" s="164"/>
      <c r="L17" s="99">
        <f>J17/درآمد!$F$13</f>
        <v>1.7433287341237582E-2</v>
      </c>
      <c r="M17" s="164"/>
      <c r="N17" s="187">
        <v>0</v>
      </c>
      <c r="O17" s="164"/>
      <c r="P17" s="256">
        <v>198708172334</v>
      </c>
      <c r="Q17" s="256"/>
      <c r="R17" s="164"/>
      <c r="S17" s="187">
        <v>0</v>
      </c>
      <c r="T17" s="164"/>
      <c r="U17" s="187">
        <f t="shared" si="1"/>
        <v>198708172334</v>
      </c>
      <c r="V17" s="164"/>
      <c r="W17" s="99">
        <f>U17/درآمد!$F$13</f>
        <v>6.4509254279979014E-2</v>
      </c>
      <c r="X17" s="164"/>
      <c r="Y17" s="164"/>
      <c r="Z17" s="164"/>
      <c r="AA17" s="164"/>
      <c r="AB17" s="164"/>
      <c r="AC17" s="164"/>
      <c r="AD17" s="36"/>
    </row>
    <row r="18" spans="1:30" ht="22.5" customHeight="1" x14ac:dyDescent="0.2">
      <c r="A18" s="264" t="s">
        <v>59</v>
      </c>
      <c r="B18" s="264"/>
      <c r="D18" s="187">
        <v>0</v>
      </c>
      <c r="E18" s="164"/>
      <c r="F18" s="187">
        <v>29786213600</v>
      </c>
      <c r="G18" s="164"/>
      <c r="H18" s="187">
        <v>0</v>
      </c>
      <c r="I18" s="164"/>
      <c r="J18" s="187">
        <f t="shared" si="2"/>
        <v>29786213600</v>
      </c>
      <c r="K18" s="164"/>
      <c r="L18" s="99">
        <f>J18/درآمد!$F$13</f>
        <v>9.669891301352344E-3</v>
      </c>
      <c r="M18" s="164"/>
      <c r="N18" s="187">
        <v>0</v>
      </c>
      <c r="O18" s="164"/>
      <c r="P18" s="256">
        <v>103140427365</v>
      </c>
      <c r="Q18" s="256"/>
      <c r="R18" s="164"/>
      <c r="S18" s="187">
        <v>0</v>
      </c>
      <c r="T18" s="164"/>
      <c r="U18" s="187">
        <f t="shared" si="1"/>
        <v>103140427365</v>
      </c>
      <c r="V18" s="164"/>
      <c r="W18" s="99">
        <f>U18/درآمد!$F$13</f>
        <v>3.3483837012253777E-2</v>
      </c>
      <c r="X18" s="164"/>
      <c r="Y18" s="164"/>
      <c r="Z18" s="164"/>
      <c r="AA18" s="164"/>
      <c r="AB18" s="164"/>
      <c r="AC18" s="164"/>
      <c r="AD18" s="36"/>
    </row>
    <row r="19" spans="1:30" ht="22.5" customHeight="1" x14ac:dyDescent="0.2">
      <c r="A19" s="264" t="s">
        <v>55</v>
      </c>
      <c r="B19" s="264"/>
      <c r="D19" s="187">
        <v>0</v>
      </c>
      <c r="E19" s="164"/>
      <c r="F19" s="187">
        <v>67778568000</v>
      </c>
      <c r="G19" s="164"/>
      <c r="H19" s="187">
        <v>0</v>
      </c>
      <c r="I19" s="164"/>
      <c r="J19" s="187">
        <f t="shared" si="2"/>
        <v>67778568000</v>
      </c>
      <c r="K19" s="164"/>
      <c r="L19" s="99">
        <f>J19/درآمد!$F$13</f>
        <v>2.2003850302118239E-2</v>
      </c>
      <c r="M19" s="164"/>
      <c r="N19" s="187">
        <v>0</v>
      </c>
      <c r="O19" s="164"/>
      <c r="P19" s="256">
        <v>205372392000</v>
      </c>
      <c r="Q19" s="256"/>
      <c r="R19" s="164"/>
      <c r="S19" s="187">
        <v>0</v>
      </c>
      <c r="T19" s="164"/>
      <c r="U19" s="187">
        <f t="shared" si="1"/>
        <v>205372392000</v>
      </c>
      <c r="V19" s="164"/>
      <c r="W19" s="99">
        <f>U19/درآمد!$F$13</f>
        <v>6.6672747788887265E-2</v>
      </c>
      <c r="X19" s="164"/>
      <c r="Y19" s="164"/>
      <c r="Z19" s="164"/>
      <c r="AA19" s="164"/>
      <c r="AB19" s="164"/>
      <c r="AC19" s="164"/>
      <c r="AD19" s="36"/>
    </row>
    <row r="20" spans="1:30" ht="22.5" customHeight="1" x14ac:dyDescent="0.2">
      <c r="A20" s="276" t="s">
        <v>61</v>
      </c>
      <c r="B20" s="276"/>
      <c r="D20" s="186">
        <v>0</v>
      </c>
      <c r="E20" s="164"/>
      <c r="F20" s="186">
        <v>6075147051</v>
      </c>
      <c r="G20" s="164"/>
      <c r="H20" s="186">
        <v>0</v>
      </c>
      <c r="I20" s="164"/>
      <c r="J20" s="187">
        <f t="shared" si="2"/>
        <v>6075147051</v>
      </c>
      <c r="K20" s="164"/>
      <c r="L20" s="99">
        <f>J20/درآمد!$F$13</f>
        <v>1.9722550980061878E-3</v>
      </c>
      <c r="M20" s="164"/>
      <c r="N20" s="186">
        <v>0</v>
      </c>
      <c r="O20" s="164"/>
      <c r="P20" s="256">
        <v>6075147051</v>
      </c>
      <c r="Q20" s="258"/>
      <c r="R20" s="164"/>
      <c r="S20" s="186">
        <v>0</v>
      </c>
      <c r="T20" s="164"/>
      <c r="U20" s="187">
        <f t="shared" si="1"/>
        <v>6075147051</v>
      </c>
      <c r="V20" s="164"/>
      <c r="W20" s="99">
        <f>U20/درآمد!$F$13</f>
        <v>1.9722550980061878E-3</v>
      </c>
      <c r="X20" s="164"/>
      <c r="Y20" s="164"/>
      <c r="Z20" s="164"/>
      <c r="AA20" s="164"/>
      <c r="AB20" s="164"/>
      <c r="AC20" s="164"/>
      <c r="AD20" s="36"/>
    </row>
    <row r="21" spans="1:30" ht="22.5" customHeight="1" x14ac:dyDescent="0.2">
      <c r="A21" s="276" t="s">
        <v>60</v>
      </c>
      <c r="B21" s="276"/>
      <c r="C21" s="81"/>
      <c r="D21" s="186">
        <v>0</v>
      </c>
      <c r="E21" s="188"/>
      <c r="F21" s="186">
        <v>0</v>
      </c>
      <c r="G21" s="188"/>
      <c r="H21" s="186">
        <v>25729788745</v>
      </c>
      <c r="I21" s="188"/>
      <c r="J21" s="186">
        <f t="shared" si="2"/>
        <v>25729788745</v>
      </c>
      <c r="K21" s="188"/>
      <c r="L21" s="99">
        <f>J21/درآمد!$F$13</f>
        <v>8.3530006100174126E-3</v>
      </c>
      <c r="M21" s="188"/>
      <c r="N21" s="186">
        <v>0</v>
      </c>
      <c r="O21" s="188"/>
      <c r="P21" s="258">
        <v>0</v>
      </c>
      <c r="Q21" s="258"/>
      <c r="R21" s="188"/>
      <c r="S21" s="186">
        <v>25729788745</v>
      </c>
      <c r="T21" s="188"/>
      <c r="U21" s="187">
        <f t="shared" si="1"/>
        <v>25729788745</v>
      </c>
      <c r="V21" s="188"/>
      <c r="W21" s="99">
        <f>U21/درآمد!$F$13</f>
        <v>8.3530006100174126E-3</v>
      </c>
      <c r="X21" s="164"/>
      <c r="Y21" s="164"/>
      <c r="Z21" s="164"/>
      <c r="AA21" s="164"/>
      <c r="AB21" s="164"/>
      <c r="AC21" s="164"/>
      <c r="AD21" s="36"/>
    </row>
    <row r="22" spans="1:30" ht="22.5" customHeight="1" x14ac:dyDescent="0.2">
      <c r="A22" s="264" t="s">
        <v>225</v>
      </c>
      <c r="B22" s="264"/>
      <c r="D22" s="187">
        <v>0</v>
      </c>
      <c r="E22" s="164"/>
      <c r="F22" s="187">
        <v>0</v>
      </c>
      <c r="G22" s="164"/>
      <c r="H22" s="187">
        <v>0</v>
      </c>
      <c r="I22" s="164"/>
      <c r="J22" s="187">
        <f t="shared" si="0"/>
        <v>0</v>
      </c>
      <c r="K22" s="164"/>
      <c r="L22" s="99">
        <f>J22/درآمد!$F$13</f>
        <v>0</v>
      </c>
      <c r="M22" s="164"/>
      <c r="N22" s="187">
        <v>0</v>
      </c>
      <c r="O22" s="164"/>
      <c r="P22" s="256">
        <v>0</v>
      </c>
      <c r="Q22" s="256"/>
      <c r="R22" s="164"/>
      <c r="S22" s="187">
        <v>9917260293</v>
      </c>
      <c r="T22" s="164"/>
      <c r="U22" s="187">
        <f t="shared" si="1"/>
        <v>9917260293</v>
      </c>
      <c r="V22" s="164"/>
      <c r="W22" s="99">
        <f>U22/درآمد!$F$13</f>
        <v>3.2195709843606205E-3</v>
      </c>
      <c r="X22" s="164"/>
      <c r="Y22" s="164"/>
      <c r="Z22" s="164"/>
      <c r="AA22" s="164"/>
      <c r="AB22" s="164"/>
      <c r="AC22" s="164"/>
      <c r="AD22" s="36"/>
    </row>
    <row r="23" spans="1:30" ht="22.5" customHeight="1" x14ac:dyDescent="0.2">
      <c r="A23" s="264" t="s">
        <v>226</v>
      </c>
      <c r="B23" s="264"/>
      <c r="D23" s="187">
        <v>0</v>
      </c>
      <c r="E23" s="164"/>
      <c r="F23" s="187">
        <v>0</v>
      </c>
      <c r="G23" s="164"/>
      <c r="H23" s="187">
        <v>0</v>
      </c>
      <c r="I23" s="164"/>
      <c r="J23" s="187">
        <f t="shared" si="0"/>
        <v>0</v>
      </c>
      <c r="K23" s="164"/>
      <c r="L23" s="99">
        <f>J23/درآمد!$F$13</f>
        <v>0</v>
      </c>
      <c r="M23" s="164"/>
      <c r="N23" s="187">
        <v>0</v>
      </c>
      <c r="O23" s="164"/>
      <c r="P23" s="256">
        <v>0</v>
      </c>
      <c r="Q23" s="256"/>
      <c r="R23" s="164"/>
      <c r="S23" s="187">
        <v>90404534576</v>
      </c>
      <c r="T23" s="164"/>
      <c r="U23" s="187">
        <f t="shared" si="1"/>
        <v>90404534576</v>
      </c>
      <c r="V23" s="164"/>
      <c r="W23" s="99">
        <f>U23/درآمد!$F$13</f>
        <v>2.9349216192395451E-2</v>
      </c>
      <c r="X23" s="164"/>
      <c r="Y23" s="164"/>
      <c r="Z23" s="164"/>
      <c r="AA23" s="164"/>
      <c r="AB23" s="164"/>
      <c r="AC23" s="164"/>
      <c r="AD23" s="36"/>
    </row>
    <row r="24" spans="1:30" ht="22.5" customHeight="1" x14ac:dyDescent="0.2">
      <c r="A24" s="264" t="s">
        <v>227</v>
      </c>
      <c r="B24" s="264"/>
      <c r="D24" s="187">
        <v>0</v>
      </c>
      <c r="E24" s="164"/>
      <c r="F24" s="187">
        <v>0</v>
      </c>
      <c r="G24" s="164"/>
      <c r="H24" s="187">
        <v>0</v>
      </c>
      <c r="I24" s="164"/>
      <c r="J24" s="187">
        <f t="shared" si="0"/>
        <v>0</v>
      </c>
      <c r="K24" s="164"/>
      <c r="L24" s="99">
        <f>J24/درآمد!$F$13</f>
        <v>0</v>
      </c>
      <c r="M24" s="164"/>
      <c r="N24" s="187">
        <v>0</v>
      </c>
      <c r="O24" s="164"/>
      <c r="P24" s="256">
        <v>0</v>
      </c>
      <c r="Q24" s="256"/>
      <c r="R24" s="164"/>
      <c r="S24" s="187">
        <v>10481167592</v>
      </c>
      <c r="T24" s="164"/>
      <c r="U24" s="187">
        <f t="shared" si="1"/>
        <v>10481167592</v>
      </c>
      <c r="V24" s="164"/>
      <c r="W24" s="99">
        <f>U24/درآمد!$F$13</f>
        <v>3.4026396468833787E-3</v>
      </c>
      <c r="X24" s="164"/>
      <c r="Y24" s="164"/>
      <c r="Z24" s="164"/>
      <c r="AA24" s="164"/>
      <c r="AB24" s="164"/>
      <c r="AC24" s="164"/>
      <c r="AD24" s="36"/>
    </row>
    <row r="25" spans="1:30" ht="22.5" customHeight="1" x14ac:dyDescent="0.2">
      <c r="A25" s="264" t="s">
        <v>228</v>
      </c>
      <c r="B25" s="264"/>
      <c r="D25" s="187">
        <v>0</v>
      </c>
      <c r="E25" s="164"/>
      <c r="F25" s="187">
        <v>0</v>
      </c>
      <c r="G25" s="164"/>
      <c r="H25" s="187">
        <v>0</v>
      </c>
      <c r="I25" s="164"/>
      <c r="J25" s="187">
        <f t="shared" si="0"/>
        <v>0</v>
      </c>
      <c r="K25" s="164"/>
      <c r="L25" s="99">
        <f>J25/درآمد!$F$13</f>
        <v>0</v>
      </c>
      <c r="M25" s="164"/>
      <c r="N25" s="187">
        <v>0</v>
      </c>
      <c r="O25" s="164"/>
      <c r="P25" s="256">
        <v>0</v>
      </c>
      <c r="Q25" s="256"/>
      <c r="R25" s="164"/>
      <c r="S25" s="187">
        <v>39433183978</v>
      </c>
      <c r="T25" s="164"/>
      <c r="U25" s="187">
        <f t="shared" si="1"/>
        <v>39433183978</v>
      </c>
      <c r="V25" s="164"/>
      <c r="W25" s="99">
        <f>U25/درآمد!$F$13</f>
        <v>1.280171450638791E-2</v>
      </c>
      <c r="X25" s="164"/>
      <c r="Y25" s="164"/>
      <c r="Z25" s="164"/>
      <c r="AA25" s="164"/>
      <c r="AB25" s="164"/>
      <c r="AC25" s="164"/>
      <c r="AD25" s="36"/>
    </row>
    <row r="26" spans="1:30" ht="22.5" customHeight="1" x14ac:dyDescent="0.2">
      <c r="A26" s="264" t="s">
        <v>229</v>
      </c>
      <c r="B26" s="264"/>
      <c r="D26" s="187">
        <v>0</v>
      </c>
      <c r="E26" s="164"/>
      <c r="F26" s="187">
        <v>0</v>
      </c>
      <c r="G26" s="164"/>
      <c r="H26" s="187">
        <v>0</v>
      </c>
      <c r="I26" s="164"/>
      <c r="J26" s="187">
        <f t="shared" si="0"/>
        <v>0</v>
      </c>
      <c r="K26" s="164"/>
      <c r="L26" s="99">
        <f>J26/درآمد!$F$13</f>
        <v>0</v>
      </c>
      <c r="M26" s="164"/>
      <c r="N26" s="187">
        <v>0</v>
      </c>
      <c r="O26" s="164"/>
      <c r="P26" s="256">
        <v>0</v>
      </c>
      <c r="Q26" s="256"/>
      <c r="R26" s="164"/>
      <c r="S26" s="187">
        <v>372551250</v>
      </c>
      <c r="T26" s="164"/>
      <c r="U26" s="187">
        <f t="shared" si="1"/>
        <v>372551250</v>
      </c>
      <c r="V26" s="164"/>
      <c r="W26" s="99">
        <f>U26/درآمد!$F$13</f>
        <v>1.2094622499057559E-4</v>
      </c>
      <c r="X26" s="164"/>
      <c r="Y26" s="164"/>
      <c r="Z26" s="164"/>
      <c r="AA26" s="164"/>
      <c r="AB26" s="164"/>
      <c r="AC26" s="164"/>
      <c r="AD26" s="36"/>
    </row>
    <row r="27" spans="1:30" ht="22.5" customHeight="1" x14ac:dyDescent="0.2">
      <c r="A27" s="264" t="s">
        <v>230</v>
      </c>
      <c r="B27" s="264"/>
      <c r="D27" s="187">
        <v>0</v>
      </c>
      <c r="E27" s="164"/>
      <c r="F27" s="187">
        <v>0</v>
      </c>
      <c r="G27" s="164"/>
      <c r="H27" s="187">
        <v>0</v>
      </c>
      <c r="I27" s="164"/>
      <c r="J27" s="187">
        <f t="shared" si="0"/>
        <v>0</v>
      </c>
      <c r="K27" s="164"/>
      <c r="L27" s="99">
        <f>J27/درآمد!$F$13</f>
        <v>0</v>
      </c>
      <c r="M27" s="164"/>
      <c r="N27" s="187">
        <v>0</v>
      </c>
      <c r="O27" s="164"/>
      <c r="P27" s="256">
        <v>0</v>
      </c>
      <c r="Q27" s="256"/>
      <c r="R27" s="164"/>
      <c r="S27" s="187">
        <v>22856143641</v>
      </c>
      <c r="T27" s="164"/>
      <c r="U27" s="187">
        <f t="shared" si="1"/>
        <v>22856143641</v>
      </c>
      <c r="V27" s="164"/>
      <c r="W27" s="99">
        <f>U27/درآمد!$F$13</f>
        <v>7.4200913061526425E-3</v>
      </c>
      <c r="X27" s="164"/>
      <c r="Y27" s="164"/>
      <c r="Z27" s="164"/>
      <c r="AA27" s="164"/>
      <c r="AB27" s="164"/>
      <c r="AC27" s="164"/>
      <c r="AD27" s="36"/>
    </row>
    <row r="28" spans="1:30" ht="22.5" customHeight="1" x14ac:dyDescent="0.2">
      <c r="A28" s="264" t="s">
        <v>231</v>
      </c>
      <c r="B28" s="264"/>
      <c r="D28" s="187">
        <v>0</v>
      </c>
      <c r="E28" s="164"/>
      <c r="F28" s="187">
        <v>0</v>
      </c>
      <c r="G28" s="164"/>
      <c r="H28" s="187">
        <v>0</v>
      </c>
      <c r="I28" s="164"/>
      <c r="J28" s="187">
        <f t="shared" si="0"/>
        <v>0</v>
      </c>
      <c r="K28" s="164"/>
      <c r="L28" s="99">
        <f>J28/درآمد!$F$13</f>
        <v>0</v>
      </c>
      <c r="M28" s="164"/>
      <c r="N28" s="187">
        <v>0</v>
      </c>
      <c r="O28" s="164"/>
      <c r="P28" s="256">
        <v>0</v>
      </c>
      <c r="Q28" s="256"/>
      <c r="R28" s="164"/>
      <c r="S28" s="187">
        <v>16376983018</v>
      </c>
      <c r="T28" s="164"/>
      <c r="U28" s="187">
        <f t="shared" si="1"/>
        <v>16376983018</v>
      </c>
      <c r="V28" s="164"/>
      <c r="W28" s="99">
        <f>U28/درآمد!$F$13</f>
        <v>5.316675954682379E-3</v>
      </c>
      <c r="X28" s="164"/>
      <c r="Y28" s="164"/>
      <c r="Z28" s="164"/>
      <c r="AA28" s="164"/>
      <c r="AB28" s="164"/>
      <c r="AC28" s="164"/>
      <c r="AD28" s="36"/>
    </row>
    <row r="29" spans="1:30" ht="22.5" customHeight="1" x14ac:dyDescent="0.2">
      <c r="A29" s="264" t="s">
        <v>232</v>
      </c>
      <c r="B29" s="264"/>
      <c r="D29" s="187">
        <v>0</v>
      </c>
      <c r="E29" s="164"/>
      <c r="F29" s="187">
        <v>0</v>
      </c>
      <c r="G29" s="164"/>
      <c r="H29" s="187">
        <v>0</v>
      </c>
      <c r="I29" s="164"/>
      <c r="J29" s="187">
        <f t="shared" si="0"/>
        <v>0</v>
      </c>
      <c r="K29" s="164"/>
      <c r="L29" s="99">
        <f>J29/درآمد!$F$13</f>
        <v>0</v>
      </c>
      <c r="M29" s="164"/>
      <c r="N29" s="187">
        <v>0</v>
      </c>
      <c r="O29" s="164"/>
      <c r="P29" s="256">
        <v>0</v>
      </c>
      <c r="Q29" s="256"/>
      <c r="R29" s="164"/>
      <c r="S29" s="187">
        <v>28731628065</v>
      </c>
      <c r="T29" s="164"/>
      <c r="U29" s="187">
        <f t="shared" si="1"/>
        <v>28731628065</v>
      </c>
      <c r="V29" s="164"/>
      <c r="W29" s="99">
        <f>U29/درآمد!$F$13</f>
        <v>9.3275272926745673E-3</v>
      </c>
      <c r="X29" s="164"/>
      <c r="Y29" s="164"/>
      <c r="Z29" s="164"/>
      <c r="AA29" s="164"/>
      <c r="AB29" s="164"/>
      <c r="AC29" s="164"/>
      <c r="AD29" s="36"/>
    </row>
    <row r="30" spans="1:30" ht="22.5" customHeight="1" x14ac:dyDescent="0.2">
      <c r="A30" s="257" t="s">
        <v>24</v>
      </c>
      <c r="B30" s="257"/>
      <c r="D30" s="180">
        <f>SUM(D9:D29)</f>
        <v>0</v>
      </c>
      <c r="E30" s="164"/>
      <c r="F30" s="180">
        <f>SUM(F9:F29)</f>
        <v>143123226582</v>
      </c>
      <c r="G30" s="164"/>
      <c r="H30" s="180">
        <f>SUM(H9:H29)</f>
        <v>481287898651</v>
      </c>
      <c r="I30" s="164"/>
      <c r="J30" s="180">
        <f>SUM(J9:J29)</f>
        <v>624411125233</v>
      </c>
      <c r="K30" s="164"/>
      <c r="L30" s="207">
        <f>SUM(L9:L29)</f>
        <v>0.20271081747557926</v>
      </c>
      <c r="M30" s="164"/>
      <c r="N30" s="180">
        <f>SUM(N9:N29)</f>
        <v>0</v>
      </c>
      <c r="O30" s="164"/>
      <c r="P30" s="164"/>
      <c r="Q30" s="180">
        <f>SUM(P9:Q29)</f>
        <v>1057580977087</v>
      </c>
      <c r="R30" s="164"/>
      <c r="S30" s="180">
        <f>SUM(S9:S29)</f>
        <v>897823004688</v>
      </c>
      <c r="T30" s="164"/>
      <c r="U30" s="180">
        <f>SUM(U9:U29)</f>
        <v>1955403981775</v>
      </c>
      <c r="V30" s="164"/>
      <c r="W30" s="78">
        <f>SUM(W9:W29)</f>
        <v>0.63480857983224181</v>
      </c>
      <c r="X30" s="164"/>
      <c r="Y30" s="164"/>
      <c r="Z30" s="164"/>
      <c r="AA30" s="164"/>
      <c r="AB30" s="164"/>
      <c r="AC30" s="164"/>
      <c r="AD30" s="36"/>
    </row>
    <row r="31" spans="1:30" ht="22.5" customHeight="1" thickTop="1" x14ac:dyDescent="0.2"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36"/>
    </row>
    <row r="32" spans="1:30" ht="22.5" x14ac:dyDescent="0.2">
      <c r="D32" s="163"/>
      <c r="E32" s="163"/>
      <c r="F32" s="187"/>
      <c r="G32" s="224"/>
      <c r="H32" s="182"/>
      <c r="I32" s="224"/>
      <c r="J32" s="224"/>
      <c r="K32" s="224"/>
      <c r="L32" s="224"/>
      <c r="M32" s="224"/>
      <c r="N32" s="224"/>
      <c r="O32" s="187"/>
      <c r="P32" s="224"/>
      <c r="Q32" s="187"/>
      <c r="R32" s="224"/>
      <c r="S32" s="187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</row>
    <row r="33" spans="2:29" ht="22.5" x14ac:dyDescent="0.2">
      <c r="B33" s="83"/>
      <c r="D33" s="224"/>
      <c r="E33" s="224"/>
      <c r="F33" s="224"/>
      <c r="G33" s="224"/>
      <c r="H33" s="163"/>
      <c r="I33" s="224"/>
      <c r="J33" s="224"/>
      <c r="K33" s="224"/>
      <c r="L33" s="224"/>
      <c r="M33" s="224"/>
      <c r="N33" s="224"/>
      <c r="O33" s="224"/>
      <c r="P33" s="224"/>
      <c r="Q33" s="187"/>
      <c r="R33" s="224"/>
      <c r="S33" s="195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</row>
    <row r="34" spans="2:29" ht="22.5" x14ac:dyDescent="0.2">
      <c r="B34" s="83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5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</row>
    <row r="35" spans="2:29" ht="22.5" x14ac:dyDescent="0.2">
      <c r="B35" s="71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</row>
    <row r="36" spans="2:29" ht="22.5" x14ac:dyDescent="0.2">
      <c r="D36" s="224"/>
      <c r="E36" s="224"/>
      <c r="F36" s="224"/>
      <c r="G36" s="224"/>
      <c r="H36" s="223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</row>
    <row r="37" spans="2:29" ht="22.5" x14ac:dyDescent="0.2"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5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</row>
    <row r="38" spans="2:29" ht="22.5" x14ac:dyDescent="0.2">
      <c r="D38" s="224"/>
      <c r="E38" s="224"/>
      <c r="F38" s="224"/>
      <c r="G38" s="224"/>
      <c r="H38" s="223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</row>
    <row r="39" spans="2:29" ht="22.5" x14ac:dyDescent="0.2"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</row>
    <row r="40" spans="2:29" ht="22.5" x14ac:dyDescent="0.2"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3"/>
    </row>
    <row r="41" spans="2:29" ht="22.5" x14ac:dyDescent="0.2">
      <c r="D41" s="87"/>
      <c r="E41" s="87"/>
      <c r="F41" s="87"/>
      <c r="G41" s="87"/>
      <c r="H41" s="83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</row>
    <row r="42" spans="2:29" ht="22.5" x14ac:dyDescent="0.2">
      <c r="D42" s="87"/>
      <c r="E42" s="87"/>
      <c r="F42" s="87"/>
      <c r="G42" s="87"/>
      <c r="H42" s="83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</row>
    <row r="43" spans="2:29" ht="22.5" x14ac:dyDescent="0.2">
      <c r="D43" s="87"/>
      <c r="E43" s="87"/>
      <c r="F43" s="87"/>
      <c r="G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</row>
    <row r="44" spans="2:29" ht="18" x14ac:dyDescent="0.25">
      <c r="D44" s="88"/>
      <c r="E44" s="88"/>
      <c r="F44" s="88"/>
      <c r="G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</row>
    <row r="45" spans="2:29" x14ac:dyDescent="0.2">
      <c r="O45" s="71"/>
    </row>
    <row r="46" spans="2:29" ht="21" x14ac:dyDescent="0.2">
      <c r="O46" s="70"/>
      <c r="Q46" s="86"/>
    </row>
    <row r="47" spans="2:29" ht="21" x14ac:dyDescent="0.55000000000000004">
      <c r="D47" s="89"/>
      <c r="E47" s="90"/>
      <c r="F47" s="86"/>
      <c r="O47" s="70"/>
    </row>
  </sheetData>
  <mergeCells count="53">
    <mergeCell ref="A30:B30"/>
    <mergeCell ref="A26:B26"/>
    <mergeCell ref="P26:Q26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9:B29"/>
    <mergeCell ref="P29:Q29"/>
    <mergeCell ref="A27:B27"/>
    <mergeCell ref="A22:B22"/>
    <mergeCell ref="P22:Q22"/>
    <mergeCell ref="P27:Q27"/>
    <mergeCell ref="A28:B28"/>
    <mergeCell ref="P28:Q28"/>
    <mergeCell ref="A24:B24"/>
    <mergeCell ref="P24:Q24"/>
    <mergeCell ref="A25:B25"/>
    <mergeCell ref="P25:Q25"/>
    <mergeCell ref="A23:B23"/>
    <mergeCell ref="P23:Q23"/>
    <mergeCell ref="A13:B13"/>
    <mergeCell ref="P13:Q13"/>
    <mergeCell ref="A10:B10"/>
    <mergeCell ref="P10:Q10"/>
    <mergeCell ref="A21:B21"/>
    <mergeCell ref="P21:Q21"/>
    <mergeCell ref="A11:B11"/>
    <mergeCell ref="P11:Q11"/>
    <mergeCell ref="A12:B12"/>
    <mergeCell ref="P12:Q12"/>
    <mergeCell ref="A14:B14"/>
    <mergeCell ref="P14:Q14"/>
    <mergeCell ref="A15:B15"/>
    <mergeCell ref="P15:Q15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6"/>
  <sheetViews>
    <sheetView rightToLeft="1" view="pageBreakPreview" zoomScale="70" zoomScaleNormal="70" zoomScaleSheetLayoutView="70" workbookViewId="0">
      <selection activeCell="B8" sqref="B8"/>
    </sheetView>
  </sheetViews>
  <sheetFormatPr defaultRowHeight="12.75" x14ac:dyDescent="0.2"/>
  <cols>
    <col min="1" max="1" width="5.140625" style="35" customWidth="1"/>
    <col min="2" max="2" width="35.42578125" style="35" customWidth="1"/>
    <col min="3" max="3" width="1.28515625" style="35" customWidth="1"/>
    <col min="4" max="4" width="17.28515625" style="35" bestFit="1" customWidth="1"/>
    <col min="5" max="5" width="1.28515625" style="35" customWidth="1"/>
    <col min="6" max="6" width="20.28515625" style="35" bestFit="1" customWidth="1"/>
    <col min="7" max="7" width="1.28515625" style="35" customWidth="1"/>
    <col min="8" max="8" width="15.7109375" style="35" bestFit="1" customWidth="1"/>
    <col min="9" max="9" width="1.28515625" style="35" customWidth="1"/>
    <col min="10" max="10" width="19.42578125" style="35" customWidth="1"/>
    <col min="11" max="11" width="1.28515625" style="35" customWidth="1"/>
    <col min="12" max="12" width="20.140625" style="35" bestFit="1" customWidth="1"/>
    <col min="13" max="13" width="1.28515625" style="35" customWidth="1"/>
    <col min="14" max="14" width="19.42578125" style="35" bestFit="1" customWidth="1"/>
    <col min="15" max="15" width="1.28515625" style="35" customWidth="1"/>
    <col min="16" max="16" width="20.7109375" style="35" bestFit="1" customWidth="1"/>
    <col min="17" max="17" width="1.28515625" style="35" customWidth="1"/>
    <col min="18" max="18" width="19.42578125" style="35" customWidth="1"/>
    <col min="19" max="19" width="0.28515625" style="35" customWidth="1"/>
    <col min="20" max="20" width="9.140625" style="35"/>
    <col min="21" max="21" width="14.85546875" style="35" bestFit="1" customWidth="1"/>
    <col min="22" max="22" width="13.85546875" style="35" bestFit="1" customWidth="1"/>
    <col min="23" max="16384" width="9.140625" style="35"/>
  </cols>
  <sheetData>
    <row r="1" spans="1:24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24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3" spans="1:24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24" ht="21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4" ht="14.45" customHeight="1" x14ac:dyDescent="0.2"/>
    <row r="6" spans="1:24" ht="31.5" customHeight="1" x14ac:dyDescent="0.2">
      <c r="A6" s="27" t="s">
        <v>233</v>
      </c>
      <c r="B6" s="252" t="s">
        <v>234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</row>
    <row r="7" spans="1:24" ht="31.5" customHeight="1" x14ac:dyDescent="0.2">
      <c r="D7" s="253" t="s">
        <v>203</v>
      </c>
      <c r="E7" s="253"/>
      <c r="F7" s="253"/>
      <c r="G7" s="253"/>
      <c r="H7" s="253"/>
      <c r="I7" s="253"/>
      <c r="J7" s="253"/>
      <c r="K7" s="36"/>
      <c r="L7" s="253" t="s">
        <v>204</v>
      </c>
      <c r="M7" s="253"/>
      <c r="N7" s="253"/>
      <c r="O7" s="253"/>
      <c r="P7" s="253"/>
      <c r="Q7" s="253"/>
      <c r="R7" s="253"/>
      <c r="S7" s="36"/>
      <c r="T7" s="36"/>
    </row>
    <row r="8" spans="1:24" ht="31.5" customHeight="1" x14ac:dyDescent="0.2">
      <c r="D8" s="191"/>
      <c r="E8" s="191"/>
      <c r="F8" s="191"/>
      <c r="G8" s="191"/>
      <c r="H8" s="191"/>
      <c r="I8" s="191"/>
      <c r="J8" s="191"/>
      <c r="K8" s="164"/>
      <c r="L8" s="191"/>
      <c r="M8" s="191"/>
      <c r="N8" s="191"/>
      <c r="O8" s="191"/>
      <c r="P8" s="191"/>
      <c r="Q8" s="191"/>
      <c r="R8" s="191"/>
      <c r="S8" s="164"/>
      <c r="T8" s="164"/>
      <c r="U8" s="163"/>
      <c r="V8" s="163"/>
      <c r="W8" s="163"/>
    </row>
    <row r="9" spans="1:24" ht="31.5" customHeight="1" x14ac:dyDescent="0.2">
      <c r="A9" s="253" t="s">
        <v>235</v>
      </c>
      <c r="B9" s="253"/>
      <c r="D9" s="172" t="s">
        <v>236</v>
      </c>
      <c r="E9" s="164"/>
      <c r="F9" s="172" t="s">
        <v>207</v>
      </c>
      <c r="G9" s="164"/>
      <c r="H9" s="172" t="s">
        <v>208</v>
      </c>
      <c r="I9" s="164"/>
      <c r="J9" s="172" t="s">
        <v>24</v>
      </c>
      <c r="K9" s="164"/>
      <c r="L9" s="172" t="s">
        <v>236</v>
      </c>
      <c r="M9" s="164"/>
      <c r="N9" s="172" t="s">
        <v>207</v>
      </c>
      <c r="O9" s="164"/>
      <c r="P9" s="172" t="s">
        <v>208</v>
      </c>
      <c r="Q9" s="164"/>
      <c r="R9" s="172" t="s">
        <v>24</v>
      </c>
      <c r="S9" s="164"/>
      <c r="T9" s="164"/>
      <c r="U9" s="163"/>
      <c r="V9" s="163"/>
      <c r="W9" s="163"/>
    </row>
    <row r="10" spans="1:24" ht="31.5" customHeight="1" x14ac:dyDescent="0.2">
      <c r="A10" s="264" t="s">
        <v>94</v>
      </c>
      <c r="B10" s="264"/>
      <c r="D10" s="187">
        <v>49371485823</v>
      </c>
      <c r="E10" s="164"/>
      <c r="F10" s="187">
        <v>44783144390</v>
      </c>
      <c r="G10" s="164"/>
      <c r="H10" s="187">
        <v>21617624739</v>
      </c>
      <c r="I10" s="164"/>
      <c r="J10" s="187">
        <f>D10+F10+H10</f>
        <v>115772254952</v>
      </c>
      <c r="K10" s="164"/>
      <c r="L10" s="187">
        <v>49371485823</v>
      </c>
      <c r="M10" s="164"/>
      <c r="N10" s="187">
        <v>44783144390</v>
      </c>
      <c r="O10" s="164"/>
      <c r="P10" s="187">
        <v>21617624739</v>
      </c>
      <c r="Q10" s="164"/>
      <c r="R10" s="187">
        <f>L10+N10+P10</f>
        <v>115772254952</v>
      </c>
      <c r="S10" s="164"/>
      <c r="T10" s="164"/>
      <c r="U10" s="163"/>
      <c r="V10" s="195"/>
      <c r="W10" s="223"/>
      <c r="X10" s="71"/>
    </row>
    <row r="11" spans="1:24" ht="31.5" customHeight="1" x14ac:dyDescent="0.2">
      <c r="A11" s="264" t="s">
        <v>88</v>
      </c>
      <c r="B11" s="264"/>
      <c r="D11" s="187">
        <v>6633457197</v>
      </c>
      <c r="E11" s="164"/>
      <c r="F11" s="73">
        <v>-947377083</v>
      </c>
      <c r="G11" s="164"/>
      <c r="H11" s="187">
        <v>0</v>
      </c>
      <c r="I11" s="164"/>
      <c r="J11" s="187">
        <f>D11+F11+H11</f>
        <v>5686080114</v>
      </c>
      <c r="K11" s="164"/>
      <c r="L11" s="187">
        <v>10269772453</v>
      </c>
      <c r="M11" s="164"/>
      <c r="N11" s="73">
        <v>-48544438746</v>
      </c>
      <c r="O11" s="164"/>
      <c r="P11" s="187">
        <v>0</v>
      </c>
      <c r="Q11" s="164"/>
      <c r="R11" s="73">
        <f>L11+N11+P11</f>
        <v>-38274666293</v>
      </c>
      <c r="S11" s="164"/>
      <c r="T11" s="164"/>
      <c r="U11" s="163"/>
      <c r="V11" s="163"/>
      <c r="W11" s="163"/>
    </row>
    <row r="12" spans="1:24" ht="31.5" customHeight="1" x14ac:dyDescent="0.2">
      <c r="A12" s="264" t="s">
        <v>83</v>
      </c>
      <c r="B12" s="264"/>
      <c r="D12" s="187">
        <v>95253347500</v>
      </c>
      <c r="E12" s="164"/>
      <c r="F12" s="187">
        <v>56269386875</v>
      </c>
      <c r="G12" s="164"/>
      <c r="H12" s="187">
        <v>0</v>
      </c>
      <c r="I12" s="164"/>
      <c r="J12" s="187">
        <f t="shared" ref="J12:J23" si="0">D12+F12+H12</f>
        <v>151522734375</v>
      </c>
      <c r="K12" s="164"/>
      <c r="L12" s="187">
        <v>872114787154</v>
      </c>
      <c r="M12" s="164"/>
      <c r="N12" s="187">
        <v>256157956250</v>
      </c>
      <c r="O12" s="164"/>
      <c r="P12" s="187">
        <v>0</v>
      </c>
      <c r="Q12" s="164"/>
      <c r="R12" s="73">
        <f>L12+N12+P12</f>
        <v>1128272743404</v>
      </c>
      <c r="S12" s="164"/>
      <c r="T12" s="164"/>
      <c r="U12" s="163"/>
      <c r="V12" s="163"/>
      <c r="W12" s="163"/>
    </row>
    <row r="13" spans="1:24" ht="31.5" customHeight="1" x14ac:dyDescent="0.2">
      <c r="A13" s="264" t="s">
        <v>86</v>
      </c>
      <c r="B13" s="264"/>
      <c r="D13" s="187">
        <v>2802732825</v>
      </c>
      <c r="E13" s="164"/>
      <c r="F13" s="187">
        <v>2520128935</v>
      </c>
      <c r="G13" s="164"/>
      <c r="H13" s="187">
        <v>0</v>
      </c>
      <c r="I13" s="164"/>
      <c r="J13" s="187">
        <f t="shared" si="0"/>
        <v>5322861760</v>
      </c>
      <c r="K13" s="164"/>
      <c r="L13" s="187">
        <v>26043141306</v>
      </c>
      <c r="M13" s="164"/>
      <c r="N13" s="187">
        <v>7203532585</v>
      </c>
      <c r="O13" s="164"/>
      <c r="P13" s="187">
        <v>0</v>
      </c>
      <c r="Q13" s="164"/>
      <c r="R13" s="73">
        <f t="shared" ref="R13:R23" si="1">L13+N13+P13</f>
        <v>33246673891</v>
      </c>
      <c r="S13" s="164"/>
      <c r="T13" s="164"/>
      <c r="U13" s="163"/>
      <c r="V13" s="163"/>
      <c r="W13" s="163"/>
    </row>
    <row r="14" spans="1:24" ht="31.5" customHeight="1" x14ac:dyDescent="0.2">
      <c r="A14" s="264" t="s">
        <v>91</v>
      </c>
      <c r="B14" s="264"/>
      <c r="D14" s="187">
        <v>70747417247</v>
      </c>
      <c r="E14" s="164"/>
      <c r="F14" s="187">
        <v>0</v>
      </c>
      <c r="G14" s="164"/>
      <c r="H14" s="187">
        <v>0</v>
      </c>
      <c r="I14" s="164"/>
      <c r="J14" s="187">
        <f t="shared" si="0"/>
        <v>70747417247</v>
      </c>
      <c r="K14" s="164"/>
      <c r="L14" s="187">
        <v>601960932347</v>
      </c>
      <c r="M14" s="164"/>
      <c r="N14" s="187">
        <v>58295445275</v>
      </c>
      <c r="O14" s="164"/>
      <c r="P14" s="187">
        <v>1822993</v>
      </c>
      <c r="Q14" s="164"/>
      <c r="R14" s="73">
        <f t="shared" si="1"/>
        <v>660258200615</v>
      </c>
      <c r="S14" s="164"/>
      <c r="T14" s="164"/>
      <c r="U14" s="163"/>
      <c r="V14" s="163"/>
      <c r="W14" s="163"/>
    </row>
    <row r="15" spans="1:24" ht="31.5" customHeight="1" x14ac:dyDescent="0.2">
      <c r="A15" s="264" t="s">
        <v>77</v>
      </c>
      <c r="B15" s="264"/>
      <c r="D15" s="187">
        <v>66589329652</v>
      </c>
      <c r="E15" s="164"/>
      <c r="F15" s="187">
        <v>0</v>
      </c>
      <c r="G15" s="164"/>
      <c r="H15" s="187">
        <v>0</v>
      </c>
      <c r="I15" s="164"/>
      <c r="J15" s="187">
        <f t="shared" si="0"/>
        <v>66589329652</v>
      </c>
      <c r="K15" s="164"/>
      <c r="L15" s="187">
        <v>164878910840</v>
      </c>
      <c r="M15" s="164"/>
      <c r="N15" s="73">
        <v>-1359375000</v>
      </c>
      <c r="O15" s="164"/>
      <c r="P15" s="187">
        <v>0</v>
      </c>
      <c r="Q15" s="164"/>
      <c r="R15" s="73">
        <f t="shared" si="1"/>
        <v>163519535840</v>
      </c>
      <c r="S15" s="164"/>
      <c r="T15" s="164"/>
      <c r="U15" s="163"/>
      <c r="V15" s="163"/>
      <c r="W15" s="163"/>
    </row>
    <row r="16" spans="1:24" ht="31.5" customHeight="1" x14ac:dyDescent="0.2">
      <c r="A16" s="264" t="s">
        <v>74</v>
      </c>
      <c r="B16" s="264"/>
      <c r="D16" s="187">
        <v>39842331881</v>
      </c>
      <c r="E16" s="164"/>
      <c r="F16" s="187">
        <v>0</v>
      </c>
      <c r="G16" s="164"/>
      <c r="H16" s="187">
        <v>0</v>
      </c>
      <c r="I16" s="164"/>
      <c r="J16" s="187">
        <f t="shared" si="0"/>
        <v>39842331881</v>
      </c>
      <c r="K16" s="164"/>
      <c r="L16" s="187">
        <v>358095929778</v>
      </c>
      <c r="M16" s="164"/>
      <c r="N16" s="73">
        <v>-543750000</v>
      </c>
      <c r="O16" s="164"/>
      <c r="P16" s="187">
        <v>0</v>
      </c>
      <c r="Q16" s="164"/>
      <c r="R16" s="73">
        <f t="shared" si="1"/>
        <v>357552179778</v>
      </c>
      <c r="S16" s="164"/>
      <c r="T16" s="164"/>
      <c r="U16" s="163"/>
      <c r="V16" s="163"/>
      <c r="W16" s="163"/>
    </row>
    <row r="17" spans="1:23" ht="31.5" customHeight="1" x14ac:dyDescent="0.2">
      <c r="A17" s="276" t="s">
        <v>80</v>
      </c>
      <c r="B17" s="276"/>
      <c r="C17" s="81"/>
      <c r="D17" s="186">
        <v>20855472319</v>
      </c>
      <c r="E17" s="188"/>
      <c r="F17" s="186">
        <v>0</v>
      </c>
      <c r="G17" s="188"/>
      <c r="H17" s="186">
        <v>0</v>
      </c>
      <c r="I17" s="188"/>
      <c r="J17" s="187">
        <f t="shared" si="0"/>
        <v>20855472319</v>
      </c>
      <c r="K17" s="188"/>
      <c r="L17" s="186">
        <v>180725638823</v>
      </c>
      <c r="M17" s="188"/>
      <c r="N17" s="194">
        <v>-271874999</v>
      </c>
      <c r="O17" s="188"/>
      <c r="P17" s="186">
        <v>0</v>
      </c>
      <c r="Q17" s="188"/>
      <c r="R17" s="73">
        <f t="shared" si="1"/>
        <v>180453763824</v>
      </c>
      <c r="S17" s="164"/>
      <c r="T17" s="164"/>
      <c r="U17" s="163"/>
      <c r="V17" s="163"/>
      <c r="W17" s="163"/>
    </row>
    <row r="18" spans="1:23" ht="31.5" customHeight="1" x14ac:dyDescent="0.2">
      <c r="A18" s="276" t="s">
        <v>68</v>
      </c>
      <c r="B18" s="276"/>
      <c r="C18" s="81"/>
      <c r="D18" s="186">
        <v>0</v>
      </c>
      <c r="E18" s="188"/>
      <c r="F18" s="194">
        <v>-10029686920</v>
      </c>
      <c r="G18" s="188"/>
      <c r="H18" s="186">
        <v>10446051406</v>
      </c>
      <c r="I18" s="188"/>
      <c r="J18" s="187">
        <f>D18+F18+H18</f>
        <v>416364486</v>
      </c>
      <c r="K18" s="188"/>
      <c r="L18" s="186">
        <v>0</v>
      </c>
      <c r="M18" s="188"/>
      <c r="N18" s="186">
        <v>1919321029590</v>
      </c>
      <c r="O18" s="188"/>
      <c r="P18" s="186">
        <v>16820413840</v>
      </c>
      <c r="Q18" s="188"/>
      <c r="R18" s="73">
        <f t="shared" si="1"/>
        <v>1936141443430</v>
      </c>
      <c r="S18" s="164"/>
      <c r="T18" s="164"/>
      <c r="U18" s="163"/>
      <c r="V18" s="195"/>
      <c r="W18" s="163"/>
    </row>
    <row r="19" spans="1:23" ht="31.5" customHeight="1" x14ac:dyDescent="0.2">
      <c r="A19" s="276" t="s">
        <v>72</v>
      </c>
      <c r="B19" s="276"/>
      <c r="C19" s="81"/>
      <c r="D19" s="186">
        <v>0</v>
      </c>
      <c r="E19" s="188"/>
      <c r="F19" s="186">
        <v>188613606</v>
      </c>
      <c r="G19" s="188"/>
      <c r="H19" s="186">
        <v>0</v>
      </c>
      <c r="I19" s="188"/>
      <c r="J19" s="187">
        <f t="shared" si="0"/>
        <v>188613606</v>
      </c>
      <c r="K19" s="188"/>
      <c r="L19" s="186">
        <v>0</v>
      </c>
      <c r="M19" s="188"/>
      <c r="N19" s="186">
        <v>1369240722</v>
      </c>
      <c r="O19" s="188"/>
      <c r="P19" s="186">
        <v>0</v>
      </c>
      <c r="Q19" s="188"/>
      <c r="R19" s="73">
        <f t="shared" si="1"/>
        <v>1369240722</v>
      </c>
      <c r="S19" s="164"/>
      <c r="T19" s="164"/>
      <c r="U19" s="163"/>
      <c r="V19" s="223"/>
      <c r="W19" s="163"/>
    </row>
    <row r="20" spans="1:23" ht="31.5" customHeight="1" x14ac:dyDescent="0.2">
      <c r="A20" s="276" t="s">
        <v>70</v>
      </c>
      <c r="B20" s="276"/>
      <c r="C20" s="81"/>
      <c r="D20" s="186">
        <v>0</v>
      </c>
      <c r="E20" s="188"/>
      <c r="F20" s="186">
        <v>99496110421</v>
      </c>
      <c r="G20" s="188"/>
      <c r="H20" s="186">
        <v>0</v>
      </c>
      <c r="I20" s="188"/>
      <c r="J20" s="187">
        <f>D20+F20+H20</f>
        <v>99496110421</v>
      </c>
      <c r="K20" s="188"/>
      <c r="L20" s="186">
        <v>0</v>
      </c>
      <c r="M20" s="188"/>
      <c r="N20" s="186">
        <v>664690655359</v>
      </c>
      <c r="O20" s="188"/>
      <c r="P20" s="186">
        <v>0</v>
      </c>
      <c r="Q20" s="188"/>
      <c r="R20" s="73">
        <f t="shared" si="1"/>
        <v>664690655359</v>
      </c>
      <c r="S20" s="164"/>
      <c r="T20" s="164"/>
      <c r="U20" s="163"/>
      <c r="V20" s="163"/>
      <c r="W20" s="163"/>
    </row>
    <row r="21" spans="1:23" ht="31.5" customHeight="1" x14ac:dyDescent="0.2">
      <c r="A21" s="276" t="s">
        <v>237</v>
      </c>
      <c r="B21" s="276"/>
      <c r="C21" s="81"/>
      <c r="D21" s="186">
        <v>0</v>
      </c>
      <c r="E21" s="188"/>
      <c r="F21" s="186">
        <v>0</v>
      </c>
      <c r="G21" s="188"/>
      <c r="H21" s="186">
        <v>0</v>
      </c>
      <c r="I21" s="188"/>
      <c r="J21" s="187">
        <f t="shared" si="0"/>
        <v>0</v>
      </c>
      <c r="K21" s="188"/>
      <c r="L21" s="186">
        <v>0</v>
      </c>
      <c r="M21" s="188"/>
      <c r="N21" s="186">
        <v>0</v>
      </c>
      <c r="O21" s="188"/>
      <c r="P21" s="186">
        <v>38240773175</v>
      </c>
      <c r="Q21" s="188"/>
      <c r="R21" s="73">
        <f t="shared" si="1"/>
        <v>38240773175</v>
      </c>
      <c r="S21" s="164"/>
      <c r="T21" s="164"/>
      <c r="U21" s="163"/>
      <c r="V21" s="163"/>
      <c r="W21" s="163"/>
    </row>
    <row r="22" spans="1:23" ht="31.5" customHeight="1" x14ac:dyDescent="0.2">
      <c r="A22" s="264" t="s">
        <v>238</v>
      </c>
      <c r="B22" s="264"/>
      <c r="D22" s="187">
        <v>0</v>
      </c>
      <c r="E22" s="164"/>
      <c r="F22" s="187">
        <v>0</v>
      </c>
      <c r="G22" s="164"/>
      <c r="H22" s="187">
        <v>0</v>
      </c>
      <c r="I22" s="164"/>
      <c r="J22" s="187">
        <f t="shared" si="0"/>
        <v>0</v>
      </c>
      <c r="K22" s="164"/>
      <c r="L22" s="187">
        <v>203684296320</v>
      </c>
      <c r="M22" s="164"/>
      <c r="N22" s="187">
        <v>0</v>
      </c>
      <c r="O22" s="164"/>
      <c r="P22" s="73">
        <v>-242847382462</v>
      </c>
      <c r="Q22" s="164"/>
      <c r="R22" s="73">
        <f t="shared" si="1"/>
        <v>-39163086142</v>
      </c>
      <c r="S22" s="164"/>
      <c r="T22" s="164"/>
      <c r="U22" s="195"/>
      <c r="V22" s="195"/>
      <c r="W22" s="163"/>
    </row>
    <row r="23" spans="1:23" ht="31.5" customHeight="1" x14ac:dyDescent="0.2">
      <c r="A23" s="264" t="s">
        <v>239</v>
      </c>
      <c r="B23" s="264"/>
      <c r="D23" s="187">
        <v>0</v>
      </c>
      <c r="E23" s="164"/>
      <c r="F23" s="187">
        <v>0</v>
      </c>
      <c r="G23" s="164"/>
      <c r="H23" s="187">
        <v>0</v>
      </c>
      <c r="I23" s="164"/>
      <c r="J23" s="187">
        <f t="shared" si="0"/>
        <v>0</v>
      </c>
      <c r="K23" s="164"/>
      <c r="L23" s="187">
        <v>183163672938</v>
      </c>
      <c r="M23" s="164"/>
      <c r="N23" s="187">
        <v>0</v>
      </c>
      <c r="O23" s="164"/>
      <c r="P23" s="73">
        <v>-255844473385</v>
      </c>
      <c r="Q23" s="164"/>
      <c r="R23" s="73">
        <f t="shared" si="1"/>
        <v>-72680800447</v>
      </c>
      <c r="S23" s="164"/>
      <c r="T23" s="164"/>
      <c r="U23" s="163"/>
      <c r="V23" s="223"/>
      <c r="W23" s="163"/>
    </row>
    <row r="24" spans="1:23" ht="31.5" customHeight="1" thickBot="1" x14ac:dyDescent="0.25">
      <c r="A24" s="257" t="s">
        <v>24</v>
      </c>
      <c r="B24" s="257"/>
      <c r="D24" s="180">
        <f>SUM(D10:D23)</f>
        <v>352095574444</v>
      </c>
      <c r="E24" s="164"/>
      <c r="F24" s="180">
        <f>SUM(F10:F23)</f>
        <v>192280320224</v>
      </c>
      <c r="G24" s="164"/>
      <c r="H24" s="180">
        <f>SUM(H10:H23)</f>
        <v>32063676145</v>
      </c>
      <c r="I24" s="164"/>
      <c r="J24" s="180">
        <f>SUM(J10:J23)</f>
        <v>576439570813</v>
      </c>
      <c r="K24" s="164"/>
      <c r="L24" s="180">
        <f>SUM(L10:L23)</f>
        <v>2650308567782</v>
      </c>
      <c r="M24" s="164"/>
      <c r="N24" s="180">
        <f>SUM(N10:N23)</f>
        <v>2901101565426</v>
      </c>
      <c r="O24" s="164"/>
      <c r="P24" s="180">
        <f>SUM(P10:P23)</f>
        <v>-422011221100</v>
      </c>
      <c r="Q24" s="164"/>
      <c r="R24" s="180">
        <f>SUM(R10:R23)</f>
        <v>5129398912108</v>
      </c>
      <c r="S24" s="164"/>
      <c r="T24" s="164"/>
      <c r="U24" s="163"/>
      <c r="V24" s="163"/>
      <c r="W24" s="163"/>
    </row>
    <row r="25" spans="1:23" x14ac:dyDescent="0.2"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3"/>
      <c r="V25" s="163"/>
      <c r="W25" s="163"/>
    </row>
    <row r="26" spans="1:23" x14ac:dyDescent="0.2"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3"/>
      <c r="V26" s="163"/>
      <c r="W26" s="163"/>
    </row>
    <row r="27" spans="1:23" customFormat="1" ht="21" x14ac:dyDescent="0.2">
      <c r="D27" s="187"/>
      <c r="E27" s="209"/>
      <c r="F27" s="187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</row>
    <row r="28" spans="1:23" customFormat="1" ht="21" x14ac:dyDescent="0.2">
      <c r="D28" s="187"/>
      <c r="E28" s="209"/>
      <c r="F28" s="187"/>
      <c r="G28" s="209"/>
      <c r="H28" s="209"/>
      <c r="I28" s="209"/>
      <c r="J28" s="209"/>
      <c r="K28" s="209"/>
      <c r="L28" s="187"/>
      <c r="M28" s="209"/>
      <c r="N28" s="187"/>
      <c r="O28" s="209"/>
      <c r="P28" s="187"/>
      <c r="Q28" s="209"/>
      <c r="R28" s="209"/>
      <c r="S28" s="209"/>
      <c r="T28" s="209"/>
      <c r="U28" s="209"/>
      <c r="V28" s="209"/>
      <c r="W28" s="209"/>
    </row>
    <row r="29" spans="1:23" customFormat="1" ht="21" x14ac:dyDescent="0.2">
      <c r="D29" s="209"/>
      <c r="E29" s="209"/>
      <c r="F29" s="186"/>
      <c r="G29" s="209"/>
      <c r="H29" s="209"/>
      <c r="I29" s="209"/>
      <c r="J29" s="209"/>
      <c r="K29" s="209"/>
      <c r="L29" s="209"/>
      <c r="M29" s="209"/>
      <c r="N29" s="209"/>
      <c r="O29" s="209"/>
      <c r="P29" s="187"/>
      <c r="Q29" s="209"/>
      <c r="R29" s="209"/>
      <c r="S29" s="209"/>
      <c r="T29" s="209"/>
      <c r="U29" s="209"/>
      <c r="V29" s="209"/>
      <c r="W29" s="209"/>
    </row>
    <row r="30" spans="1:23" x14ac:dyDescent="0.2"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3"/>
      <c r="V30" s="163"/>
      <c r="W30" s="163"/>
    </row>
    <row r="31" spans="1:23" x14ac:dyDescent="0.2"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3"/>
      <c r="V31" s="163"/>
      <c r="W31" s="163"/>
    </row>
    <row r="32" spans="1:23" x14ac:dyDescent="0.2"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</row>
    <row r="33" spans="6:14" x14ac:dyDescent="0.2">
      <c r="F33" s="71"/>
      <c r="N33" s="83"/>
    </row>
    <row r="34" spans="6:14" x14ac:dyDescent="0.2">
      <c r="F34" s="71"/>
      <c r="N34" s="83"/>
    </row>
    <row r="35" spans="6:14" x14ac:dyDescent="0.2">
      <c r="N35" s="71"/>
    </row>
    <row r="36" spans="6:14" x14ac:dyDescent="0.2">
      <c r="F36" s="83"/>
      <c r="N36" s="71"/>
    </row>
  </sheetData>
  <mergeCells count="22">
    <mergeCell ref="A24:B24"/>
    <mergeCell ref="A13:B13"/>
    <mergeCell ref="A16:B16"/>
    <mergeCell ref="A17:B17"/>
    <mergeCell ref="A19:B19"/>
    <mergeCell ref="A20:B20"/>
    <mergeCell ref="A23:B23"/>
    <mergeCell ref="A14:B14"/>
    <mergeCell ref="A21:B21"/>
    <mergeCell ref="A22:B22"/>
    <mergeCell ref="A11:B11"/>
    <mergeCell ref="A15:B15"/>
    <mergeCell ref="A12:B12"/>
    <mergeCell ref="A9:B9"/>
    <mergeCell ref="A18:B18"/>
    <mergeCell ref="A10:B10"/>
    <mergeCell ref="A1:R1"/>
    <mergeCell ref="A2:R2"/>
    <mergeCell ref="A3:R3"/>
    <mergeCell ref="B6:R6"/>
    <mergeCell ref="D7:J7"/>
    <mergeCell ref="L7:R7"/>
  </mergeCells>
  <pageMargins left="0.39" right="0.39" top="0.39" bottom="0.39" header="0" footer="0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99AA-E032-4733-A3C9-D4B5036E9FAC}">
  <sheetPr>
    <pageSetUpPr fitToPage="1"/>
  </sheetPr>
  <dimension ref="A1:P17"/>
  <sheetViews>
    <sheetView rightToLeft="1" view="pageBreakPreview" zoomScale="70" zoomScaleNormal="55" zoomScaleSheetLayoutView="70" workbookViewId="0">
      <selection activeCell="A6" sqref="A6"/>
    </sheetView>
  </sheetViews>
  <sheetFormatPr defaultRowHeight="26.25" x14ac:dyDescent="0.65"/>
  <cols>
    <col min="1" max="1" width="77" style="102" bestFit="1" customWidth="1"/>
    <col min="2" max="2" width="3.140625" style="102" customWidth="1"/>
    <col min="3" max="3" width="24.7109375" style="102" customWidth="1"/>
    <col min="4" max="4" width="1.140625" style="102" customWidth="1"/>
    <col min="5" max="5" width="37.5703125" style="102" bestFit="1" customWidth="1"/>
    <col min="6" max="6" width="1.28515625" style="102" customWidth="1"/>
    <col min="7" max="7" width="19" style="102" bestFit="1" customWidth="1"/>
    <col min="8" max="8" width="1.28515625" style="102" customWidth="1"/>
    <col min="9" max="9" width="28.42578125" style="102" bestFit="1" customWidth="1"/>
    <col min="10" max="10" width="1.28515625" style="102" customWidth="1"/>
    <col min="11" max="11" width="28.5703125" style="102" customWidth="1"/>
    <col min="12" max="12" width="1.28515625" style="102" customWidth="1"/>
    <col min="13" max="13" width="20.140625" style="102" customWidth="1"/>
    <col min="14" max="14" width="1.28515625" style="102" customWidth="1"/>
    <col min="15" max="15" width="31.42578125" style="102" customWidth="1"/>
    <col min="16" max="16" width="25.140625" style="102" bestFit="1" customWidth="1"/>
    <col min="17" max="18" width="9.140625" style="102"/>
    <col min="19" max="19" width="24.5703125" style="102" bestFit="1" customWidth="1"/>
    <col min="20" max="25" width="9.140625" style="102"/>
    <col min="26" max="26" width="30.140625" style="102" customWidth="1"/>
    <col min="27" max="16384" width="9.140625" style="102"/>
  </cols>
  <sheetData>
    <row r="1" spans="1:16" ht="46.5" customHeight="1" x14ac:dyDescent="0.6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6" ht="46.5" customHeight="1" x14ac:dyDescent="0.65">
      <c r="A2" s="279" t="s">
        <v>184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140"/>
    </row>
    <row r="3" spans="1:16" ht="46.5" customHeight="1" x14ac:dyDescent="0.6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6" ht="46.5" customHeight="1" x14ac:dyDescent="0.65"/>
    <row r="5" spans="1:16" ht="46.5" customHeight="1" x14ac:dyDescent="0.65">
      <c r="A5" s="282" t="s">
        <v>350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</row>
    <row r="6" spans="1:16" ht="46.5" customHeight="1" x14ac:dyDescent="0.65">
      <c r="C6" s="103"/>
      <c r="D6" s="103"/>
      <c r="E6" s="103"/>
      <c r="F6" s="103"/>
      <c r="G6" s="103"/>
      <c r="H6" s="103"/>
      <c r="I6" s="103"/>
      <c r="J6" s="103"/>
      <c r="K6" s="280" t="s">
        <v>242</v>
      </c>
      <c r="L6" s="103"/>
      <c r="M6" s="103"/>
      <c r="N6" s="103"/>
      <c r="O6" s="280" t="s">
        <v>243</v>
      </c>
    </row>
    <row r="7" spans="1:16" ht="46.5" customHeight="1" x14ac:dyDescent="0.65">
      <c r="A7" s="104" t="s">
        <v>244</v>
      </c>
      <c r="B7" s="105"/>
      <c r="C7" s="106" t="s">
        <v>245</v>
      </c>
      <c r="D7" s="103"/>
      <c r="E7" s="106" t="s">
        <v>246</v>
      </c>
      <c r="F7" s="103"/>
      <c r="G7" s="106" t="s">
        <v>36</v>
      </c>
      <c r="H7" s="103"/>
      <c r="I7" s="106" t="s">
        <v>247</v>
      </c>
      <c r="J7" s="103"/>
      <c r="K7" s="281"/>
      <c r="L7" s="103"/>
      <c r="M7" s="106" t="s">
        <v>248</v>
      </c>
      <c r="N7" s="103"/>
      <c r="O7" s="281"/>
      <c r="P7" s="107"/>
    </row>
    <row r="8" spans="1:16" ht="46.5" customHeight="1" x14ac:dyDescent="0.65">
      <c r="A8" s="108" t="s">
        <v>330</v>
      </c>
      <c r="B8" s="105"/>
      <c r="C8" s="103" t="s">
        <v>331</v>
      </c>
      <c r="D8" s="103"/>
      <c r="E8" s="103" t="s">
        <v>332</v>
      </c>
      <c r="F8" s="103"/>
      <c r="G8" s="109">
        <v>750000</v>
      </c>
      <c r="H8" s="103"/>
      <c r="I8" s="109">
        <v>750000000000</v>
      </c>
      <c r="J8" s="103"/>
      <c r="K8" s="110">
        <v>6695710144</v>
      </c>
      <c r="L8" s="103"/>
      <c r="M8" s="111">
        <v>0.23</v>
      </c>
      <c r="N8" s="103"/>
      <c r="O8" s="112">
        <v>0.40799999999999997</v>
      </c>
      <c r="P8" s="113"/>
    </row>
    <row r="9" spans="1:16" ht="46.5" customHeight="1" x14ac:dyDescent="0.65">
      <c r="A9" s="114" t="s">
        <v>333</v>
      </c>
      <c r="B9" s="105"/>
      <c r="C9" s="103" t="s">
        <v>258</v>
      </c>
      <c r="D9" s="103"/>
      <c r="E9" s="103" t="s">
        <v>334</v>
      </c>
      <c r="F9" s="103"/>
      <c r="G9" s="103">
        <v>1500000</v>
      </c>
      <c r="H9" s="103"/>
      <c r="I9" s="115">
        <v>1500000000000</v>
      </c>
      <c r="J9" s="103"/>
      <c r="K9" s="110">
        <v>6757461881</v>
      </c>
      <c r="L9" s="103"/>
      <c r="M9" s="116">
        <v>0.26</v>
      </c>
      <c r="N9" s="103"/>
      <c r="O9" s="117">
        <v>0.36969999999999997</v>
      </c>
      <c r="P9" s="115"/>
    </row>
    <row r="10" spans="1:16" ht="46.5" customHeight="1" x14ac:dyDescent="0.65">
      <c r="A10" s="118" t="s">
        <v>330</v>
      </c>
      <c r="B10" s="119"/>
      <c r="C10" s="103" t="s">
        <v>331</v>
      </c>
      <c r="D10" s="103"/>
      <c r="E10" s="103" t="s">
        <v>335</v>
      </c>
      <c r="F10" s="103"/>
      <c r="G10" s="103">
        <v>2998000</v>
      </c>
      <c r="H10" s="103"/>
      <c r="I10" s="115">
        <v>2998000000000</v>
      </c>
      <c r="J10" s="103"/>
      <c r="K10" s="110">
        <v>18856201071</v>
      </c>
      <c r="L10" s="103"/>
      <c r="M10" s="116">
        <v>0.20499999999999999</v>
      </c>
      <c r="N10" s="103"/>
      <c r="O10" s="112">
        <v>0.373</v>
      </c>
      <c r="P10" s="113"/>
    </row>
    <row r="11" spans="1:16" ht="46.5" customHeight="1" x14ac:dyDescent="0.65">
      <c r="A11" s="118" t="s">
        <v>68</v>
      </c>
      <c r="B11" s="107"/>
      <c r="C11" s="103" t="s">
        <v>331</v>
      </c>
      <c r="E11" s="103" t="s">
        <v>336</v>
      </c>
      <c r="G11" s="103">
        <v>2203677</v>
      </c>
      <c r="H11" s="103"/>
      <c r="I11" s="115">
        <v>15001438599534</v>
      </c>
      <c r="J11" s="103"/>
      <c r="K11" s="110">
        <v>142125079845</v>
      </c>
      <c r="L11" s="103"/>
      <c r="M11" s="116">
        <v>0.27</v>
      </c>
      <c r="N11" s="103"/>
      <c r="O11" s="117">
        <v>0.39500000000000002</v>
      </c>
      <c r="P11" s="113"/>
    </row>
    <row r="12" spans="1:16" ht="46.5" customHeight="1" x14ac:dyDescent="0.65">
      <c r="A12" s="120" t="s">
        <v>337</v>
      </c>
      <c r="C12" s="121" t="s">
        <v>258</v>
      </c>
      <c r="E12" s="103" t="s">
        <v>338</v>
      </c>
      <c r="G12" s="103">
        <v>1335900</v>
      </c>
      <c r="H12" s="103"/>
      <c r="I12" s="103">
        <v>4999848883800</v>
      </c>
      <c r="J12" s="103"/>
      <c r="K12" s="110">
        <v>54539891354</v>
      </c>
      <c r="L12" s="103"/>
      <c r="M12" s="116">
        <v>0.27</v>
      </c>
      <c r="N12" s="103"/>
      <c r="O12" s="122">
        <v>0.40439999999999998</v>
      </c>
      <c r="P12" s="113"/>
    </row>
    <row r="13" spans="1:16" ht="46.5" customHeight="1" x14ac:dyDescent="0.65">
      <c r="A13" s="123" t="s">
        <v>77</v>
      </c>
      <c r="C13" s="121" t="s">
        <v>331</v>
      </c>
      <c r="E13" s="103" t="s">
        <v>339</v>
      </c>
      <c r="G13" s="103">
        <v>2500000</v>
      </c>
      <c r="H13" s="103"/>
      <c r="I13" s="103">
        <v>2500000000000</v>
      </c>
      <c r="K13" s="110">
        <v>18351989402</v>
      </c>
      <c r="M13" s="124">
        <v>0.23</v>
      </c>
      <c r="O13" s="125">
        <v>0.39500000000000002</v>
      </c>
      <c r="P13" s="107"/>
    </row>
    <row r="14" spans="1:16" ht="46.5" customHeight="1" x14ac:dyDescent="0.65">
      <c r="A14" s="123" t="s">
        <v>349</v>
      </c>
      <c r="C14" s="121" t="s">
        <v>258</v>
      </c>
      <c r="E14" s="103" t="s">
        <v>348</v>
      </c>
      <c r="G14" s="103">
        <v>564334087</v>
      </c>
      <c r="H14" s="103"/>
      <c r="I14" s="103">
        <v>1000203930206</v>
      </c>
      <c r="J14" s="103"/>
      <c r="K14" s="110">
        <v>12153636246</v>
      </c>
      <c r="M14" s="139">
        <v>0.38300000000000001</v>
      </c>
      <c r="N14" s="124"/>
      <c r="O14" s="139">
        <f>M14</f>
        <v>0.38300000000000001</v>
      </c>
      <c r="P14" s="107"/>
    </row>
    <row r="15" spans="1:16" x14ac:dyDescent="0.65">
      <c r="G15" s="83"/>
      <c r="K15" s="126"/>
      <c r="P15" s="107"/>
    </row>
    <row r="16" spans="1:16" x14ac:dyDescent="0.65">
      <c r="G16" s="100"/>
      <c r="K16" s="126"/>
      <c r="P16" s="107"/>
    </row>
    <row r="17" spans="16:16" x14ac:dyDescent="0.65">
      <c r="P17" s="107"/>
    </row>
  </sheetData>
  <mergeCells count="6">
    <mergeCell ref="A1:O1"/>
    <mergeCell ref="A2:O2"/>
    <mergeCell ref="A3:O3"/>
    <mergeCell ref="K6:K7"/>
    <mergeCell ref="O6:O7"/>
    <mergeCell ref="A5:O5"/>
  </mergeCells>
  <pageMargins left="0.39" right="0.39" top="0.39" bottom="0.39" header="0" footer="0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2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 ht="14.45" customHeight="1" x14ac:dyDescent="0.2"/>
    <row r="5" spans="1:17" ht="14.45" customHeight="1" x14ac:dyDescent="0.2">
      <c r="A5" s="1" t="s">
        <v>240</v>
      </c>
      <c r="B5" s="252" t="s">
        <v>241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7" ht="29.1" customHeight="1" x14ac:dyDescent="0.2">
      <c r="M6" s="283" t="s">
        <v>242</v>
      </c>
      <c r="Q6" s="283" t="s">
        <v>243</v>
      </c>
    </row>
    <row r="7" spans="1:17" ht="14.45" customHeight="1" x14ac:dyDescent="0.2">
      <c r="A7" s="253" t="s">
        <v>244</v>
      </c>
      <c r="B7" s="253"/>
      <c r="D7" s="2" t="s">
        <v>245</v>
      </c>
      <c r="F7" s="2" t="s">
        <v>246</v>
      </c>
      <c r="H7" s="2" t="s">
        <v>36</v>
      </c>
      <c r="J7" s="253" t="s">
        <v>247</v>
      </c>
      <c r="K7" s="253"/>
      <c r="M7" s="283"/>
      <c r="O7" s="2" t="s">
        <v>248</v>
      </c>
      <c r="Q7" s="283"/>
    </row>
    <row r="8" spans="1:17" ht="14.45" customHeight="1" x14ac:dyDescent="0.2">
      <c r="A8" s="254" t="s">
        <v>249</v>
      </c>
      <c r="B8" s="260"/>
      <c r="D8" s="254" t="s">
        <v>250</v>
      </c>
      <c r="F8" s="4" t="s">
        <v>251</v>
      </c>
      <c r="H8" s="3"/>
      <c r="J8" s="3"/>
      <c r="K8" s="3"/>
      <c r="M8" s="3"/>
      <c r="O8" s="3"/>
      <c r="Q8" s="3"/>
    </row>
    <row r="9" spans="1:17" ht="14.45" customHeight="1" x14ac:dyDescent="0.2">
      <c r="A9" s="253"/>
      <c r="B9" s="253"/>
      <c r="D9" s="253"/>
      <c r="F9" s="4" t="s">
        <v>252</v>
      </c>
    </row>
    <row r="10" spans="1:17" ht="14.45" customHeight="1" x14ac:dyDescent="0.2">
      <c r="A10" s="254" t="s">
        <v>249</v>
      </c>
      <c r="B10" s="260"/>
      <c r="D10" s="254" t="s">
        <v>253</v>
      </c>
      <c r="F10" s="4" t="s">
        <v>251</v>
      </c>
    </row>
    <row r="11" spans="1:17" ht="14.45" customHeight="1" x14ac:dyDescent="0.2">
      <c r="A11" s="253"/>
      <c r="B11" s="253"/>
      <c r="D11" s="253"/>
      <c r="F11" s="4" t="s">
        <v>254</v>
      </c>
    </row>
    <row r="12" spans="1:17" ht="65.45" customHeight="1" x14ac:dyDescent="0.2">
      <c r="A12" s="284" t="s">
        <v>255</v>
      </c>
      <c r="B12" s="284"/>
      <c r="D12" s="19" t="s">
        <v>256</v>
      </c>
      <c r="F12" s="4" t="s">
        <v>257</v>
      </c>
    </row>
    <row r="13" spans="1:17" ht="14.45" customHeight="1" x14ac:dyDescent="0.2">
      <c r="A13" s="284" t="s">
        <v>258</v>
      </c>
      <c r="B13" s="285"/>
      <c r="D13" s="284" t="s">
        <v>258</v>
      </c>
      <c r="F13" s="4" t="s">
        <v>259</v>
      </c>
    </row>
    <row r="14" spans="1:17" ht="14.45" customHeight="1" x14ac:dyDescent="0.2">
      <c r="A14" s="286"/>
      <c r="B14" s="286"/>
      <c r="D14" s="286"/>
      <c r="F14" s="4" t="s">
        <v>260</v>
      </c>
    </row>
    <row r="15" spans="1:17" ht="14.45" customHeight="1" x14ac:dyDescent="0.2">
      <c r="A15" s="286"/>
      <c r="B15" s="286"/>
      <c r="D15" s="286"/>
      <c r="F15" s="4" t="s">
        <v>261</v>
      </c>
    </row>
    <row r="16" spans="1:17" ht="14.45" customHeight="1" x14ac:dyDescent="0.2">
      <c r="A16" s="283"/>
      <c r="B16" s="283"/>
      <c r="D16" s="283"/>
      <c r="F16" s="4" t="s">
        <v>262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53" t="s">
        <v>263</v>
      </c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E2E2-4CB8-422E-BBAA-2E97BE16CAA6}">
  <sheetPr>
    <pageSetUpPr fitToPage="1"/>
  </sheetPr>
  <dimension ref="A1:J163"/>
  <sheetViews>
    <sheetView rightToLeft="1" topLeftCell="A156" zoomScale="115" zoomScaleNormal="115" workbookViewId="0">
      <selection activeCell="D163" sqref="D163:H16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0" ht="14.45" customHeight="1" x14ac:dyDescent="0.2"/>
    <row r="5" spans="1:10" ht="14.45" customHeight="1" x14ac:dyDescent="0.2">
      <c r="A5" s="42" t="s">
        <v>264</v>
      </c>
      <c r="B5" s="252" t="s">
        <v>265</v>
      </c>
      <c r="C5" s="252"/>
      <c r="D5" s="252"/>
      <c r="E5" s="252"/>
      <c r="F5" s="252"/>
      <c r="G5" s="252"/>
      <c r="H5" s="252"/>
      <c r="I5" s="252"/>
      <c r="J5" s="252"/>
    </row>
    <row r="6" spans="1:10" ht="14.45" customHeight="1" x14ac:dyDescent="0.2">
      <c r="D6" s="253" t="s">
        <v>203</v>
      </c>
      <c r="E6" s="253"/>
      <c r="F6" s="253"/>
      <c r="H6" s="253" t="s">
        <v>204</v>
      </c>
      <c r="I6" s="253"/>
      <c r="J6" s="253"/>
    </row>
    <row r="7" spans="1:10" ht="36.4" customHeight="1" x14ac:dyDescent="0.2">
      <c r="A7" s="253" t="s">
        <v>266</v>
      </c>
      <c r="B7" s="253"/>
      <c r="D7" s="51" t="s">
        <v>267</v>
      </c>
      <c r="E7" s="3"/>
      <c r="F7" s="51" t="s">
        <v>268</v>
      </c>
      <c r="H7" s="51" t="s">
        <v>267</v>
      </c>
      <c r="I7" s="3"/>
      <c r="J7" s="51" t="s">
        <v>268</v>
      </c>
    </row>
    <row r="8" spans="1:10" ht="21.75" customHeight="1" x14ac:dyDescent="0.2">
      <c r="A8" s="266" t="s">
        <v>270</v>
      </c>
      <c r="B8" s="266"/>
      <c r="D8" s="9">
        <v>0</v>
      </c>
      <c r="F8" s="10"/>
      <c r="H8" s="9">
        <v>83502465738</v>
      </c>
      <c r="J8" s="10"/>
    </row>
    <row r="9" spans="1:10" ht="21.75" customHeight="1" x14ac:dyDescent="0.2">
      <c r="A9" s="266" t="s">
        <v>130</v>
      </c>
      <c r="B9" s="266"/>
      <c r="D9" s="9">
        <v>0</v>
      </c>
      <c r="F9" s="10"/>
      <c r="H9" s="9">
        <v>3528124991</v>
      </c>
      <c r="J9" s="10"/>
    </row>
    <row r="10" spans="1:10" ht="21.75" customHeight="1" x14ac:dyDescent="0.2">
      <c r="A10" s="266" t="s">
        <v>130</v>
      </c>
      <c r="B10" s="266"/>
      <c r="D10" s="9">
        <v>0</v>
      </c>
      <c r="F10" s="10"/>
      <c r="H10" s="9">
        <v>7262755337</v>
      </c>
      <c r="J10" s="10"/>
    </row>
    <row r="11" spans="1:10" ht="21.75" customHeight="1" x14ac:dyDescent="0.2">
      <c r="A11" s="266" t="s">
        <v>130</v>
      </c>
      <c r="B11" s="266"/>
      <c r="D11" s="9">
        <v>0</v>
      </c>
      <c r="F11" s="10"/>
      <c r="H11" s="9">
        <v>6106902322</v>
      </c>
      <c r="J11" s="10"/>
    </row>
    <row r="12" spans="1:10" ht="21.75" customHeight="1" x14ac:dyDescent="0.2">
      <c r="A12" s="266" t="s">
        <v>157</v>
      </c>
      <c r="B12" s="266"/>
      <c r="D12" s="9">
        <v>0</v>
      </c>
      <c r="F12" s="10"/>
      <c r="H12" s="9">
        <v>8995652811</v>
      </c>
      <c r="J12" s="10"/>
    </row>
    <row r="13" spans="1:10" ht="21.75" customHeight="1" x14ac:dyDescent="0.2">
      <c r="A13" s="266" t="s">
        <v>156</v>
      </c>
      <c r="B13" s="266"/>
      <c r="D13" s="9">
        <v>0</v>
      </c>
      <c r="F13" s="10"/>
      <c r="H13" s="9">
        <v>30293584541</v>
      </c>
      <c r="J13" s="10"/>
    </row>
    <row r="14" spans="1:10" ht="21.75" customHeight="1" x14ac:dyDescent="0.2">
      <c r="A14" s="266" t="s">
        <v>130</v>
      </c>
      <c r="B14" s="266"/>
      <c r="D14" s="9">
        <v>0</v>
      </c>
      <c r="F14" s="10"/>
      <c r="H14" s="9">
        <v>39667628143</v>
      </c>
      <c r="J14" s="10"/>
    </row>
    <row r="15" spans="1:10" ht="21.75" customHeight="1" x14ac:dyDescent="0.2">
      <c r="A15" s="266" t="s">
        <v>156</v>
      </c>
      <c r="B15" s="266"/>
      <c r="D15" s="9">
        <v>0</v>
      </c>
      <c r="F15" s="10"/>
      <c r="H15" s="9">
        <v>4596763820</v>
      </c>
      <c r="J15" s="10"/>
    </row>
    <row r="16" spans="1:10" ht="21.75" customHeight="1" x14ac:dyDescent="0.2">
      <c r="A16" s="266" t="s">
        <v>130</v>
      </c>
      <c r="B16" s="266"/>
      <c r="D16" s="9">
        <v>0</v>
      </c>
      <c r="F16" s="10"/>
      <c r="H16" s="9">
        <v>37892566266</v>
      </c>
      <c r="J16" s="10"/>
    </row>
    <row r="17" spans="1:10" ht="21.75" customHeight="1" x14ac:dyDescent="0.2">
      <c r="A17" s="266" t="s">
        <v>271</v>
      </c>
      <c r="B17" s="266"/>
      <c r="D17" s="9">
        <v>0</v>
      </c>
      <c r="F17" s="10"/>
      <c r="H17" s="9">
        <v>80319722138</v>
      </c>
      <c r="J17" s="10"/>
    </row>
    <row r="18" spans="1:10" ht="21.75" customHeight="1" x14ac:dyDescent="0.2">
      <c r="A18" s="266" t="s">
        <v>156</v>
      </c>
      <c r="B18" s="266"/>
      <c r="D18" s="9">
        <v>0</v>
      </c>
      <c r="F18" s="10"/>
      <c r="H18" s="9">
        <v>10411509923</v>
      </c>
      <c r="J18" s="10"/>
    </row>
    <row r="19" spans="1:10" ht="21.75" customHeight="1" x14ac:dyDescent="0.2">
      <c r="A19" s="266" t="s">
        <v>130</v>
      </c>
      <c r="B19" s="266"/>
      <c r="D19" s="9">
        <v>0</v>
      </c>
      <c r="F19" s="10"/>
      <c r="H19" s="9">
        <v>48922672383</v>
      </c>
      <c r="J19" s="10"/>
    </row>
    <row r="20" spans="1:10" ht="21.75" customHeight="1" x14ac:dyDescent="0.2">
      <c r="A20" s="266" t="s">
        <v>157</v>
      </c>
      <c r="B20" s="266"/>
      <c r="D20" s="9">
        <v>0</v>
      </c>
      <c r="F20" s="10"/>
      <c r="H20" s="9">
        <v>20180103129</v>
      </c>
      <c r="J20" s="10"/>
    </row>
    <row r="21" spans="1:10" ht="21.75" customHeight="1" x14ac:dyDescent="0.2">
      <c r="A21" s="266" t="s">
        <v>156</v>
      </c>
      <c r="B21" s="266"/>
      <c r="D21" s="9">
        <v>0</v>
      </c>
      <c r="F21" s="10"/>
      <c r="H21" s="9">
        <v>8386938569</v>
      </c>
      <c r="J21" s="10"/>
    </row>
    <row r="22" spans="1:10" ht="21.75" customHeight="1" x14ac:dyDescent="0.2">
      <c r="A22" s="266" t="s">
        <v>130</v>
      </c>
      <c r="B22" s="266"/>
      <c r="D22" s="9">
        <v>0</v>
      </c>
      <c r="F22" s="10"/>
      <c r="H22" s="9">
        <v>15769416945</v>
      </c>
      <c r="J22" s="10"/>
    </row>
    <row r="23" spans="1:10" ht="21.75" customHeight="1" x14ac:dyDescent="0.2">
      <c r="A23" s="266" t="s">
        <v>157</v>
      </c>
      <c r="B23" s="266"/>
      <c r="D23" s="9">
        <v>0</v>
      </c>
      <c r="F23" s="10"/>
      <c r="H23" s="9">
        <v>3293780389</v>
      </c>
      <c r="J23" s="10"/>
    </row>
    <row r="24" spans="1:10" ht="21.75" customHeight="1" x14ac:dyDescent="0.2">
      <c r="A24" s="266" t="s">
        <v>157</v>
      </c>
      <c r="B24" s="266"/>
      <c r="D24" s="9">
        <v>0</v>
      </c>
      <c r="F24" s="10"/>
      <c r="H24" s="9">
        <v>40716809132</v>
      </c>
      <c r="J24" s="10"/>
    </row>
    <row r="25" spans="1:10" ht="21.75" customHeight="1" x14ac:dyDescent="0.2">
      <c r="A25" s="266" t="s">
        <v>156</v>
      </c>
      <c r="B25" s="266"/>
      <c r="D25" s="9">
        <v>0</v>
      </c>
      <c r="F25" s="10"/>
      <c r="H25" s="9">
        <v>68753790332</v>
      </c>
      <c r="J25" s="10"/>
    </row>
    <row r="26" spans="1:10" ht="21.75" customHeight="1" x14ac:dyDescent="0.2">
      <c r="A26" s="266" t="s">
        <v>157</v>
      </c>
      <c r="B26" s="266"/>
      <c r="D26" s="9">
        <v>0</v>
      </c>
      <c r="F26" s="10"/>
      <c r="H26" s="9">
        <v>83159700776</v>
      </c>
      <c r="J26" s="10"/>
    </row>
    <row r="27" spans="1:10" ht="21.75" customHeight="1" x14ac:dyDescent="0.2">
      <c r="A27" s="266" t="s">
        <v>130</v>
      </c>
      <c r="B27" s="266"/>
      <c r="D27" s="9">
        <v>0</v>
      </c>
      <c r="F27" s="10"/>
      <c r="H27" s="9">
        <v>41352822355</v>
      </c>
      <c r="J27" s="10"/>
    </row>
    <row r="28" spans="1:10" ht="21.75" customHeight="1" x14ac:dyDescent="0.2">
      <c r="A28" s="266" t="s">
        <v>130</v>
      </c>
      <c r="B28" s="266"/>
      <c r="D28" s="9">
        <v>0</v>
      </c>
      <c r="F28" s="10"/>
      <c r="H28" s="9">
        <v>62763950950</v>
      </c>
      <c r="J28" s="10"/>
    </row>
    <row r="29" spans="1:10" ht="21.75" customHeight="1" x14ac:dyDescent="0.2">
      <c r="A29" s="266" t="s">
        <v>131</v>
      </c>
      <c r="B29" s="266"/>
      <c r="D29" s="9">
        <v>0</v>
      </c>
      <c r="F29" s="10"/>
      <c r="H29" s="9">
        <v>117205479450</v>
      </c>
      <c r="J29" s="10"/>
    </row>
    <row r="30" spans="1:10" ht="21.75" customHeight="1" x14ac:dyDescent="0.2">
      <c r="A30" s="266" t="s">
        <v>159</v>
      </c>
      <c r="B30" s="266"/>
      <c r="D30" s="9">
        <v>0</v>
      </c>
      <c r="F30" s="10"/>
      <c r="H30" s="9">
        <v>62819155890</v>
      </c>
      <c r="J30" s="10"/>
    </row>
    <row r="31" spans="1:10" ht="21.75" customHeight="1" x14ac:dyDescent="0.2">
      <c r="A31" s="266" t="s">
        <v>130</v>
      </c>
      <c r="B31" s="266"/>
      <c r="D31" s="9">
        <v>0</v>
      </c>
      <c r="F31" s="10"/>
      <c r="H31" s="9">
        <v>57265624929</v>
      </c>
      <c r="J31" s="10"/>
    </row>
    <row r="32" spans="1:10" ht="21.75" customHeight="1" x14ac:dyDescent="0.2">
      <c r="A32" s="266" t="s">
        <v>130</v>
      </c>
      <c r="B32" s="266"/>
      <c r="D32" s="9">
        <v>0</v>
      </c>
      <c r="F32" s="10"/>
      <c r="H32" s="9">
        <v>51635621450</v>
      </c>
      <c r="J32" s="10"/>
    </row>
    <row r="33" spans="1:10" ht="21.75" customHeight="1" x14ac:dyDescent="0.2">
      <c r="A33" s="266" t="s">
        <v>130</v>
      </c>
      <c r="B33" s="266"/>
      <c r="D33" s="9">
        <v>0</v>
      </c>
      <c r="F33" s="10"/>
      <c r="H33" s="9">
        <v>16234520542</v>
      </c>
      <c r="J33" s="10"/>
    </row>
    <row r="34" spans="1:10" ht="21.75" customHeight="1" x14ac:dyDescent="0.2">
      <c r="A34" s="266" t="s">
        <v>130</v>
      </c>
      <c r="B34" s="266"/>
      <c r="D34" s="9">
        <v>0</v>
      </c>
      <c r="F34" s="10"/>
      <c r="H34" s="9">
        <v>11467397257</v>
      </c>
      <c r="J34" s="10"/>
    </row>
    <row r="35" spans="1:10" ht="21.75" customHeight="1" x14ac:dyDescent="0.2">
      <c r="A35" s="266" t="s">
        <v>130</v>
      </c>
      <c r="B35" s="266"/>
      <c r="D35" s="9">
        <v>0</v>
      </c>
      <c r="F35" s="10"/>
      <c r="H35" s="9">
        <v>7435691831</v>
      </c>
      <c r="J35" s="10"/>
    </row>
    <row r="36" spans="1:10" ht="21.75" customHeight="1" x14ac:dyDescent="0.2">
      <c r="A36" s="266" t="s">
        <v>130</v>
      </c>
      <c r="B36" s="266"/>
      <c r="D36" s="9">
        <v>0</v>
      </c>
      <c r="F36" s="10"/>
      <c r="H36" s="9">
        <v>27456310353</v>
      </c>
      <c r="J36" s="10"/>
    </row>
    <row r="37" spans="1:10" ht="21.75" customHeight="1" x14ac:dyDescent="0.2">
      <c r="A37" s="266" t="s">
        <v>130</v>
      </c>
      <c r="B37" s="266"/>
      <c r="D37" s="9">
        <v>0</v>
      </c>
      <c r="F37" s="10"/>
      <c r="H37" s="9">
        <v>39444127560</v>
      </c>
      <c r="J37" s="10"/>
    </row>
    <row r="38" spans="1:10" ht="21.75" customHeight="1" x14ac:dyDescent="0.2">
      <c r="A38" s="266" t="s">
        <v>130</v>
      </c>
      <c r="B38" s="266"/>
      <c r="D38" s="9">
        <v>0</v>
      </c>
      <c r="F38" s="10"/>
      <c r="H38" s="9">
        <v>39907901368</v>
      </c>
      <c r="J38" s="10"/>
    </row>
    <row r="39" spans="1:10" ht="21.75" customHeight="1" x14ac:dyDescent="0.2">
      <c r="A39" s="266" t="s">
        <v>130</v>
      </c>
      <c r="B39" s="266"/>
      <c r="D39" s="9">
        <v>0</v>
      </c>
      <c r="F39" s="10"/>
      <c r="H39" s="9">
        <v>41417832326</v>
      </c>
      <c r="J39" s="10"/>
    </row>
    <row r="40" spans="1:10" ht="21.75" customHeight="1" x14ac:dyDescent="0.2">
      <c r="A40" s="266" t="s">
        <v>130</v>
      </c>
      <c r="B40" s="266"/>
      <c r="D40" s="9">
        <v>0</v>
      </c>
      <c r="F40" s="10"/>
      <c r="H40" s="9">
        <v>42967916692</v>
      </c>
      <c r="J40" s="10"/>
    </row>
    <row r="41" spans="1:10" ht="21.75" customHeight="1" x14ac:dyDescent="0.2">
      <c r="A41" s="266" t="s">
        <v>130</v>
      </c>
      <c r="B41" s="266"/>
      <c r="D41" s="9">
        <v>0</v>
      </c>
      <c r="F41" s="10"/>
      <c r="H41" s="9">
        <v>36158429564</v>
      </c>
      <c r="J41" s="10"/>
    </row>
    <row r="42" spans="1:10" ht="21.75" customHeight="1" x14ac:dyDescent="0.2">
      <c r="A42" s="266" t="s">
        <v>131</v>
      </c>
      <c r="B42" s="266"/>
      <c r="D42" s="9">
        <v>0</v>
      </c>
      <c r="F42" s="10"/>
      <c r="H42" s="9">
        <v>58464555602</v>
      </c>
      <c r="J42" s="10"/>
    </row>
    <row r="43" spans="1:10" ht="21.75" customHeight="1" x14ac:dyDescent="0.2">
      <c r="A43" s="266" t="s">
        <v>157</v>
      </c>
      <c r="B43" s="266"/>
      <c r="D43" s="9">
        <v>0</v>
      </c>
      <c r="F43" s="10"/>
      <c r="H43" s="9">
        <v>3678548707</v>
      </c>
      <c r="J43" s="10"/>
    </row>
    <row r="44" spans="1:10" ht="21.75" customHeight="1" x14ac:dyDescent="0.2">
      <c r="A44" s="266" t="s">
        <v>131</v>
      </c>
      <c r="B44" s="266"/>
      <c r="D44" s="9">
        <v>0</v>
      </c>
      <c r="F44" s="10"/>
      <c r="H44" s="9">
        <v>31876712322</v>
      </c>
      <c r="J44" s="10"/>
    </row>
    <row r="45" spans="1:10" ht="21.75" customHeight="1" x14ac:dyDescent="0.2">
      <c r="A45" s="266" t="s">
        <v>131</v>
      </c>
      <c r="B45" s="266"/>
      <c r="D45" s="9">
        <v>0</v>
      </c>
      <c r="F45" s="10"/>
      <c r="H45" s="9">
        <v>27454109581</v>
      </c>
      <c r="J45" s="10"/>
    </row>
    <row r="46" spans="1:10" ht="21.75" customHeight="1" x14ac:dyDescent="0.2">
      <c r="A46" s="266" t="s">
        <v>130</v>
      </c>
      <c r="B46" s="266"/>
      <c r="D46" s="9">
        <v>0</v>
      </c>
      <c r="F46" s="10"/>
      <c r="H46" s="9">
        <v>20884018848</v>
      </c>
      <c r="J46" s="10"/>
    </row>
    <row r="47" spans="1:10" ht="21.75" customHeight="1" x14ac:dyDescent="0.2">
      <c r="A47" s="266" t="s">
        <v>130</v>
      </c>
      <c r="B47" s="266"/>
      <c r="D47" s="9">
        <v>0</v>
      </c>
      <c r="F47" s="10"/>
      <c r="H47" s="9">
        <v>24840767122</v>
      </c>
      <c r="J47" s="10"/>
    </row>
    <row r="48" spans="1:10" ht="21.75" customHeight="1" x14ac:dyDescent="0.2">
      <c r="A48" s="266" t="s">
        <v>130</v>
      </c>
      <c r="B48" s="266"/>
      <c r="D48" s="9">
        <v>0</v>
      </c>
      <c r="F48" s="10"/>
      <c r="H48" s="9">
        <v>99693888869</v>
      </c>
      <c r="J48" s="10"/>
    </row>
    <row r="49" spans="1:10" ht="21.75" customHeight="1" x14ac:dyDescent="0.2">
      <c r="A49" s="266" t="s">
        <v>130</v>
      </c>
      <c r="B49" s="266"/>
      <c r="D49" s="9">
        <v>0</v>
      </c>
      <c r="F49" s="10"/>
      <c r="H49" s="9">
        <v>34717808217</v>
      </c>
      <c r="J49" s="10"/>
    </row>
    <row r="50" spans="1:10" ht="21.75" customHeight="1" x14ac:dyDescent="0.2">
      <c r="A50" s="266" t="s">
        <v>130</v>
      </c>
      <c r="B50" s="266"/>
      <c r="D50" s="9">
        <v>0</v>
      </c>
      <c r="F50" s="10"/>
      <c r="H50" s="9">
        <v>198770172485</v>
      </c>
      <c r="J50" s="10"/>
    </row>
    <row r="51" spans="1:10" ht="21.75" customHeight="1" x14ac:dyDescent="0.2">
      <c r="A51" s="266" t="s">
        <v>130</v>
      </c>
      <c r="B51" s="266"/>
      <c r="D51" s="9">
        <v>0</v>
      </c>
      <c r="F51" s="10"/>
      <c r="H51" s="9">
        <v>68350684912</v>
      </c>
      <c r="J51" s="10"/>
    </row>
    <row r="52" spans="1:10" ht="21.75" customHeight="1" x14ac:dyDescent="0.2">
      <c r="A52" s="266" t="s">
        <v>130</v>
      </c>
      <c r="B52" s="266"/>
      <c r="D52" s="9">
        <v>3131506851</v>
      </c>
      <c r="F52" s="10"/>
      <c r="H52" s="9">
        <v>177940931496</v>
      </c>
      <c r="J52" s="10"/>
    </row>
    <row r="53" spans="1:10" ht="21.75" customHeight="1" x14ac:dyDescent="0.2">
      <c r="A53" s="266" t="s">
        <v>130</v>
      </c>
      <c r="B53" s="266"/>
      <c r="D53" s="9">
        <v>0</v>
      </c>
      <c r="F53" s="10"/>
      <c r="H53" s="9">
        <v>20426350683</v>
      </c>
      <c r="J53" s="10"/>
    </row>
    <row r="54" spans="1:10" ht="21.75" customHeight="1" x14ac:dyDescent="0.2">
      <c r="A54" s="266" t="s">
        <v>130</v>
      </c>
      <c r="B54" s="266"/>
      <c r="D54" s="9">
        <v>16851813697</v>
      </c>
      <c r="F54" s="10"/>
      <c r="H54" s="9">
        <v>141947704096</v>
      </c>
      <c r="J54" s="10"/>
    </row>
    <row r="55" spans="1:10" ht="21.75" customHeight="1" x14ac:dyDescent="0.2">
      <c r="A55" s="266" t="s">
        <v>131</v>
      </c>
      <c r="B55" s="266"/>
      <c r="D55" s="9">
        <v>24657534240</v>
      </c>
      <c r="F55" s="10"/>
      <c r="H55" s="9">
        <v>149301369843</v>
      </c>
      <c r="J55" s="10"/>
    </row>
    <row r="56" spans="1:10" ht="21.75" customHeight="1" x14ac:dyDescent="0.2">
      <c r="A56" s="266" t="s">
        <v>131</v>
      </c>
      <c r="B56" s="266"/>
      <c r="D56" s="9">
        <v>0</v>
      </c>
      <c r="F56" s="10"/>
      <c r="H56" s="9">
        <v>112190743825</v>
      </c>
      <c r="J56" s="10"/>
    </row>
    <row r="57" spans="1:10" ht="21.75" customHeight="1" x14ac:dyDescent="0.2">
      <c r="A57" s="266" t="s">
        <v>131</v>
      </c>
      <c r="B57" s="266"/>
      <c r="D57" s="9">
        <v>2712328740</v>
      </c>
      <c r="F57" s="10"/>
      <c r="H57" s="9">
        <v>114920547893</v>
      </c>
      <c r="J57" s="10"/>
    </row>
    <row r="58" spans="1:10" ht="21.75" customHeight="1" x14ac:dyDescent="0.2">
      <c r="A58" s="266" t="s">
        <v>131</v>
      </c>
      <c r="B58" s="266"/>
      <c r="D58" s="9">
        <v>0</v>
      </c>
      <c r="F58" s="10"/>
      <c r="H58" s="9">
        <v>105287671231</v>
      </c>
      <c r="J58" s="10"/>
    </row>
    <row r="59" spans="1:10" ht="21.75" customHeight="1" x14ac:dyDescent="0.2">
      <c r="A59" s="266" t="s">
        <v>131</v>
      </c>
      <c r="B59" s="266"/>
      <c r="D59" s="9">
        <v>0</v>
      </c>
      <c r="F59" s="10"/>
      <c r="H59" s="9">
        <v>99394173057</v>
      </c>
      <c r="J59" s="10"/>
    </row>
    <row r="60" spans="1:10" ht="21.75" customHeight="1" x14ac:dyDescent="0.2">
      <c r="A60" s="266" t="s">
        <v>131</v>
      </c>
      <c r="B60" s="266"/>
      <c r="D60" s="9">
        <v>2013698624</v>
      </c>
      <c r="F60" s="10"/>
      <c r="H60" s="9">
        <v>45639041041</v>
      </c>
      <c r="J60" s="10"/>
    </row>
    <row r="61" spans="1:10" ht="21.75" customHeight="1" x14ac:dyDescent="0.2">
      <c r="A61" s="266" t="s">
        <v>131</v>
      </c>
      <c r="B61" s="266"/>
      <c r="D61" s="9">
        <v>0</v>
      </c>
      <c r="F61" s="10"/>
      <c r="H61" s="9">
        <v>85191780820</v>
      </c>
      <c r="J61" s="10"/>
    </row>
    <row r="62" spans="1:10" ht="21.75" customHeight="1" x14ac:dyDescent="0.2">
      <c r="A62" s="266" t="s">
        <v>157</v>
      </c>
      <c r="B62" s="266"/>
      <c r="D62" s="9">
        <v>0</v>
      </c>
      <c r="F62" s="10"/>
      <c r="H62" s="9">
        <v>42661284934</v>
      </c>
      <c r="J62" s="10"/>
    </row>
    <row r="63" spans="1:10" ht="21.75" customHeight="1" x14ac:dyDescent="0.2">
      <c r="A63" s="266" t="s">
        <v>156</v>
      </c>
      <c r="B63" s="266"/>
      <c r="D63" s="9">
        <v>0</v>
      </c>
      <c r="F63" s="10"/>
      <c r="H63" s="9">
        <v>38206069615</v>
      </c>
      <c r="J63" s="10"/>
    </row>
    <row r="64" spans="1:10" ht="21.75" customHeight="1" x14ac:dyDescent="0.2">
      <c r="A64" s="266" t="s">
        <v>131</v>
      </c>
      <c r="B64" s="266"/>
      <c r="D64" s="9">
        <v>30986301350</v>
      </c>
      <c r="F64" s="10"/>
      <c r="H64" s="9">
        <v>192542465716</v>
      </c>
      <c r="J64" s="10"/>
    </row>
    <row r="65" spans="1:10" ht="21.75" customHeight="1" x14ac:dyDescent="0.2">
      <c r="A65" s="266" t="s">
        <v>131</v>
      </c>
      <c r="B65" s="266"/>
      <c r="D65" s="9">
        <v>0</v>
      </c>
      <c r="F65" s="10"/>
      <c r="H65" s="9">
        <v>15404794518</v>
      </c>
      <c r="J65" s="10"/>
    </row>
    <row r="66" spans="1:10" ht="21.75" customHeight="1" x14ac:dyDescent="0.2">
      <c r="A66" s="266" t="s">
        <v>131</v>
      </c>
      <c r="B66" s="266"/>
      <c r="D66" s="9">
        <v>0</v>
      </c>
      <c r="F66" s="10"/>
      <c r="H66" s="9">
        <v>45812835611</v>
      </c>
      <c r="J66" s="10"/>
    </row>
    <row r="67" spans="1:10" ht="21.75" customHeight="1" x14ac:dyDescent="0.2">
      <c r="A67" s="266" t="s">
        <v>156</v>
      </c>
      <c r="B67" s="266"/>
      <c r="D67" s="9">
        <v>0</v>
      </c>
      <c r="F67" s="10"/>
      <c r="H67" s="9">
        <v>60115449328</v>
      </c>
      <c r="J67" s="10"/>
    </row>
    <row r="68" spans="1:10" ht="21.75" customHeight="1" x14ac:dyDescent="0.2">
      <c r="A68" s="266" t="s">
        <v>131</v>
      </c>
      <c r="B68" s="266"/>
      <c r="D68" s="9">
        <v>0</v>
      </c>
      <c r="F68" s="10"/>
      <c r="H68" s="9">
        <v>32917808217</v>
      </c>
      <c r="J68" s="10"/>
    </row>
    <row r="69" spans="1:10" ht="21.75" customHeight="1" x14ac:dyDescent="0.2">
      <c r="A69" s="266" t="s">
        <v>131</v>
      </c>
      <c r="B69" s="266"/>
      <c r="D69" s="9">
        <v>23095890425</v>
      </c>
      <c r="F69" s="10"/>
      <c r="H69" s="9">
        <v>139068493147</v>
      </c>
      <c r="J69" s="10"/>
    </row>
    <row r="70" spans="1:10" ht="21.75" customHeight="1" x14ac:dyDescent="0.2">
      <c r="A70" s="266" t="s">
        <v>131</v>
      </c>
      <c r="B70" s="266"/>
      <c r="D70" s="9">
        <v>0</v>
      </c>
      <c r="F70" s="10"/>
      <c r="H70" s="9">
        <v>72779260257</v>
      </c>
      <c r="J70" s="10"/>
    </row>
    <row r="71" spans="1:10" ht="21.75" customHeight="1" x14ac:dyDescent="0.2">
      <c r="A71" s="266" t="s">
        <v>131</v>
      </c>
      <c r="B71" s="266"/>
      <c r="D71" s="9">
        <v>0</v>
      </c>
      <c r="F71" s="10"/>
      <c r="H71" s="9">
        <v>3184931501</v>
      </c>
      <c r="J71" s="10"/>
    </row>
    <row r="72" spans="1:10" ht="21.75" customHeight="1" x14ac:dyDescent="0.2">
      <c r="A72" s="266" t="s">
        <v>157</v>
      </c>
      <c r="B72" s="266"/>
      <c r="D72" s="9">
        <v>0</v>
      </c>
      <c r="F72" s="10"/>
      <c r="H72" s="9">
        <v>80262842480</v>
      </c>
      <c r="J72" s="10"/>
    </row>
    <row r="73" spans="1:10" ht="21.75" customHeight="1" x14ac:dyDescent="0.2">
      <c r="A73" s="266" t="s">
        <v>134</v>
      </c>
      <c r="B73" s="266"/>
      <c r="D73" s="9">
        <v>13068493540</v>
      </c>
      <c r="F73" s="10"/>
      <c r="H73" s="9">
        <v>104736990095</v>
      </c>
      <c r="J73" s="10"/>
    </row>
    <row r="74" spans="1:10" ht="21.75" customHeight="1" x14ac:dyDescent="0.2">
      <c r="A74" s="266" t="s">
        <v>130</v>
      </c>
      <c r="B74" s="266"/>
      <c r="D74" s="9">
        <v>0</v>
      </c>
      <c r="F74" s="10"/>
      <c r="H74" s="9">
        <v>44606246568</v>
      </c>
      <c r="J74" s="10"/>
    </row>
    <row r="75" spans="1:10" ht="21.75" customHeight="1" x14ac:dyDescent="0.2">
      <c r="A75" s="266" t="s">
        <v>130</v>
      </c>
      <c r="B75" s="266"/>
      <c r="D75" s="9">
        <v>0</v>
      </c>
      <c r="F75" s="10"/>
      <c r="H75" s="9">
        <v>136767123282</v>
      </c>
      <c r="J75" s="10"/>
    </row>
    <row r="76" spans="1:10" ht="21.75" customHeight="1" x14ac:dyDescent="0.2">
      <c r="A76" s="266" t="s">
        <v>131</v>
      </c>
      <c r="B76" s="266"/>
      <c r="D76" s="9">
        <v>20169863010</v>
      </c>
      <c r="F76" s="10"/>
      <c r="H76" s="9">
        <v>108681945195</v>
      </c>
      <c r="J76" s="10"/>
    </row>
    <row r="77" spans="1:10" ht="21.75" customHeight="1" x14ac:dyDescent="0.2">
      <c r="A77" s="266" t="s">
        <v>130</v>
      </c>
      <c r="B77" s="266"/>
      <c r="D77" s="9">
        <v>0</v>
      </c>
      <c r="F77" s="10"/>
      <c r="H77" s="9">
        <v>59849187939</v>
      </c>
      <c r="J77" s="10"/>
    </row>
    <row r="78" spans="1:10" ht="21.75" customHeight="1" x14ac:dyDescent="0.2">
      <c r="A78" s="266" t="s">
        <v>157</v>
      </c>
      <c r="B78" s="266"/>
      <c r="D78" s="9">
        <v>0</v>
      </c>
      <c r="F78" s="10"/>
      <c r="H78" s="9">
        <v>30315951506</v>
      </c>
      <c r="J78" s="10"/>
    </row>
    <row r="79" spans="1:10" ht="21.75" customHeight="1" x14ac:dyDescent="0.2">
      <c r="A79" s="266" t="s">
        <v>157</v>
      </c>
      <c r="B79" s="266"/>
      <c r="D79" s="9">
        <v>0</v>
      </c>
      <c r="F79" s="10"/>
      <c r="H79" s="9">
        <v>29951593448</v>
      </c>
      <c r="J79" s="10"/>
    </row>
    <row r="80" spans="1:10" ht="21.75" customHeight="1" x14ac:dyDescent="0.2">
      <c r="A80" s="266" t="s">
        <v>137</v>
      </c>
      <c r="B80" s="266"/>
      <c r="D80" s="9">
        <v>24657534240</v>
      </c>
      <c r="F80" s="10"/>
      <c r="H80" s="9">
        <v>119999999968</v>
      </c>
      <c r="J80" s="10"/>
    </row>
    <row r="81" spans="1:10" ht="21.75" customHeight="1" x14ac:dyDescent="0.2">
      <c r="A81" s="266" t="s">
        <v>272</v>
      </c>
      <c r="B81" s="266"/>
      <c r="D81" s="9">
        <v>0</v>
      </c>
      <c r="F81" s="10"/>
      <c r="H81" s="9">
        <v>96657534246</v>
      </c>
      <c r="J81" s="10"/>
    </row>
    <row r="82" spans="1:10" ht="21.75" customHeight="1" x14ac:dyDescent="0.2">
      <c r="A82" s="266" t="s">
        <v>272</v>
      </c>
      <c r="B82" s="266"/>
      <c r="D82" s="9">
        <v>0</v>
      </c>
      <c r="F82" s="10"/>
      <c r="H82" s="9">
        <v>6137753425</v>
      </c>
      <c r="J82" s="10"/>
    </row>
    <row r="83" spans="1:10" ht="21.75" customHeight="1" x14ac:dyDescent="0.2">
      <c r="A83" s="266" t="s">
        <v>139</v>
      </c>
      <c r="B83" s="266"/>
      <c r="D83" s="9">
        <v>0</v>
      </c>
      <c r="F83" s="10"/>
      <c r="H83" s="9">
        <v>134221370547</v>
      </c>
      <c r="J83" s="10"/>
    </row>
    <row r="84" spans="1:10" ht="21.75" customHeight="1" x14ac:dyDescent="0.2">
      <c r="A84" s="266" t="s">
        <v>130</v>
      </c>
      <c r="B84" s="266"/>
      <c r="D84" s="9">
        <v>24679929861</v>
      </c>
      <c r="F84" s="10"/>
      <c r="H84" s="9">
        <v>112225500477</v>
      </c>
      <c r="J84" s="10"/>
    </row>
    <row r="85" spans="1:10" ht="21.75" customHeight="1" x14ac:dyDescent="0.2">
      <c r="A85" s="266" t="s">
        <v>139</v>
      </c>
      <c r="B85" s="266"/>
      <c r="D85" s="9">
        <v>9974268480</v>
      </c>
      <c r="F85" s="10"/>
      <c r="H85" s="9">
        <v>47876488704</v>
      </c>
      <c r="J85" s="10"/>
    </row>
    <row r="86" spans="1:10" ht="21.75" customHeight="1" x14ac:dyDescent="0.2">
      <c r="A86" s="266" t="s">
        <v>139</v>
      </c>
      <c r="B86" s="266"/>
      <c r="D86" s="9">
        <v>58107131490</v>
      </c>
      <c r="F86" s="10"/>
      <c r="H86" s="9">
        <v>273103518003</v>
      </c>
      <c r="J86" s="10"/>
    </row>
    <row r="87" spans="1:10" ht="21.75" customHeight="1" x14ac:dyDescent="0.2">
      <c r="A87" s="266" t="s">
        <v>157</v>
      </c>
      <c r="B87" s="266"/>
      <c r="D87" s="9">
        <v>0</v>
      </c>
      <c r="F87" s="10"/>
      <c r="H87" s="9">
        <v>38520628442</v>
      </c>
      <c r="J87" s="10"/>
    </row>
    <row r="88" spans="1:10" ht="21.75" customHeight="1" x14ac:dyDescent="0.2">
      <c r="A88" s="266" t="s">
        <v>142</v>
      </c>
      <c r="B88" s="266"/>
      <c r="D88" s="9">
        <v>30313972596</v>
      </c>
      <c r="F88" s="10"/>
      <c r="H88" s="9">
        <v>136238301303</v>
      </c>
      <c r="J88" s="10"/>
    </row>
    <row r="89" spans="1:10" ht="21.75" customHeight="1" x14ac:dyDescent="0.2">
      <c r="A89" s="266" t="s">
        <v>142</v>
      </c>
      <c r="B89" s="266"/>
      <c r="D89" s="9">
        <v>26975342460</v>
      </c>
      <c r="F89" s="10"/>
      <c r="H89" s="9">
        <v>124086575316</v>
      </c>
      <c r="J89" s="10"/>
    </row>
    <row r="90" spans="1:10" ht="21.75" customHeight="1" x14ac:dyDescent="0.2">
      <c r="A90" s="266" t="s">
        <v>156</v>
      </c>
      <c r="B90" s="266"/>
      <c r="D90" s="9">
        <v>0</v>
      </c>
      <c r="F90" s="10"/>
      <c r="H90" s="9">
        <v>30666076296</v>
      </c>
      <c r="J90" s="10"/>
    </row>
    <row r="91" spans="1:10" ht="21.75" customHeight="1" x14ac:dyDescent="0.2">
      <c r="A91" s="266" t="s">
        <v>142</v>
      </c>
      <c r="B91" s="266"/>
      <c r="D91" s="9">
        <v>32054794500</v>
      </c>
      <c r="F91" s="10"/>
      <c r="H91" s="9">
        <v>146383561550</v>
      </c>
      <c r="J91" s="10"/>
    </row>
    <row r="92" spans="1:10" ht="21.75" customHeight="1" x14ac:dyDescent="0.2">
      <c r="A92" s="266" t="s">
        <v>273</v>
      </c>
      <c r="B92" s="266"/>
      <c r="D92" s="9">
        <v>0</v>
      </c>
      <c r="F92" s="10"/>
      <c r="H92" s="9">
        <v>66293375330</v>
      </c>
      <c r="J92" s="10"/>
    </row>
    <row r="93" spans="1:10" ht="21.75" customHeight="1" x14ac:dyDescent="0.2">
      <c r="A93" s="266" t="s">
        <v>274</v>
      </c>
      <c r="B93" s="266"/>
      <c r="D93" s="9">
        <v>5424657554</v>
      </c>
      <c r="F93" s="10"/>
      <c r="H93" s="9">
        <v>85027269053</v>
      </c>
      <c r="J93" s="10"/>
    </row>
    <row r="94" spans="1:10" ht="21.75" customHeight="1" x14ac:dyDescent="0.2">
      <c r="A94" s="266" t="s">
        <v>156</v>
      </c>
      <c r="B94" s="266"/>
      <c r="D94" s="9">
        <v>0</v>
      </c>
      <c r="F94" s="10"/>
      <c r="H94" s="9">
        <v>29970411930</v>
      </c>
      <c r="J94" s="10"/>
    </row>
    <row r="95" spans="1:10" ht="21.75" customHeight="1" x14ac:dyDescent="0.2">
      <c r="A95" s="266" t="s">
        <v>157</v>
      </c>
      <c r="B95" s="266"/>
      <c r="D95" s="9">
        <v>0</v>
      </c>
      <c r="F95" s="10"/>
      <c r="H95" s="9">
        <v>44971988764</v>
      </c>
      <c r="J95" s="10"/>
    </row>
    <row r="96" spans="1:10" ht="21.75" customHeight="1" x14ac:dyDescent="0.2">
      <c r="A96" s="266" t="s">
        <v>275</v>
      </c>
      <c r="B96" s="266"/>
      <c r="D96" s="9">
        <v>4602739746</v>
      </c>
      <c r="F96" s="10"/>
      <c r="H96" s="9">
        <v>79397260274</v>
      </c>
      <c r="J96" s="10"/>
    </row>
    <row r="97" spans="1:10" ht="21.75" customHeight="1" x14ac:dyDescent="0.2">
      <c r="A97" s="266" t="s">
        <v>276</v>
      </c>
      <c r="B97" s="266"/>
      <c r="D97" s="9">
        <v>2254421960</v>
      </c>
      <c r="F97" s="10"/>
      <c r="H97" s="9">
        <v>38888778082</v>
      </c>
      <c r="J97" s="10"/>
    </row>
    <row r="98" spans="1:10" ht="21.75" customHeight="1" x14ac:dyDescent="0.2">
      <c r="A98" s="266" t="s">
        <v>157</v>
      </c>
      <c r="B98" s="266"/>
      <c r="D98" s="9">
        <v>0</v>
      </c>
      <c r="F98" s="10"/>
      <c r="H98" s="9">
        <v>58414402333</v>
      </c>
      <c r="J98" s="10"/>
    </row>
    <row r="99" spans="1:10" ht="21.75" customHeight="1" x14ac:dyDescent="0.2">
      <c r="A99" s="266" t="s">
        <v>156</v>
      </c>
      <c r="B99" s="266"/>
      <c r="D99" s="9">
        <v>0</v>
      </c>
      <c r="F99" s="10"/>
      <c r="H99" s="9">
        <v>44111782353</v>
      </c>
      <c r="J99" s="10"/>
    </row>
    <row r="100" spans="1:10" ht="21.75" customHeight="1" x14ac:dyDescent="0.2">
      <c r="A100" s="266" t="s">
        <v>157</v>
      </c>
      <c r="B100" s="266"/>
      <c r="D100" s="9">
        <v>0</v>
      </c>
      <c r="F100" s="10"/>
      <c r="H100" s="9">
        <v>18831121447</v>
      </c>
      <c r="J100" s="10"/>
    </row>
    <row r="101" spans="1:10" ht="21.75" customHeight="1" x14ac:dyDescent="0.2">
      <c r="A101" s="266" t="s">
        <v>156</v>
      </c>
      <c r="B101" s="266"/>
      <c r="D101" s="9">
        <v>0</v>
      </c>
      <c r="F101" s="10"/>
      <c r="H101" s="9">
        <v>12816110314</v>
      </c>
      <c r="J101" s="10"/>
    </row>
    <row r="102" spans="1:10" ht="21.75" customHeight="1" x14ac:dyDescent="0.2">
      <c r="A102" s="266" t="s">
        <v>157</v>
      </c>
      <c r="B102" s="266"/>
      <c r="D102" s="9">
        <v>0</v>
      </c>
      <c r="F102" s="10"/>
      <c r="H102" s="9">
        <v>12348497337</v>
      </c>
      <c r="J102" s="10"/>
    </row>
    <row r="103" spans="1:10" ht="21.75" customHeight="1" x14ac:dyDescent="0.2">
      <c r="A103" s="266" t="s">
        <v>157</v>
      </c>
      <c r="B103" s="266"/>
      <c r="D103" s="9">
        <v>0</v>
      </c>
      <c r="F103" s="10"/>
      <c r="H103" s="9">
        <v>17162466361</v>
      </c>
      <c r="J103" s="10"/>
    </row>
    <row r="104" spans="1:10" ht="21.75" customHeight="1" x14ac:dyDescent="0.2">
      <c r="A104" s="266" t="s">
        <v>156</v>
      </c>
      <c r="B104" s="266"/>
      <c r="D104" s="9">
        <v>0</v>
      </c>
      <c r="F104" s="10"/>
      <c r="H104" s="9">
        <v>12545755225</v>
      </c>
      <c r="J104" s="10"/>
    </row>
    <row r="105" spans="1:10" ht="21.75" customHeight="1" x14ac:dyDescent="0.2">
      <c r="A105" s="266" t="s">
        <v>156</v>
      </c>
      <c r="B105" s="266"/>
      <c r="D105" s="9">
        <v>0</v>
      </c>
      <c r="F105" s="10"/>
      <c r="H105" s="9">
        <v>30588633471</v>
      </c>
      <c r="J105" s="10"/>
    </row>
    <row r="106" spans="1:10" ht="21.75" customHeight="1" x14ac:dyDescent="0.2">
      <c r="A106" s="266" t="s">
        <v>157</v>
      </c>
      <c r="B106" s="266"/>
      <c r="D106" s="9">
        <v>0</v>
      </c>
      <c r="F106" s="10"/>
      <c r="H106" s="9">
        <v>39604981676</v>
      </c>
      <c r="J106" s="10"/>
    </row>
    <row r="107" spans="1:10" ht="21.75" customHeight="1" x14ac:dyDescent="0.2">
      <c r="A107" s="266" t="s">
        <v>146</v>
      </c>
      <c r="B107" s="266"/>
      <c r="D107" s="9">
        <v>16027397250</v>
      </c>
      <c r="F107" s="10"/>
      <c r="H107" s="9">
        <v>86712328738</v>
      </c>
      <c r="J107" s="10"/>
    </row>
    <row r="108" spans="1:10" ht="21.75" customHeight="1" x14ac:dyDescent="0.2">
      <c r="A108" s="266" t="s">
        <v>148</v>
      </c>
      <c r="B108" s="266"/>
      <c r="D108" s="9">
        <v>24657534240</v>
      </c>
      <c r="F108" s="10"/>
      <c r="H108" s="9">
        <v>95342465728</v>
      </c>
      <c r="J108" s="10"/>
    </row>
    <row r="109" spans="1:10" ht="21.75" customHeight="1" x14ac:dyDescent="0.2">
      <c r="A109" s="266" t="s">
        <v>149</v>
      </c>
      <c r="B109" s="266"/>
      <c r="D109" s="9">
        <v>24657534240</v>
      </c>
      <c r="F109" s="10"/>
      <c r="H109" s="9">
        <v>95342465728</v>
      </c>
      <c r="J109" s="10"/>
    </row>
    <row r="110" spans="1:10" ht="21.75" customHeight="1" x14ac:dyDescent="0.2">
      <c r="A110" s="266" t="s">
        <v>150</v>
      </c>
      <c r="B110" s="266"/>
      <c r="D110" s="9">
        <v>27732328740</v>
      </c>
      <c r="F110" s="10"/>
      <c r="H110" s="9">
        <v>108978246478</v>
      </c>
      <c r="J110" s="10"/>
    </row>
    <row r="111" spans="1:10" ht="21.75" customHeight="1" x14ac:dyDescent="0.2">
      <c r="A111" s="266" t="s">
        <v>152</v>
      </c>
      <c r="B111" s="266"/>
      <c r="D111" s="9">
        <v>5753424656</v>
      </c>
      <c r="F111" s="10"/>
      <c r="H111" s="9">
        <v>73972602720</v>
      </c>
      <c r="J111" s="10"/>
    </row>
    <row r="112" spans="1:10" ht="21.75" customHeight="1" x14ac:dyDescent="0.2">
      <c r="A112" s="266" t="s">
        <v>153</v>
      </c>
      <c r="B112" s="266"/>
      <c r="D112" s="9">
        <v>29872602720</v>
      </c>
      <c r="F112" s="10"/>
      <c r="H112" s="9">
        <v>112520136912</v>
      </c>
      <c r="J112" s="10"/>
    </row>
    <row r="113" spans="1:10" ht="21.75" customHeight="1" x14ac:dyDescent="0.2">
      <c r="A113" s="266" t="s">
        <v>155</v>
      </c>
      <c r="B113" s="266"/>
      <c r="D113" s="9">
        <v>5753424656</v>
      </c>
      <c r="F113" s="10"/>
      <c r="H113" s="9">
        <v>73972602720</v>
      </c>
      <c r="J113" s="10"/>
    </row>
    <row r="114" spans="1:10" ht="21.75" customHeight="1" x14ac:dyDescent="0.2">
      <c r="A114" s="266" t="s">
        <v>157</v>
      </c>
      <c r="B114" s="266"/>
      <c r="D114" s="9">
        <v>0</v>
      </c>
      <c r="F114" s="10"/>
      <c r="H114" s="9">
        <v>52273974149</v>
      </c>
      <c r="J114" s="10"/>
    </row>
    <row r="115" spans="1:10" ht="21.75" customHeight="1" x14ac:dyDescent="0.2">
      <c r="A115" s="266" t="s">
        <v>156</v>
      </c>
      <c r="B115" s="266"/>
      <c r="D115" s="9">
        <v>1019384844</v>
      </c>
      <c r="F115" s="10"/>
      <c r="H115" s="9">
        <v>114770090041</v>
      </c>
      <c r="J115" s="10"/>
    </row>
    <row r="116" spans="1:10" ht="21.75" customHeight="1" x14ac:dyDescent="0.2">
      <c r="A116" s="266" t="s">
        <v>156</v>
      </c>
      <c r="B116" s="266"/>
      <c r="D116" s="9">
        <v>0</v>
      </c>
      <c r="F116" s="10"/>
      <c r="H116" s="9">
        <v>39276551720</v>
      </c>
      <c r="J116" s="10"/>
    </row>
    <row r="117" spans="1:10" ht="21.75" customHeight="1" x14ac:dyDescent="0.2">
      <c r="A117" s="266" t="s">
        <v>157</v>
      </c>
      <c r="B117" s="266"/>
      <c r="D117" s="9">
        <v>0</v>
      </c>
      <c r="F117" s="10"/>
      <c r="H117" s="9">
        <v>18132849510</v>
      </c>
      <c r="J117" s="10"/>
    </row>
    <row r="118" spans="1:10" ht="21.75" customHeight="1" x14ac:dyDescent="0.2">
      <c r="A118" s="266" t="s">
        <v>157</v>
      </c>
      <c r="B118" s="266"/>
      <c r="D118" s="9">
        <v>0</v>
      </c>
      <c r="F118" s="10"/>
      <c r="H118" s="9">
        <v>9481636337</v>
      </c>
      <c r="J118" s="10"/>
    </row>
    <row r="119" spans="1:10" ht="21.75" customHeight="1" x14ac:dyDescent="0.2">
      <c r="A119" s="266" t="s">
        <v>157</v>
      </c>
      <c r="B119" s="266"/>
      <c r="D119" s="9">
        <v>0</v>
      </c>
      <c r="F119" s="10"/>
      <c r="H119" s="9">
        <v>20956470099</v>
      </c>
      <c r="J119" s="10"/>
    </row>
    <row r="120" spans="1:10" ht="21.75" customHeight="1" x14ac:dyDescent="0.2">
      <c r="A120" s="266" t="s">
        <v>157</v>
      </c>
      <c r="B120" s="266"/>
      <c r="D120" s="9">
        <v>0</v>
      </c>
      <c r="F120" s="10"/>
      <c r="H120" s="9">
        <v>11769485574</v>
      </c>
      <c r="J120" s="10"/>
    </row>
    <row r="121" spans="1:10" ht="21.75" customHeight="1" x14ac:dyDescent="0.2">
      <c r="A121" s="266" t="s">
        <v>156</v>
      </c>
      <c r="B121" s="266"/>
      <c r="D121" s="9">
        <v>1547740249</v>
      </c>
      <c r="F121" s="10"/>
      <c r="H121" s="9">
        <v>37737657455</v>
      </c>
      <c r="J121" s="10"/>
    </row>
    <row r="122" spans="1:10" ht="21.75" customHeight="1" x14ac:dyDescent="0.2">
      <c r="A122" s="266" t="s">
        <v>156</v>
      </c>
      <c r="B122" s="266"/>
      <c r="D122" s="9">
        <v>0</v>
      </c>
      <c r="F122" s="10"/>
      <c r="H122" s="9">
        <v>9390343170</v>
      </c>
      <c r="J122" s="10"/>
    </row>
    <row r="123" spans="1:10" ht="21.75" customHeight="1" x14ac:dyDescent="0.2">
      <c r="A123" s="266" t="s">
        <v>157</v>
      </c>
      <c r="B123" s="266"/>
      <c r="D123" s="9">
        <v>953306845</v>
      </c>
      <c r="F123" s="10"/>
      <c r="H123" s="9">
        <v>27296265222</v>
      </c>
      <c r="J123" s="10"/>
    </row>
    <row r="124" spans="1:10" ht="21.75" customHeight="1" x14ac:dyDescent="0.2">
      <c r="A124" s="266" t="s">
        <v>156</v>
      </c>
      <c r="B124" s="266"/>
      <c r="D124" s="9">
        <v>0</v>
      </c>
      <c r="F124" s="10"/>
      <c r="H124" s="9">
        <v>31364385094</v>
      </c>
      <c r="J124" s="10"/>
    </row>
    <row r="125" spans="1:10" ht="21.75" customHeight="1" x14ac:dyDescent="0.2">
      <c r="A125" s="266" t="s">
        <v>157</v>
      </c>
      <c r="B125" s="266"/>
      <c r="D125" s="9">
        <v>0</v>
      </c>
      <c r="F125" s="10"/>
      <c r="H125" s="9">
        <v>3226419385</v>
      </c>
      <c r="J125" s="10"/>
    </row>
    <row r="126" spans="1:10" ht="21.75" customHeight="1" x14ac:dyDescent="0.2">
      <c r="A126" s="266" t="s">
        <v>156</v>
      </c>
      <c r="B126" s="266"/>
      <c r="D126" s="9">
        <v>66513722030</v>
      </c>
      <c r="F126" s="10"/>
      <c r="H126" s="9">
        <v>217057250794</v>
      </c>
      <c r="J126" s="10"/>
    </row>
    <row r="127" spans="1:10" ht="21.75" customHeight="1" x14ac:dyDescent="0.2">
      <c r="A127" s="266" t="s">
        <v>157</v>
      </c>
      <c r="B127" s="266"/>
      <c r="D127" s="9">
        <v>0</v>
      </c>
      <c r="F127" s="10"/>
      <c r="H127" s="9">
        <v>90456164986</v>
      </c>
      <c r="J127" s="10"/>
    </row>
    <row r="128" spans="1:10" ht="21.75" customHeight="1" x14ac:dyDescent="0.2">
      <c r="A128" s="266" t="s">
        <v>157</v>
      </c>
      <c r="B128" s="266"/>
      <c r="D128" s="9">
        <v>10613982766</v>
      </c>
      <c r="F128" s="10"/>
      <c r="H128" s="9">
        <v>26453681336</v>
      </c>
      <c r="J128" s="10"/>
    </row>
    <row r="129" spans="1:10" ht="21.75" customHeight="1" x14ac:dyDescent="0.2">
      <c r="A129" s="266" t="s">
        <v>131</v>
      </c>
      <c r="B129" s="266"/>
      <c r="D129" s="9">
        <v>2876712335</v>
      </c>
      <c r="F129" s="10"/>
      <c r="H129" s="9">
        <v>33287671231</v>
      </c>
      <c r="J129" s="10"/>
    </row>
    <row r="130" spans="1:10" ht="21.75" customHeight="1" x14ac:dyDescent="0.2">
      <c r="A130" s="266" t="s">
        <v>159</v>
      </c>
      <c r="B130" s="266"/>
      <c r="D130" s="9">
        <v>5126301392</v>
      </c>
      <c r="F130" s="10"/>
      <c r="H130" s="9">
        <v>11495342457</v>
      </c>
      <c r="J130" s="10"/>
    </row>
    <row r="131" spans="1:10" ht="21.75" customHeight="1" x14ac:dyDescent="0.2">
      <c r="A131" s="266" t="s">
        <v>157</v>
      </c>
      <c r="B131" s="266"/>
      <c r="D131" s="9">
        <v>766357032</v>
      </c>
      <c r="F131" s="10"/>
      <c r="H131" s="9">
        <v>8971294517</v>
      </c>
      <c r="J131" s="10"/>
    </row>
    <row r="132" spans="1:10" ht="21.75" customHeight="1" x14ac:dyDescent="0.2">
      <c r="A132" s="266" t="s">
        <v>157</v>
      </c>
      <c r="B132" s="266"/>
      <c r="D132" s="9">
        <v>1797631869</v>
      </c>
      <c r="F132" s="10"/>
      <c r="H132" s="9">
        <v>21043828476</v>
      </c>
      <c r="J132" s="10"/>
    </row>
    <row r="133" spans="1:10" ht="21.75" customHeight="1" x14ac:dyDescent="0.2">
      <c r="A133" s="266" t="s">
        <v>131</v>
      </c>
      <c r="B133" s="266"/>
      <c r="D133" s="9">
        <v>35260273950</v>
      </c>
      <c r="F133" s="10"/>
      <c r="H133" s="9">
        <v>90320547900</v>
      </c>
      <c r="J133" s="10"/>
    </row>
    <row r="134" spans="1:10" ht="21.75" customHeight="1" x14ac:dyDescent="0.2">
      <c r="A134" s="266" t="s">
        <v>131</v>
      </c>
      <c r="B134" s="266"/>
      <c r="D134" s="9">
        <v>1390684920</v>
      </c>
      <c r="F134" s="10"/>
      <c r="H134" s="9">
        <v>2781369840</v>
      </c>
      <c r="J134" s="10"/>
    </row>
    <row r="135" spans="1:10" ht="21.75" customHeight="1" x14ac:dyDescent="0.2">
      <c r="A135" s="266" t="s">
        <v>131</v>
      </c>
      <c r="B135" s="266"/>
      <c r="D135" s="9">
        <v>51771205470</v>
      </c>
      <c r="F135" s="10"/>
      <c r="H135" s="9">
        <v>98365290393</v>
      </c>
      <c r="J135" s="10"/>
    </row>
    <row r="136" spans="1:10" ht="21.75" customHeight="1" x14ac:dyDescent="0.2">
      <c r="A136" s="266" t="s">
        <v>131</v>
      </c>
      <c r="B136" s="266"/>
      <c r="D136" s="9">
        <v>26970410940</v>
      </c>
      <c r="F136" s="10"/>
      <c r="H136" s="9">
        <v>50344767088</v>
      </c>
      <c r="J136" s="10"/>
    </row>
    <row r="137" spans="1:10" ht="21.75" customHeight="1" x14ac:dyDescent="0.2">
      <c r="A137" s="266" t="s">
        <v>131</v>
      </c>
      <c r="B137" s="266"/>
      <c r="D137" s="9">
        <v>21868421910</v>
      </c>
      <c r="F137" s="10"/>
      <c r="H137" s="9">
        <v>40092106835</v>
      </c>
      <c r="J137" s="10"/>
    </row>
    <row r="138" spans="1:10" ht="21.75" customHeight="1" x14ac:dyDescent="0.2">
      <c r="A138" s="266" t="s">
        <v>131</v>
      </c>
      <c r="B138" s="266"/>
      <c r="D138" s="9">
        <v>31787988493</v>
      </c>
      <c r="F138" s="10"/>
      <c r="H138" s="9">
        <v>53710739173</v>
      </c>
      <c r="J138" s="10"/>
    </row>
    <row r="139" spans="1:10" ht="21.75" customHeight="1" x14ac:dyDescent="0.2">
      <c r="A139" s="266" t="s">
        <v>156</v>
      </c>
      <c r="B139" s="266"/>
      <c r="D139" s="9">
        <v>8761644619</v>
      </c>
      <c r="F139" s="10"/>
      <c r="H139" s="9">
        <v>15336987079</v>
      </c>
      <c r="J139" s="10"/>
    </row>
    <row r="140" spans="1:10" ht="21.75" customHeight="1" x14ac:dyDescent="0.2">
      <c r="A140" s="266" t="s">
        <v>157</v>
      </c>
      <c r="B140" s="266"/>
      <c r="D140" s="9">
        <v>7874385587</v>
      </c>
      <c r="F140" s="10"/>
      <c r="H140" s="9">
        <v>13996752707</v>
      </c>
      <c r="J140" s="10"/>
    </row>
    <row r="141" spans="1:10" ht="21.75" customHeight="1" x14ac:dyDescent="0.2">
      <c r="A141" s="266" t="s">
        <v>131</v>
      </c>
      <c r="B141" s="266"/>
      <c r="D141" s="9">
        <v>17905315069</v>
      </c>
      <c r="F141" s="10"/>
      <c r="H141" s="9">
        <v>29636383552</v>
      </c>
      <c r="J141" s="10"/>
    </row>
    <row r="142" spans="1:10" ht="21.75" customHeight="1" x14ac:dyDescent="0.2">
      <c r="A142" s="266" t="s">
        <v>166</v>
      </c>
      <c r="B142" s="266"/>
      <c r="D142" s="9">
        <v>9595257916</v>
      </c>
      <c r="F142" s="10"/>
      <c r="H142" s="9">
        <v>12923092984</v>
      </c>
      <c r="J142" s="10"/>
    </row>
    <row r="143" spans="1:10" ht="21.75" customHeight="1" x14ac:dyDescent="0.2">
      <c r="A143" s="266" t="s">
        <v>131</v>
      </c>
      <c r="B143" s="266"/>
      <c r="D143" s="9">
        <v>26082739727</v>
      </c>
      <c r="F143" s="10"/>
      <c r="H143" s="9">
        <v>40862958896</v>
      </c>
      <c r="J143" s="10"/>
    </row>
    <row r="144" spans="1:10" ht="21.75" customHeight="1" x14ac:dyDescent="0.2">
      <c r="A144" s="266" t="s">
        <v>130</v>
      </c>
      <c r="B144" s="266"/>
      <c r="D144" s="9">
        <v>51661810520</v>
      </c>
      <c r="F144" s="10"/>
      <c r="H144" s="9">
        <v>71890832710</v>
      </c>
      <c r="J144" s="10"/>
    </row>
    <row r="145" spans="1:10" ht="21.75" customHeight="1" x14ac:dyDescent="0.2">
      <c r="A145" s="266" t="s">
        <v>130</v>
      </c>
      <c r="B145" s="266"/>
      <c r="D145" s="9">
        <v>71158060271</v>
      </c>
      <c r="F145" s="10"/>
      <c r="H145" s="9">
        <v>96877841087</v>
      </c>
      <c r="J145" s="10"/>
    </row>
    <row r="146" spans="1:10" ht="21.75" customHeight="1" x14ac:dyDescent="0.2">
      <c r="A146" s="266" t="s">
        <v>130</v>
      </c>
      <c r="B146" s="266"/>
      <c r="D146" s="9">
        <v>40653172601</v>
      </c>
      <c r="F146" s="10"/>
      <c r="H146" s="9">
        <v>54122597251</v>
      </c>
      <c r="J146" s="10"/>
    </row>
    <row r="147" spans="1:10" ht="21.75" customHeight="1" x14ac:dyDescent="0.2">
      <c r="A147" s="266" t="s">
        <v>130</v>
      </c>
      <c r="B147" s="266"/>
      <c r="D147" s="9">
        <v>52686986299</v>
      </c>
      <c r="F147" s="10"/>
      <c r="H147" s="9">
        <v>62180136979</v>
      </c>
      <c r="J147" s="10"/>
    </row>
    <row r="148" spans="1:10" ht="21.75" customHeight="1" x14ac:dyDescent="0.2">
      <c r="A148" s="266" t="s">
        <v>130</v>
      </c>
      <c r="B148" s="266"/>
      <c r="D148" s="9">
        <v>129890410957</v>
      </c>
      <c r="F148" s="10"/>
      <c r="H148" s="9">
        <v>150438356162</v>
      </c>
      <c r="J148" s="10"/>
    </row>
    <row r="149" spans="1:10" ht="21.75" customHeight="1" x14ac:dyDescent="0.2">
      <c r="A149" s="266" t="s">
        <v>130</v>
      </c>
      <c r="B149" s="266"/>
      <c r="D149" s="9">
        <v>5309589039</v>
      </c>
      <c r="F149" s="10"/>
      <c r="H149" s="9">
        <v>5967123283</v>
      </c>
      <c r="J149" s="10"/>
    </row>
    <row r="150" spans="1:10" ht="21.75" customHeight="1" x14ac:dyDescent="0.2">
      <c r="A150" s="266" t="s">
        <v>130</v>
      </c>
      <c r="B150" s="266"/>
      <c r="D150" s="9">
        <v>73031506848</v>
      </c>
      <c r="F150" s="10"/>
      <c r="H150" s="9">
        <v>77525753422</v>
      </c>
      <c r="J150" s="10"/>
    </row>
    <row r="151" spans="1:10" ht="21.75" customHeight="1" x14ac:dyDescent="0.2">
      <c r="A151" s="266" t="s">
        <v>131</v>
      </c>
      <c r="B151" s="266"/>
      <c r="D151" s="9">
        <v>66095342460</v>
      </c>
      <c r="F151" s="10"/>
      <c r="H151" s="9">
        <v>66095342460</v>
      </c>
      <c r="J151" s="10"/>
    </row>
    <row r="152" spans="1:10" ht="21.75" customHeight="1" x14ac:dyDescent="0.2">
      <c r="A152" s="266" t="s">
        <v>130</v>
      </c>
      <c r="B152" s="266"/>
      <c r="D152" s="9">
        <v>27424308483</v>
      </c>
      <c r="F152" s="10"/>
      <c r="H152" s="9">
        <v>27424308483</v>
      </c>
      <c r="J152" s="10"/>
    </row>
    <row r="153" spans="1:10" ht="21.75" customHeight="1" x14ac:dyDescent="0.2">
      <c r="A153" s="266" t="s">
        <v>175</v>
      </c>
      <c r="B153" s="266"/>
      <c r="D153" s="9">
        <v>30361167116</v>
      </c>
      <c r="F153" s="10"/>
      <c r="H153" s="9">
        <v>30361167116</v>
      </c>
      <c r="J153" s="10"/>
    </row>
    <row r="154" spans="1:10" ht="21.75" customHeight="1" x14ac:dyDescent="0.2">
      <c r="A154" s="266" t="s">
        <v>130</v>
      </c>
      <c r="B154" s="266"/>
      <c r="D154" s="9">
        <v>23543260272</v>
      </c>
      <c r="F154" s="10"/>
      <c r="H154" s="9">
        <v>23543260272</v>
      </c>
      <c r="J154" s="10"/>
    </row>
    <row r="155" spans="1:10" ht="21.75" customHeight="1" x14ac:dyDescent="0.2">
      <c r="A155" s="266" t="s">
        <v>131</v>
      </c>
      <c r="B155" s="266"/>
      <c r="D155" s="9">
        <v>28316712312</v>
      </c>
      <c r="F155" s="10"/>
      <c r="H155" s="9">
        <v>28316712312</v>
      </c>
      <c r="J155" s="10"/>
    </row>
    <row r="156" spans="1:10" ht="21.75" customHeight="1" x14ac:dyDescent="0.2">
      <c r="A156" s="266" t="s">
        <v>130</v>
      </c>
      <c r="B156" s="266"/>
      <c r="D156" s="9">
        <v>8854605199</v>
      </c>
      <c r="F156" s="10"/>
      <c r="H156" s="9">
        <v>8854605199</v>
      </c>
      <c r="J156" s="10"/>
    </row>
    <row r="157" spans="1:10" ht="21.75" customHeight="1" x14ac:dyDescent="0.2">
      <c r="A157" s="266" t="s">
        <v>130</v>
      </c>
      <c r="B157" s="266"/>
      <c r="D157" s="9">
        <v>2680635610</v>
      </c>
      <c r="F157" s="10"/>
      <c r="H157" s="9">
        <v>2680635610</v>
      </c>
      <c r="J157" s="10"/>
    </row>
    <row r="158" spans="1:10" ht="21.75" customHeight="1" x14ac:dyDescent="0.2">
      <c r="A158" s="266" t="s">
        <v>130</v>
      </c>
      <c r="B158" s="266"/>
      <c r="D158" s="9">
        <v>6200547944</v>
      </c>
      <c r="F158" s="10"/>
      <c r="H158" s="9">
        <v>6200547944</v>
      </c>
      <c r="J158" s="10"/>
    </row>
    <row r="159" spans="1:10" ht="21.75" customHeight="1" x14ac:dyDescent="0.2">
      <c r="A159" s="266" t="s">
        <v>131</v>
      </c>
      <c r="B159" s="266"/>
      <c r="D159" s="9">
        <v>2295616435</v>
      </c>
      <c r="F159" s="10"/>
      <c r="H159" s="9">
        <v>2295616435</v>
      </c>
      <c r="J159" s="10"/>
    </row>
    <row r="160" spans="1:10" ht="21.75" customHeight="1" x14ac:dyDescent="0.2">
      <c r="A160" s="266" t="s">
        <v>131</v>
      </c>
      <c r="B160" s="266"/>
      <c r="D160" s="9">
        <v>6657534246</v>
      </c>
      <c r="F160" s="10"/>
      <c r="H160" s="9">
        <v>6657534246</v>
      </c>
      <c r="J160" s="10"/>
    </row>
    <row r="161" spans="1:10" ht="21.75" customHeight="1" x14ac:dyDescent="0.2">
      <c r="A161" s="266" t="s">
        <v>130</v>
      </c>
      <c r="B161" s="266"/>
      <c r="D161" s="9">
        <v>15804000000</v>
      </c>
      <c r="F161" s="10"/>
      <c r="H161" s="9">
        <v>15804000000</v>
      </c>
      <c r="J161" s="10"/>
    </row>
    <row r="162" spans="1:10" ht="21.75" customHeight="1" x14ac:dyDescent="0.2">
      <c r="A162" s="267" t="s">
        <v>130</v>
      </c>
      <c r="B162" s="267"/>
      <c r="D162" s="13">
        <v>1173741368</v>
      </c>
      <c r="F162" s="14"/>
      <c r="H162" s="13">
        <v>1173741368</v>
      </c>
      <c r="J162" s="14"/>
    </row>
    <row r="163" spans="1:10" x14ac:dyDescent="0.2">
      <c r="D163">
        <f>SUBTOTAL(9,D8:D162)</f>
        <v>1464468945809</v>
      </c>
      <c r="E163">
        <f>SUBTOTAL(9,E8:E162)</f>
        <v>0</v>
      </c>
      <c r="F163">
        <f>SUBTOTAL(9,F8:F162)</f>
        <v>0</v>
      </c>
      <c r="G163">
        <f>SUBTOTAL(9,G8:G162)</f>
        <v>0</v>
      </c>
      <c r="H163">
        <f>SUBTOTAL(9,H8:H162)</f>
        <v>8591283985799</v>
      </c>
    </row>
  </sheetData>
  <autoFilter ref="A7:J162" xr:uid="{7D69E2E2-4CB8-422E-BBAA-2E97BE16CAA6}">
    <filterColumn colId="0" showButton="0"/>
  </autoFilter>
  <mergeCells count="162">
    <mergeCell ref="A7:B7"/>
    <mergeCell ref="A1:J1"/>
    <mergeCell ref="A2:J2"/>
    <mergeCell ref="A3:J3"/>
    <mergeCell ref="B5:J5"/>
    <mergeCell ref="D6:F6"/>
    <mergeCell ref="H6:J6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A35:B35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43:B143"/>
    <mergeCell ref="A144:B144"/>
    <mergeCell ref="A145:B145"/>
    <mergeCell ref="A146:B146"/>
    <mergeCell ref="A147:B147"/>
    <mergeCell ref="A148:B148"/>
    <mergeCell ref="A137:B137"/>
    <mergeCell ref="A138:B138"/>
    <mergeCell ref="A139:B139"/>
    <mergeCell ref="A140:B140"/>
    <mergeCell ref="A141:B141"/>
    <mergeCell ref="A142:B142"/>
    <mergeCell ref="A161:B161"/>
    <mergeCell ref="A162:B162"/>
    <mergeCell ref="A155:B155"/>
    <mergeCell ref="A156:B156"/>
    <mergeCell ref="A157:B157"/>
    <mergeCell ref="A158:B158"/>
    <mergeCell ref="A159:B159"/>
    <mergeCell ref="A160:B160"/>
    <mergeCell ref="A149:B149"/>
    <mergeCell ref="A150:B150"/>
    <mergeCell ref="A151:B151"/>
    <mergeCell ref="A152:B152"/>
    <mergeCell ref="A153:B153"/>
    <mergeCell ref="A154:B154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DDF1-D714-4398-B75D-C6FD6628EB76}">
  <sheetPr>
    <pageSetUpPr fitToPage="1"/>
  </sheetPr>
  <dimension ref="A1:V28"/>
  <sheetViews>
    <sheetView rightToLeft="1" view="pageBreakPreview" zoomScaleNormal="70" zoomScaleSheetLayoutView="100" workbookViewId="0">
      <selection activeCell="B6" sqref="B6"/>
    </sheetView>
  </sheetViews>
  <sheetFormatPr defaultRowHeight="15.75" x14ac:dyDescent="0.2"/>
  <cols>
    <col min="1" max="1" width="5.140625" style="127" customWidth="1"/>
    <col min="2" max="2" width="40.28515625" style="127" customWidth="1"/>
    <col min="3" max="3" width="1.28515625" style="127" customWidth="1"/>
    <col min="4" max="4" width="34.28515625" style="127" customWidth="1"/>
    <col min="5" max="5" width="1.28515625" style="127" customWidth="1"/>
    <col min="6" max="6" width="29.42578125" style="127" customWidth="1"/>
    <col min="7" max="7" width="1.28515625" style="127" customWidth="1"/>
    <col min="8" max="8" width="30.28515625" style="127" customWidth="1"/>
    <col min="9" max="9" width="1.28515625" style="127" customWidth="1"/>
    <col min="10" max="10" width="32.42578125" style="127" customWidth="1"/>
    <col min="11" max="11" width="0.28515625" style="127" customWidth="1"/>
    <col min="12" max="12" width="14.5703125" style="127" customWidth="1"/>
    <col min="13" max="13" width="12.85546875" style="127" customWidth="1"/>
    <col min="14" max="14" width="16.85546875" style="127" bestFit="1" customWidth="1"/>
    <col min="15" max="16" width="9.140625" style="127"/>
    <col min="17" max="17" width="16.85546875" style="127" bestFit="1" customWidth="1"/>
    <col min="18" max="16384" width="9.140625" style="127"/>
  </cols>
  <sheetData>
    <row r="1" spans="1:22" ht="29.1" customHeight="1" x14ac:dyDescent="0.2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2" ht="21.75" customHeight="1" x14ac:dyDescent="0.2">
      <c r="A2" s="291" t="s">
        <v>184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22" ht="21.75" customHeight="1" x14ac:dyDescent="0.2">
      <c r="A3" s="291" t="s">
        <v>2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22" ht="23.25" customHeight="1" x14ac:dyDescent="0.2"/>
    <row r="5" spans="1:22" ht="23.25" customHeight="1" x14ac:dyDescent="0.2">
      <c r="A5" s="128" t="s">
        <v>264</v>
      </c>
      <c r="B5" s="292" t="s">
        <v>265</v>
      </c>
      <c r="C5" s="292"/>
      <c r="D5" s="292"/>
      <c r="E5" s="292"/>
      <c r="F5" s="292"/>
      <c r="G5" s="292"/>
      <c r="H5" s="292"/>
      <c r="I5" s="292"/>
      <c r="J5" s="292"/>
    </row>
    <row r="6" spans="1:22" ht="42.75" customHeight="1" x14ac:dyDescent="0.2">
      <c r="D6" s="288" t="s">
        <v>203</v>
      </c>
      <c r="E6" s="288"/>
      <c r="F6" s="288"/>
      <c r="H6" s="288" t="s">
        <v>204</v>
      </c>
      <c r="I6" s="288"/>
      <c r="J6" s="288"/>
    </row>
    <row r="7" spans="1:22" ht="52.5" customHeight="1" x14ac:dyDescent="0.2">
      <c r="A7" s="288" t="s">
        <v>266</v>
      </c>
      <c r="B7" s="288"/>
      <c r="D7" s="129" t="s">
        <v>267</v>
      </c>
      <c r="E7" s="130"/>
      <c r="F7" s="129" t="s">
        <v>268</v>
      </c>
      <c r="H7" s="129" t="s">
        <v>267</v>
      </c>
      <c r="I7" s="130"/>
      <c r="J7" s="129" t="s">
        <v>268</v>
      </c>
    </row>
    <row r="8" spans="1:22" ht="36.4" customHeight="1" x14ac:dyDescent="0.2">
      <c r="A8" s="300" t="s">
        <v>340</v>
      </c>
      <c r="B8" s="300"/>
      <c r="C8" s="300"/>
      <c r="D8" s="158">
        <v>5164563576</v>
      </c>
      <c r="E8" s="232">
        <v>0</v>
      </c>
      <c r="F8" s="133">
        <f>D8/N17</f>
        <v>6.8885941305119672E-2</v>
      </c>
      <c r="G8" s="232">
        <v>0</v>
      </c>
      <c r="H8" s="158">
        <v>38432336991</v>
      </c>
      <c r="I8" s="132"/>
      <c r="J8" s="133">
        <f>H8/Q17</f>
        <v>0.35021438893286155</v>
      </c>
    </row>
    <row r="9" spans="1:22" ht="36.4" customHeight="1" x14ac:dyDescent="0.2">
      <c r="A9" s="300" t="s">
        <v>341</v>
      </c>
      <c r="B9" s="300"/>
      <c r="C9" s="300"/>
      <c r="D9" s="158">
        <v>1464468945809</v>
      </c>
      <c r="E9" s="232">
        <v>7160082813405</v>
      </c>
      <c r="F9" s="133">
        <f>D9/N23</f>
        <v>2.806534482526734E-2</v>
      </c>
      <c r="G9" s="232">
        <v>0</v>
      </c>
      <c r="H9" s="158">
        <v>8591283985799</v>
      </c>
      <c r="I9" s="132"/>
      <c r="J9" s="133">
        <f>H9/Q23</f>
        <v>0.33804185236873097</v>
      </c>
    </row>
    <row r="10" spans="1:22" ht="36.4" customHeight="1" thickBot="1" x14ac:dyDescent="0.25">
      <c r="A10" s="289" t="s">
        <v>24</v>
      </c>
      <c r="B10" s="289"/>
      <c r="C10" s="134"/>
      <c r="D10" s="233">
        <f>SUM(D8:D9)</f>
        <v>1469633509385</v>
      </c>
      <c r="E10" s="232"/>
      <c r="F10" s="234">
        <f>SUM(F8:F9)</f>
        <v>9.6951286130387004E-2</v>
      </c>
      <c r="G10" s="232"/>
      <c r="H10" s="233">
        <f>SUM(H8:H9)</f>
        <v>8629716322790</v>
      </c>
      <c r="I10" s="132"/>
      <c r="J10" s="135">
        <f>SUM(J8:J9)</f>
        <v>0.68825624130159246</v>
      </c>
    </row>
    <row r="11" spans="1:22" ht="16.5" thickTop="1" x14ac:dyDescent="0.2">
      <c r="D11" s="235"/>
      <c r="E11" s="235"/>
      <c r="F11" s="235"/>
      <c r="G11" s="235"/>
      <c r="H11" s="235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</row>
    <row r="12" spans="1:22" ht="18.75" x14ac:dyDescent="0.2">
      <c r="D12" s="137"/>
      <c r="E12" s="232"/>
      <c r="F12" s="232"/>
      <c r="G12" s="232"/>
      <c r="H12" s="137"/>
      <c r="L12" s="229"/>
      <c r="M12" s="229"/>
      <c r="N12" s="230" t="s">
        <v>203</v>
      </c>
      <c r="O12" s="229"/>
      <c r="P12" s="229"/>
      <c r="Q12" s="229"/>
      <c r="R12" s="229"/>
      <c r="S12" s="229"/>
      <c r="T12" s="229"/>
      <c r="U12" s="229"/>
      <c r="V12" s="228"/>
    </row>
    <row r="13" spans="1:22" ht="19.5" x14ac:dyDescent="0.2">
      <c r="D13" s="232"/>
      <c r="E13" s="232"/>
      <c r="F13" s="232"/>
      <c r="G13" s="232"/>
      <c r="H13" s="232"/>
      <c r="L13" s="287" t="s">
        <v>342</v>
      </c>
      <c r="M13" s="229"/>
      <c r="N13" s="230" t="s">
        <v>7</v>
      </c>
      <c r="O13" s="230"/>
      <c r="P13" s="290" t="s">
        <v>204</v>
      </c>
      <c r="Q13" s="290"/>
      <c r="R13" s="290"/>
      <c r="S13" s="230"/>
      <c r="T13" s="229"/>
      <c r="U13" s="229"/>
      <c r="V13" s="228"/>
    </row>
    <row r="14" spans="1:22" ht="18" x14ac:dyDescent="0.2">
      <c r="B14" s="136"/>
      <c r="C14" s="136"/>
      <c r="D14" s="236"/>
      <c r="E14" s="236"/>
      <c r="F14" s="236"/>
      <c r="G14" s="236"/>
      <c r="H14" s="236"/>
      <c r="I14" s="136"/>
      <c r="J14" s="136"/>
      <c r="L14" s="287"/>
      <c r="M14" s="230" t="s">
        <v>343</v>
      </c>
      <c r="N14" s="231">
        <f>سپرده!D8</f>
        <v>61326105311</v>
      </c>
      <c r="O14" s="230"/>
      <c r="P14" s="230"/>
      <c r="Q14" s="231">
        <v>130859661656</v>
      </c>
      <c r="R14" s="230"/>
      <c r="S14" s="287" t="s">
        <v>344</v>
      </c>
      <c r="T14" s="287"/>
      <c r="U14" s="287"/>
      <c r="V14" s="228"/>
    </row>
    <row r="15" spans="1:22" ht="18" x14ac:dyDescent="0.2">
      <c r="B15" s="136"/>
      <c r="C15" s="136"/>
      <c r="D15" s="232"/>
      <c r="E15" s="237"/>
      <c r="F15" s="237"/>
      <c r="G15" s="237"/>
      <c r="H15" s="237"/>
      <c r="I15" s="136"/>
      <c r="J15" s="136"/>
      <c r="L15" s="287"/>
      <c r="M15" s="230"/>
      <c r="N15" s="230" t="s">
        <v>9</v>
      </c>
      <c r="O15" s="230"/>
      <c r="P15" s="230"/>
      <c r="Q15" s="229"/>
      <c r="R15" s="230"/>
      <c r="S15" s="230"/>
      <c r="T15" s="229"/>
      <c r="U15" s="229"/>
      <c r="V15" s="228"/>
    </row>
    <row r="16" spans="1:22" ht="18" x14ac:dyDescent="0.2">
      <c r="B16" s="136"/>
      <c r="C16" s="136"/>
      <c r="D16" s="232"/>
      <c r="E16" s="236"/>
      <c r="F16" s="236"/>
      <c r="G16" s="236"/>
      <c r="H16" s="236"/>
      <c r="I16" s="136"/>
      <c r="J16" s="136"/>
      <c r="L16" s="287"/>
      <c r="M16" s="230" t="s">
        <v>345</v>
      </c>
      <c r="N16" s="231">
        <f>سپرده!J8</f>
        <v>88619253006</v>
      </c>
      <c r="O16" s="230"/>
      <c r="P16" s="230"/>
      <c r="Q16" s="231">
        <f>N16</f>
        <v>88619253006</v>
      </c>
      <c r="R16" s="230"/>
      <c r="S16" s="230"/>
      <c r="T16" s="229"/>
      <c r="U16" s="229"/>
      <c r="V16" s="228"/>
    </row>
    <row r="17" spans="2:22" ht="18.75" x14ac:dyDescent="0.2">
      <c r="B17" s="136"/>
      <c r="C17" s="136"/>
      <c r="D17" s="238"/>
      <c r="E17" s="236"/>
      <c r="F17" s="236"/>
      <c r="G17" s="236"/>
      <c r="H17" s="238"/>
      <c r="I17" s="136"/>
      <c r="J17" s="136"/>
      <c r="L17" s="287"/>
      <c r="M17" s="230" t="s">
        <v>346</v>
      </c>
      <c r="N17" s="231">
        <f>(N14+N16)/2</f>
        <v>74972679158.5</v>
      </c>
      <c r="O17" s="230"/>
      <c r="P17" s="230"/>
      <c r="Q17" s="231">
        <f>(Q14+Q16)/2</f>
        <v>109739457331</v>
      </c>
      <c r="R17" s="230"/>
      <c r="S17" s="230"/>
      <c r="T17" s="229"/>
      <c r="U17" s="229"/>
      <c r="V17" s="228"/>
    </row>
    <row r="18" spans="2:22" ht="18" x14ac:dyDescent="0.2">
      <c r="B18" s="136"/>
      <c r="C18" s="136"/>
      <c r="D18" s="138"/>
      <c r="E18" s="138"/>
      <c r="F18" s="138"/>
      <c r="G18" s="138"/>
      <c r="H18" s="138"/>
      <c r="I18" s="136"/>
      <c r="J18" s="136"/>
      <c r="L18" s="230"/>
      <c r="M18" s="230"/>
      <c r="N18" s="230"/>
      <c r="O18" s="230"/>
      <c r="P18" s="230"/>
      <c r="Q18" s="230"/>
      <c r="R18" s="230"/>
      <c r="S18" s="230"/>
      <c r="T18" s="229"/>
      <c r="U18" s="229"/>
      <c r="V18" s="228"/>
    </row>
    <row r="19" spans="2:22" ht="18" x14ac:dyDescent="0.2">
      <c r="B19" s="136"/>
      <c r="C19" s="136"/>
      <c r="D19" s="136"/>
      <c r="E19" s="136"/>
      <c r="F19" s="136"/>
      <c r="G19" s="136"/>
      <c r="H19" s="136"/>
      <c r="I19" s="136"/>
      <c r="J19" s="136"/>
      <c r="L19" s="287" t="s">
        <v>347</v>
      </c>
      <c r="M19" s="230" t="s">
        <v>203</v>
      </c>
      <c r="N19" s="230" t="s">
        <v>7</v>
      </c>
      <c r="O19" s="230"/>
      <c r="P19" s="230"/>
      <c r="Q19" s="230"/>
      <c r="R19" s="230"/>
      <c r="S19" s="230"/>
      <c r="T19" s="229"/>
      <c r="U19" s="229"/>
      <c r="V19" s="228"/>
    </row>
    <row r="20" spans="2:22" ht="18" x14ac:dyDescent="0.2">
      <c r="B20" s="136"/>
      <c r="C20" s="136"/>
      <c r="D20" s="136"/>
      <c r="E20" s="136"/>
      <c r="F20" s="136"/>
      <c r="G20" s="136"/>
      <c r="H20" s="136"/>
      <c r="I20" s="136"/>
      <c r="J20" s="136"/>
      <c r="L20" s="287"/>
      <c r="M20" s="230" t="s">
        <v>343</v>
      </c>
      <c r="N20" s="231">
        <f>سپرده!D9</f>
        <v>53531666000000</v>
      </c>
      <c r="O20" s="230"/>
      <c r="P20" s="230"/>
      <c r="Q20" s="231">
        <v>14999198000000</v>
      </c>
      <c r="R20" s="230"/>
      <c r="S20" s="287" t="str">
        <f>S14</f>
        <v>1404/01/01 تا 1404/01/01</v>
      </c>
      <c r="T20" s="287"/>
      <c r="U20" s="287"/>
      <c r="V20" s="228"/>
    </row>
    <row r="21" spans="2:22" ht="18" x14ac:dyDescent="0.2">
      <c r="B21" s="136"/>
      <c r="C21" s="136"/>
      <c r="D21" s="136"/>
      <c r="E21" s="136"/>
      <c r="F21" s="136"/>
      <c r="G21" s="136"/>
      <c r="H21" s="136"/>
      <c r="I21" s="136"/>
      <c r="J21" s="136"/>
      <c r="L21" s="287"/>
      <c r="M21" s="230"/>
      <c r="N21" s="230" t="s">
        <v>9</v>
      </c>
      <c r="O21" s="230"/>
      <c r="P21" s="230"/>
      <c r="Q21" s="231"/>
      <c r="R21" s="230"/>
      <c r="S21" s="230"/>
      <c r="T21" s="229"/>
      <c r="U21" s="229"/>
      <c r="V21" s="228"/>
    </row>
    <row r="22" spans="2:22" ht="18" x14ac:dyDescent="0.2">
      <c r="B22" s="136"/>
      <c r="C22" s="136"/>
      <c r="D22" s="136"/>
      <c r="E22" s="136"/>
      <c r="F22" s="136"/>
      <c r="G22" s="136"/>
      <c r="H22" s="136"/>
      <c r="I22" s="136"/>
      <c r="J22" s="136"/>
      <c r="L22" s="287"/>
      <c r="M22" s="230" t="s">
        <v>345</v>
      </c>
      <c r="N22" s="231">
        <f>سپرده!J9</f>
        <v>50829706000000</v>
      </c>
      <c r="O22" s="230"/>
      <c r="P22" s="230"/>
      <c r="Q22" s="231">
        <f>N22</f>
        <v>50829706000000</v>
      </c>
      <c r="R22" s="230"/>
      <c r="S22" s="230"/>
      <c r="T22" s="229"/>
      <c r="U22" s="229"/>
      <c r="V22" s="228"/>
    </row>
    <row r="23" spans="2:22" ht="18" x14ac:dyDescent="0.2">
      <c r="B23" s="136"/>
      <c r="C23" s="136"/>
      <c r="D23" s="136"/>
      <c r="E23" s="136"/>
      <c r="F23" s="136"/>
      <c r="G23" s="136"/>
      <c r="H23" s="136"/>
      <c r="I23" s="136"/>
      <c r="J23" s="136"/>
      <c r="L23" s="287"/>
      <c r="M23" s="230" t="s">
        <v>346</v>
      </c>
      <c r="N23" s="231">
        <f>(N20+N22)/2</f>
        <v>52180686000000</v>
      </c>
      <c r="O23" s="230"/>
      <c r="P23" s="230"/>
      <c r="Q23" s="231">
        <f>(Q21+Q22)/2</f>
        <v>25414853000000</v>
      </c>
      <c r="R23" s="230"/>
      <c r="S23" s="230"/>
      <c r="T23" s="229"/>
      <c r="U23" s="229"/>
      <c r="V23" s="228"/>
    </row>
    <row r="24" spans="2:22" ht="18" x14ac:dyDescent="0.2">
      <c r="B24" s="136"/>
      <c r="C24" s="136"/>
      <c r="D24" s="136"/>
      <c r="E24" s="136"/>
      <c r="F24" s="136"/>
      <c r="G24" s="136"/>
      <c r="H24" s="136"/>
      <c r="I24" s="136"/>
      <c r="J24" s="136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2:22" x14ac:dyDescent="0.2"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</row>
    <row r="26" spans="2:22" x14ac:dyDescent="0.2"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</row>
    <row r="27" spans="2:22" x14ac:dyDescent="0.2"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</row>
    <row r="28" spans="2:22" x14ac:dyDescent="0.2"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</row>
  </sheetData>
  <mergeCells count="15">
    <mergeCell ref="A1:J1"/>
    <mergeCell ref="A2:J2"/>
    <mergeCell ref="A3:J3"/>
    <mergeCell ref="B5:J5"/>
    <mergeCell ref="D6:F6"/>
    <mergeCell ref="H6:J6"/>
    <mergeCell ref="S14:U14"/>
    <mergeCell ref="L19:L23"/>
    <mergeCell ref="S20:U20"/>
    <mergeCell ref="A7:B7"/>
    <mergeCell ref="A8:C8"/>
    <mergeCell ref="A9:C9"/>
    <mergeCell ref="A10:B10"/>
    <mergeCell ref="L13:L17"/>
    <mergeCell ref="P13:R13"/>
  </mergeCells>
  <pageMargins left="0.39" right="0.39" top="0.39" bottom="0.39" header="0" footer="0"/>
  <pageSetup paperSize="9" scale="8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7"/>
  <sheetViews>
    <sheetView rightToLeft="1" topLeftCell="A162" zoomScale="115" zoomScaleNormal="115" workbookViewId="0">
      <selection activeCell="D182" sqref="D18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0" ht="14.45" customHeight="1" x14ac:dyDescent="0.2"/>
    <row r="5" spans="1:10" ht="14.45" customHeight="1" x14ac:dyDescent="0.2">
      <c r="A5" s="1" t="s">
        <v>264</v>
      </c>
      <c r="B5" s="252" t="s">
        <v>265</v>
      </c>
      <c r="C5" s="252"/>
      <c r="D5" s="252"/>
      <c r="E5" s="252"/>
      <c r="F5" s="252"/>
      <c r="G5" s="252"/>
      <c r="H5" s="252"/>
      <c r="I5" s="252"/>
      <c r="J5" s="252"/>
    </row>
    <row r="6" spans="1:10" ht="14.45" customHeight="1" x14ac:dyDescent="0.2">
      <c r="D6" s="253" t="s">
        <v>203</v>
      </c>
      <c r="E6" s="253"/>
      <c r="F6" s="253"/>
      <c r="H6" s="253" t="s">
        <v>204</v>
      </c>
      <c r="I6" s="253"/>
      <c r="J6" s="253"/>
    </row>
    <row r="7" spans="1:10" ht="36.4" customHeight="1" x14ac:dyDescent="0.2">
      <c r="A7" s="253" t="s">
        <v>266</v>
      </c>
      <c r="B7" s="253"/>
      <c r="D7" s="19" t="s">
        <v>267</v>
      </c>
      <c r="E7" s="3"/>
      <c r="F7" s="19" t="s">
        <v>268</v>
      </c>
      <c r="H7" s="19" t="s">
        <v>267</v>
      </c>
      <c r="I7" s="3"/>
      <c r="J7" s="19" t="s">
        <v>268</v>
      </c>
    </row>
    <row r="8" spans="1:10" ht="21.75" customHeight="1" x14ac:dyDescent="0.2">
      <c r="A8" s="274" t="s">
        <v>110</v>
      </c>
      <c r="B8" s="274"/>
      <c r="D8" s="6">
        <v>2374</v>
      </c>
      <c r="F8" s="7"/>
      <c r="H8" s="6">
        <v>1998815926</v>
      </c>
      <c r="J8" s="7"/>
    </row>
    <row r="9" spans="1:10" ht="21.75" customHeight="1" x14ac:dyDescent="0.2">
      <c r="A9" s="266" t="s">
        <v>112</v>
      </c>
      <c r="B9" s="266"/>
      <c r="D9" s="9">
        <v>5164335176</v>
      </c>
      <c r="F9" s="10"/>
      <c r="H9" s="9">
        <v>36430342106</v>
      </c>
      <c r="J9" s="10"/>
    </row>
    <row r="10" spans="1:10" ht="21.75" customHeight="1" x14ac:dyDescent="0.2">
      <c r="A10" s="266" t="s">
        <v>113</v>
      </c>
      <c r="B10" s="266"/>
      <c r="D10" s="9">
        <v>40726</v>
      </c>
      <c r="F10" s="10"/>
      <c r="H10" s="9">
        <v>378087</v>
      </c>
      <c r="J10" s="10"/>
    </row>
    <row r="11" spans="1:10" ht="21.75" customHeight="1" x14ac:dyDescent="0.2">
      <c r="A11" s="266" t="s">
        <v>114</v>
      </c>
      <c r="B11" s="266"/>
      <c r="D11" s="9">
        <v>0</v>
      </c>
      <c r="F11" s="10"/>
      <c r="H11" s="9">
        <v>98224</v>
      </c>
      <c r="J11" s="10"/>
    </row>
    <row r="12" spans="1:10" ht="21.75" customHeight="1" x14ac:dyDescent="0.2">
      <c r="A12" s="266" t="s">
        <v>116</v>
      </c>
      <c r="B12" s="266"/>
      <c r="D12" s="9">
        <v>70117</v>
      </c>
      <c r="F12" s="10"/>
      <c r="H12" s="9">
        <v>1212150</v>
      </c>
      <c r="J12" s="10"/>
    </row>
    <row r="13" spans="1:10" ht="21.75" customHeight="1" x14ac:dyDescent="0.2">
      <c r="A13" s="266" t="s">
        <v>269</v>
      </c>
      <c r="B13" s="266"/>
      <c r="D13" s="9">
        <v>0</v>
      </c>
      <c r="F13" s="10"/>
      <c r="H13" s="9">
        <v>2272</v>
      </c>
      <c r="J13" s="10"/>
    </row>
    <row r="14" spans="1:10" ht="21.75" customHeight="1" x14ac:dyDescent="0.2">
      <c r="A14" s="266" t="s">
        <v>117</v>
      </c>
      <c r="B14" s="266"/>
      <c r="D14" s="9">
        <v>0</v>
      </c>
      <c r="F14" s="10"/>
      <c r="H14" s="9">
        <v>8205</v>
      </c>
      <c r="J14" s="10"/>
    </row>
    <row r="15" spans="1:10" ht="21.75" customHeight="1" x14ac:dyDescent="0.2">
      <c r="A15" s="266" t="s">
        <v>121</v>
      </c>
      <c r="B15" s="266"/>
      <c r="D15" s="9">
        <v>0</v>
      </c>
      <c r="F15" s="10"/>
      <c r="H15" s="9">
        <v>13746</v>
      </c>
      <c r="J15" s="10"/>
    </row>
    <row r="16" spans="1:10" ht="21.75" customHeight="1" x14ac:dyDescent="0.2">
      <c r="A16" s="266" t="s">
        <v>122</v>
      </c>
      <c r="B16" s="266"/>
      <c r="D16" s="9">
        <v>3753</v>
      </c>
      <c r="F16" s="10"/>
      <c r="H16" s="9">
        <v>40212</v>
      </c>
      <c r="J16" s="10"/>
    </row>
    <row r="17" spans="1:10" ht="21.75" customHeight="1" x14ac:dyDescent="0.2">
      <c r="A17" s="266" t="s">
        <v>123</v>
      </c>
      <c r="B17" s="266"/>
      <c r="D17" s="9">
        <v>33567</v>
      </c>
      <c r="F17" s="10"/>
      <c r="H17" s="9">
        <v>303792</v>
      </c>
      <c r="J17" s="10"/>
    </row>
    <row r="18" spans="1:10" ht="21.75" customHeight="1" x14ac:dyDescent="0.2">
      <c r="A18" s="266" t="s">
        <v>124</v>
      </c>
      <c r="B18" s="266"/>
      <c r="D18" s="9">
        <v>0</v>
      </c>
      <c r="F18" s="10"/>
      <c r="H18" s="9">
        <v>9965</v>
      </c>
      <c r="J18" s="10"/>
    </row>
    <row r="19" spans="1:10" ht="21.75" customHeight="1" x14ac:dyDescent="0.2">
      <c r="A19" s="266" t="s">
        <v>270</v>
      </c>
      <c r="B19" s="266"/>
      <c r="D19" s="9">
        <v>0</v>
      </c>
      <c r="F19" s="10"/>
      <c r="H19" s="9">
        <v>83502465738</v>
      </c>
      <c r="J19" s="10"/>
    </row>
    <row r="20" spans="1:10" ht="21.75" customHeight="1" x14ac:dyDescent="0.2">
      <c r="A20" s="266" t="s">
        <v>130</v>
      </c>
      <c r="B20" s="266"/>
      <c r="D20" s="9">
        <v>0</v>
      </c>
      <c r="F20" s="10"/>
      <c r="H20" s="9">
        <v>3528124991</v>
      </c>
      <c r="J20" s="10"/>
    </row>
    <row r="21" spans="1:10" ht="21.75" customHeight="1" x14ac:dyDescent="0.2">
      <c r="A21" s="266" t="s">
        <v>130</v>
      </c>
      <c r="B21" s="266"/>
      <c r="D21" s="9">
        <v>0</v>
      </c>
      <c r="F21" s="10"/>
      <c r="H21" s="9">
        <v>7262755337</v>
      </c>
      <c r="J21" s="10"/>
    </row>
    <row r="22" spans="1:10" ht="21.75" customHeight="1" x14ac:dyDescent="0.2">
      <c r="A22" s="266" t="s">
        <v>126</v>
      </c>
      <c r="B22" s="266"/>
      <c r="D22" s="9">
        <v>0</v>
      </c>
      <c r="F22" s="10"/>
      <c r="H22" s="9">
        <v>25243</v>
      </c>
      <c r="J22" s="10"/>
    </row>
    <row r="23" spans="1:10" ht="21.75" customHeight="1" x14ac:dyDescent="0.2">
      <c r="A23" s="266" t="s">
        <v>130</v>
      </c>
      <c r="B23" s="266"/>
      <c r="D23" s="9">
        <v>0</v>
      </c>
      <c r="F23" s="10"/>
      <c r="H23" s="9">
        <v>6106902322</v>
      </c>
      <c r="J23" s="10"/>
    </row>
    <row r="24" spans="1:10" ht="21.75" customHeight="1" x14ac:dyDescent="0.2">
      <c r="A24" s="266" t="s">
        <v>157</v>
      </c>
      <c r="B24" s="266"/>
      <c r="D24" s="9">
        <v>0</v>
      </c>
      <c r="F24" s="10"/>
      <c r="H24" s="9">
        <v>8995652811</v>
      </c>
      <c r="J24" s="10"/>
    </row>
    <row r="25" spans="1:10" ht="21.75" customHeight="1" x14ac:dyDescent="0.2">
      <c r="A25" s="266" t="s">
        <v>156</v>
      </c>
      <c r="B25" s="266"/>
      <c r="D25" s="9">
        <v>0</v>
      </c>
      <c r="F25" s="10"/>
      <c r="H25" s="9">
        <v>30293584541</v>
      </c>
      <c r="J25" s="10"/>
    </row>
    <row r="26" spans="1:10" ht="21.75" customHeight="1" x14ac:dyDescent="0.2">
      <c r="A26" s="266" t="s">
        <v>130</v>
      </c>
      <c r="B26" s="266"/>
      <c r="D26" s="9">
        <v>0</v>
      </c>
      <c r="F26" s="10"/>
      <c r="H26" s="9">
        <v>39667628143</v>
      </c>
      <c r="J26" s="10"/>
    </row>
    <row r="27" spans="1:10" ht="21.75" customHeight="1" x14ac:dyDescent="0.2">
      <c r="A27" s="266" t="s">
        <v>156</v>
      </c>
      <c r="B27" s="266"/>
      <c r="D27" s="9">
        <v>0</v>
      </c>
      <c r="F27" s="10"/>
      <c r="H27" s="9">
        <v>4596763820</v>
      </c>
      <c r="J27" s="10"/>
    </row>
    <row r="28" spans="1:10" ht="21.75" customHeight="1" x14ac:dyDescent="0.2">
      <c r="A28" s="266" t="s">
        <v>130</v>
      </c>
      <c r="B28" s="266"/>
      <c r="D28" s="9">
        <v>0</v>
      </c>
      <c r="F28" s="10"/>
      <c r="H28" s="9">
        <v>37892566266</v>
      </c>
      <c r="J28" s="10"/>
    </row>
    <row r="29" spans="1:10" ht="21.75" customHeight="1" x14ac:dyDescent="0.2">
      <c r="A29" s="266" t="s">
        <v>127</v>
      </c>
      <c r="B29" s="266"/>
      <c r="D29" s="9">
        <v>77001</v>
      </c>
      <c r="F29" s="10"/>
      <c r="H29" s="9">
        <v>759464</v>
      </c>
      <c r="J29" s="10"/>
    </row>
    <row r="30" spans="1:10" ht="21.75" customHeight="1" x14ac:dyDescent="0.2">
      <c r="A30" s="266" t="s">
        <v>271</v>
      </c>
      <c r="B30" s="266"/>
      <c r="D30" s="9">
        <v>0</v>
      </c>
      <c r="F30" s="10"/>
      <c r="H30" s="9">
        <v>80319722138</v>
      </c>
      <c r="J30" s="10"/>
    </row>
    <row r="31" spans="1:10" ht="21.75" customHeight="1" x14ac:dyDescent="0.2">
      <c r="A31" s="266" t="s">
        <v>156</v>
      </c>
      <c r="B31" s="266"/>
      <c r="D31" s="9">
        <v>0</v>
      </c>
      <c r="F31" s="10"/>
      <c r="H31" s="9">
        <v>10411509923</v>
      </c>
      <c r="J31" s="10"/>
    </row>
    <row r="32" spans="1:10" ht="21.75" customHeight="1" x14ac:dyDescent="0.2">
      <c r="A32" s="266" t="s">
        <v>130</v>
      </c>
      <c r="B32" s="266"/>
      <c r="D32" s="9">
        <v>0</v>
      </c>
      <c r="F32" s="10"/>
      <c r="H32" s="9">
        <v>48922672383</v>
      </c>
      <c r="J32" s="10"/>
    </row>
    <row r="33" spans="1:10" ht="21.75" customHeight="1" x14ac:dyDescent="0.2">
      <c r="A33" s="266" t="s">
        <v>157</v>
      </c>
      <c r="B33" s="266"/>
      <c r="D33" s="9">
        <v>0</v>
      </c>
      <c r="F33" s="10"/>
      <c r="H33" s="9">
        <v>20180103129</v>
      </c>
      <c r="J33" s="10"/>
    </row>
    <row r="34" spans="1:10" ht="21.75" customHeight="1" x14ac:dyDescent="0.2">
      <c r="A34" s="266" t="s">
        <v>156</v>
      </c>
      <c r="B34" s="266"/>
      <c r="D34" s="9">
        <v>0</v>
      </c>
      <c r="F34" s="10"/>
      <c r="H34" s="9">
        <v>8386938569</v>
      </c>
      <c r="J34" s="10"/>
    </row>
    <row r="35" spans="1:10" ht="21.75" customHeight="1" x14ac:dyDescent="0.2">
      <c r="A35" s="266" t="s">
        <v>130</v>
      </c>
      <c r="B35" s="266"/>
      <c r="D35" s="9">
        <v>0</v>
      </c>
      <c r="F35" s="10"/>
      <c r="H35" s="9">
        <v>15769416945</v>
      </c>
      <c r="J35" s="10"/>
    </row>
    <row r="36" spans="1:10" ht="21.75" customHeight="1" x14ac:dyDescent="0.2">
      <c r="A36" s="266" t="s">
        <v>157</v>
      </c>
      <c r="B36" s="266"/>
      <c r="D36" s="9">
        <v>0</v>
      </c>
      <c r="F36" s="10"/>
      <c r="H36" s="9">
        <v>3293780389</v>
      </c>
      <c r="J36" s="10"/>
    </row>
    <row r="37" spans="1:10" ht="21.75" customHeight="1" x14ac:dyDescent="0.2">
      <c r="A37" s="266" t="s">
        <v>157</v>
      </c>
      <c r="B37" s="266"/>
      <c r="D37" s="9">
        <v>0</v>
      </c>
      <c r="F37" s="10"/>
      <c r="H37" s="9">
        <v>40716809132</v>
      </c>
      <c r="J37" s="10"/>
    </row>
    <row r="38" spans="1:10" ht="21.75" customHeight="1" x14ac:dyDescent="0.2">
      <c r="A38" s="266" t="s">
        <v>156</v>
      </c>
      <c r="B38" s="266"/>
      <c r="D38" s="9">
        <v>0</v>
      </c>
      <c r="F38" s="10"/>
      <c r="H38" s="9">
        <v>68753790332</v>
      </c>
      <c r="J38" s="10"/>
    </row>
    <row r="39" spans="1:10" ht="21.75" customHeight="1" x14ac:dyDescent="0.2">
      <c r="A39" s="266" t="s">
        <v>157</v>
      </c>
      <c r="B39" s="266"/>
      <c r="D39" s="9">
        <v>0</v>
      </c>
      <c r="F39" s="10"/>
      <c r="H39" s="9">
        <v>83159700776</v>
      </c>
      <c r="J39" s="10"/>
    </row>
    <row r="40" spans="1:10" ht="21.75" customHeight="1" x14ac:dyDescent="0.2">
      <c r="A40" s="266" t="s">
        <v>130</v>
      </c>
      <c r="B40" s="266"/>
      <c r="D40" s="9">
        <v>0</v>
      </c>
      <c r="F40" s="10"/>
      <c r="H40" s="9">
        <v>41352822355</v>
      </c>
      <c r="J40" s="10"/>
    </row>
    <row r="41" spans="1:10" ht="21.75" customHeight="1" x14ac:dyDescent="0.2">
      <c r="A41" s="266" t="s">
        <v>130</v>
      </c>
      <c r="B41" s="266"/>
      <c r="D41" s="9">
        <v>0</v>
      </c>
      <c r="F41" s="10"/>
      <c r="H41" s="9">
        <v>62763950950</v>
      </c>
      <c r="J41" s="10"/>
    </row>
    <row r="42" spans="1:10" ht="21.75" customHeight="1" x14ac:dyDescent="0.2">
      <c r="A42" s="266" t="s">
        <v>131</v>
      </c>
      <c r="B42" s="266"/>
      <c r="D42" s="9">
        <v>0</v>
      </c>
      <c r="F42" s="10"/>
      <c r="H42" s="9">
        <v>117205479450</v>
      </c>
      <c r="J42" s="10"/>
    </row>
    <row r="43" spans="1:10" ht="21.75" customHeight="1" x14ac:dyDescent="0.2">
      <c r="A43" s="266" t="s">
        <v>159</v>
      </c>
      <c r="B43" s="266"/>
      <c r="D43" s="9">
        <v>0</v>
      </c>
      <c r="F43" s="10"/>
      <c r="H43" s="9">
        <v>62819155890</v>
      </c>
      <c r="J43" s="10"/>
    </row>
    <row r="44" spans="1:10" ht="21.75" customHeight="1" x14ac:dyDescent="0.2">
      <c r="A44" s="266" t="s">
        <v>130</v>
      </c>
      <c r="B44" s="266"/>
      <c r="D44" s="9">
        <v>0</v>
      </c>
      <c r="F44" s="10"/>
      <c r="H44" s="9">
        <v>57265624929</v>
      </c>
      <c r="J44" s="10"/>
    </row>
    <row r="45" spans="1:10" ht="21.75" customHeight="1" x14ac:dyDescent="0.2">
      <c r="A45" s="266" t="s">
        <v>130</v>
      </c>
      <c r="B45" s="266"/>
      <c r="D45" s="9">
        <v>0</v>
      </c>
      <c r="F45" s="10"/>
      <c r="H45" s="9">
        <v>51635621450</v>
      </c>
      <c r="J45" s="10"/>
    </row>
    <row r="46" spans="1:10" ht="21.75" customHeight="1" x14ac:dyDescent="0.2">
      <c r="A46" s="266" t="s">
        <v>130</v>
      </c>
      <c r="B46" s="266"/>
      <c r="D46" s="9">
        <v>0</v>
      </c>
      <c r="F46" s="10"/>
      <c r="H46" s="9">
        <v>16234520542</v>
      </c>
      <c r="J46" s="10"/>
    </row>
    <row r="47" spans="1:10" ht="21.75" customHeight="1" x14ac:dyDescent="0.2">
      <c r="A47" s="266" t="s">
        <v>130</v>
      </c>
      <c r="B47" s="266"/>
      <c r="D47" s="9">
        <v>0</v>
      </c>
      <c r="F47" s="10"/>
      <c r="H47" s="9">
        <v>11467397257</v>
      </c>
      <c r="J47" s="10"/>
    </row>
    <row r="48" spans="1:10" ht="21.75" customHeight="1" x14ac:dyDescent="0.2">
      <c r="A48" s="266" t="s">
        <v>130</v>
      </c>
      <c r="B48" s="266"/>
      <c r="D48" s="9">
        <v>0</v>
      </c>
      <c r="F48" s="10"/>
      <c r="H48" s="9">
        <v>7435691831</v>
      </c>
      <c r="J48" s="10"/>
    </row>
    <row r="49" spans="1:10" ht="21.75" customHeight="1" x14ac:dyDescent="0.2">
      <c r="A49" s="266" t="s">
        <v>130</v>
      </c>
      <c r="B49" s="266"/>
      <c r="D49" s="9">
        <v>0</v>
      </c>
      <c r="F49" s="10"/>
      <c r="H49" s="9">
        <v>27456310353</v>
      </c>
      <c r="J49" s="10"/>
    </row>
    <row r="50" spans="1:10" ht="21.75" customHeight="1" x14ac:dyDescent="0.2">
      <c r="A50" s="266" t="s">
        <v>130</v>
      </c>
      <c r="B50" s="266"/>
      <c r="D50" s="9">
        <v>0</v>
      </c>
      <c r="F50" s="10"/>
      <c r="H50" s="9">
        <v>39444127560</v>
      </c>
      <c r="J50" s="10"/>
    </row>
    <row r="51" spans="1:10" ht="21.75" customHeight="1" x14ac:dyDescent="0.2">
      <c r="A51" s="266" t="s">
        <v>130</v>
      </c>
      <c r="B51" s="266"/>
      <c r="D51" s="9">
        <v>0</v>
      </c>
      <c r="F51" s="10"/>
      <c r="H51" s="9">
        <v>39907901368</v>
      </c>
      <c r="J51" s="10"/>
    </row>
    <row r="52" spans="1:10" ht="21.75" customHeight="1" x14ac:dyDescent="0.2">
      <c r="A52" s="266" t="s">
        <v>130</v>
      </c>
      <c r="B52" s="266"/>
      <c r="D52" s="9">
        <v>0</v>
      </c>
      <c r="F52" s="10"/>
      <c r="H52" s="9">
        <v>41417832326</v>
      </c>
      <c r="J52" s="10"/>
    </row>
    <row r="53" spans="1:10" ht="21.75" customHeight="1" x14ac:dyDescent="0.2">
      <c r="A53" s="266" t="s">
        <v>128</v>
      </c>
      <c r="B53" s="266"/>
      <c r="D53" s="9">
        <v>862</v>
      </c>
      <c r="F53" s="10"/>
      <c r="H53" s="9">
        <v>327599</v>
      </c>
      <c r="J53" s="10"/>
    </row>
    <row r="54" spans="1:10" ht="21.75" customHeight="1" x14ac:dyDescent="0.2">
      <c r="A54" s="266" t="s">
        <v>130</v>
      </c>
      <c r="B54" s="266"/>
      <c r="D54" s="9">
        <v>0</v>
      </c>
      <c r="F54" s="10"/>
      <c r="H54" s="9">
        <v>42967916692</v>
      </c>
      <c r="J54" s="10"/>
    </row>
    <row r="55" spans="1:10" ht="21.75" customHeight="1" x14ac:dyDescent="0.2">
      <c r="A55" s="266" t="s">
        <v>130</v>
      </c>
      <c r="B55" s="266"/>
      <c r="D55" s="9">
        <v>0</v>
      </c>
      <c r="F55" s="10"/>
      <c r="H55" s="9">
        <v>36158429564</v>
      </c>
      <c r="J55" s="10"/>
    </row>
    <row r="56" spans="1:10" ht="21.75" customHeight="1" x14ac:dyDescent="0.2">
      <c r="A56" s="266" t="s">
        <v>131</v>
      </c>
      <c r="B56" s="266"/>
      <c r="D56" s="9">
        <v>0</v>
      </c>
      <c r="F56" s="10"/>
      <c r="H56" s="9">
        <v>58464555602</v>
      </c>
      <c r="J56" s="10"/>
    </row>
    <row r="57" spans="1:10" ht="21.75" customHeight="1" x14ac:dyDescent="0.2">
      <c r="A57" s="266" t="s">
        <v>157</v>
      </c>
      <c r="B57" s="266"/>
      <c r="D57" s="9">
        <v>0</v>
      </c>
      <c r="F57" s="10"/>
      <c r="H57" s="9">
        <v>3678548707</v>
      </c>
      <c r="J57" s="10"/>
    </row>
    <row r="58" spans="1:10" ht="21.75" customHeight="1" x14ac:dyDescent="0.2">
      <c r="A58" s="266" t="s">
        <v>131</v>
      </c>
      <c r="B58" s="266"/>
      <c r="D58" s="9">
        <v>0</v>
      </c>
      <c r="F58" s="10"/>
      <c r="H58" s="9">
        <v>31876712322</v>
      </c>
      <c r="J58" s="10"/>
    </row>
    <row r="59" spans="1:10" ht="21.75" customHeight="1" x14ac:dyDescent="0.2">
      <c r="A59" s="266" t="s">
        <v>131</v>
      </c>
      <c r="B59" s="266"/>
      <c r="D59" s="9">
        <v>0</v>
      </c>
      <c r="F59" s="10"/>
      <c r="H59" s="9">
        <v>27454109581</v>
      </c>
      <c r="J59" s="10"/>
    </row>
    <row r="60" spans="1:10" ht="21.75" customHeight="1" x14ac:dyDescent="0.2">
      <c r="A60" s="266" t="s">
        <v>130</v>
      </c>
      <c r="B60" s="266"/>
      <c r="D60" s="9">
        <v>0</v>
      </c>
      <c r="F60" s="10"/>
      <c r="H60" s="9">
        <v>20884018848</v>
      </c>
      <c r="J60" s="10"/>
    </row>
    <row r="61" spans="1:10" ht="21.75" customHeight="1" x14ac:dyDescent="0.2">
      <c r="A61" s="266" t="s">
        <v>130</v>
      </c>
      <c r="B61" s="266"/>
      <c r="D61" s="9">
        <v>0</v>
      </c>
      <c r="F61" s="10"/>
      <c r="H61" s="9">
        <v>24840767122</v>
      </c>
      <c r="J61" s="10"/>
    </row>
    <row r="62" spans="1:10" ht="21.75" customHeight="1" x14ac:dyDescent="0.2">
      <c r="A62" s="266" t="s">
        <v>130</v>
      </c>
      <c r="B62" s="266"/>
      <c r="D62" s="9">
        <v>0</v>
      </c>
      <c r="F62" s="10"/>
      <c r="H62" s="9">
        <v>99693888869</v>
      </c>
      <c r="J62" s="10"/>
    </row>
    <row r="63" spans="1:10" ht="21.75" customHeight="1" x14ac:dyDescent="0.2">
      <c r="A63" s="266" t="s">
        <v>130</v>
      </c>
      <c r="B63" s="266"/>
      <c r="D63" s="9">
        <v>0</v>
      </c>
      <c r="F63" s="10"/>
      <c r="H63" s="9">
        <v>34717808217</v>
      </c>
      <c r="J63" s="10"/>
    </row>
    <row r="64" spans="1:10" ht="21.75" customHeight="1" x14ac:dyDescent="0.2">
      <c r="A64" s="266" t="s">
        <v>130</v>
      </c>
      <c r="B64" s="266"/>
      <c r="D64" s="9">
        <v>0</v>
      </c>
      <c r="F64" s="10"/>
      <c r="H64" s="9">
        <v>198770172485</v>
      </c>
      <c r="J64" s="10"/>
    </row>
    <row r="65" spans="1:10" ht="21.75" customHeight="1" x14ac:dyDescent="0.2">
      <c r="A65" s="266" t="s">
        <v>130</v>
      </c>
      <c r="B65" s="266"/>
      <c r="D65" s="9">
        <v>0</v>
      </c>
      <c r="F65" s="10"/>
      <c r="H65" s="9">
        <v>68350684912</v>
      </c>
      <c r="J65" s="10"/>
    </row>
    <row r="66" spans="1:10" ht="21.75" customHeight="1" x14ac:dyDescent="0.2">
      <c r="A66" s="266" t="s">
        <v>130</v>
      </c>
      <c r="B66" s="266"/>
      <c r="D66" s="9">
        <v>3131506851</v>
      </c>
      <c r="F66" s="10"/>
      <c r="H66" s="9">
        <v>177940931496</v>
      </c>
      <c r="J66" s="10"/>
    </row>
    <row r="67" spans="1:10" ht="21.75" customHeight="1" x14ac:dyDescent="0.2">
      <c r="A67" s="266" t="s">
        <v>130</v>
      </c>
      <c r="B67" s="266"/>
      <c r="D67" s="9">
        <v>0</v>
      </c>
      <c r="F67" s="10"/>
      <c r="H67" s="9">
        <v>20426350683</v>
      </c>
      <c r="J67" s="10"/>
    </row>
    <row r="68" spans="1:10" ht="21.75" customHeight="1" x14ac:dyDescent="0.2">
      <c r="A68" s="266" t="s">
        <v>130</v>
      </c>
      <c r="B68" s="266"/>
      <c r="D68" s="9">
        <v>16851813697</v>
      </c>
      <c r="F68" s="10"/>
      <c r="H68" s="9">
        <v>141947704096</v>
      </c>
      <c r="J68" s="10"/>
    </row>
    <row r="69" spans="1:10" ht="21.75" customHeight="1" x14ac:dyDescent="0.2">
      <c r="A69" s="266" t="s">
        <v>131</v>
      </c>
      <c r="B69" s="266"/>
      <c r="D69" s="9">
        <v>24657534240</v>
      </c>
      <c r="F69" s="10"/>
      <c r="H69" s="9">
        <v>149301369843</v>
      </c>
      <c r="J69" s="10"/>
    </row>
    <row r="70" spans="1:10" ht="21.75" customHeight="1" x14ac:dyDescent="0.2">
      <c r="A70" s="266" t="s">
        <v>131</v>
      </c>
      <c r="B70" s="266"/>
      <c r="D70" s="9">
        <v>0</v>
      </c>
      <c r="F70" s="10"/>
      <c r="H70" s="9">
        <v>112190743825</v>
      </c>
      <c r="J70" s="10"/>
    </row>
    <row r="71" spans="1:10" ht="21.75" customHeight="1" x14ac:dyDescent="0.2">
      <c r="A71" s="266" t="s">
        <v>131</v>
      </c>
      <c r="B71" s="266"/>
      <c r="D71" s="9">
        <v>2712328740</v>
      </c>
      <c r="F71" s="10"/>
      <c r="H71" s="9">
        <v>114920547893</v>
      </c>
      <c r="J71" s="10"/>
    </row>
    <row r="72" spans="1:10" ht="21.75" customHeight="1" x14ac:dyDescent="0.2">
      <c r="A72" s="266" t="s">
        <v>131</v>
      </c>
      <c r="B72" s="266"/>
      <c r="D72" s="9">
        <v>0</v>
      </c>
      <c r="F72" s="10"/>
      <c r="H72" s="9">
        <v>105287671231</v>
      </c>
      <c r="J72" s="10"/>
    </row>
    <row r="73" spans="1:10" ht="21.75" customHeight="1" x14ac:dyDescent="0.2">
      <c r="A73" s="266" t="s">
        <v>131</v>
      </c>
      <c r="B73" s="266"/>
      <c r="D73" s="9">
        <v>0</v>
      </c>
      <c r="F73" s="10"/>
      <c r="H73" s="9">
        <v>99394173057</v>
      </c>
      <c r="J73" s="10"/>
    </row>
    <row r="74" spans="1:10" ht="21.75" customHeight="1" x14ac:dyDescent="0.2">
      <c r="A74" s="266" t="s">
        <v>131</v>
      </c>
      <c r="B74" s="266"/>
      <c r="D74" s="9">
        <v>2013698624</v>
      </c>
      <c r="F74" s="10"/>
      <c r="H74" s="9">
        <v>45639041041</v>
      </c>
      <c r="J74" s="10"/>
    </row>
    <row r="75" spans="1:10" ht="21.75" customHeight="1" x14ac:dyDescent="0.2">
      <c r="A75" s="266" t="s">
        <v>131</v>
      </c>
      <c r="B75" s="266"/>
      <c r="D75" s="9">
        <v>0</v>
      </c>
      <c r="F75" s="10"/>
      <c r="H75" s="9">
        <v>85191780820</v>
      </c>
      <c r="J75" s="10"/>
    </row>
    <row r="76" spans="1:10" ht="21.75" customHeight="1" x14ac:dyDescent="0.2">
      <c r="A76" s="266" t="s">
        <v>157</v>
      </c>
      <c r="B76" s="266"/>
      <c r="D76" s="9">
        <v>0</v>
      </c>
      <c r="F76" s="10"/>
      <c r="H76" s="9">
        <v>42661284934</v>
      </c>
      <c r="J76" s="10"/>
    </row>
    <row r="77" spans="1:10" ht="21.75" customHeight="1" x14ac:dyDescent="0.2">
      <c r="A77" s="266" t="s">
        <v>156</v>
      </c>
      <c r="B77" s="266"/>
      <c r="D77" s="9">
        <v>0</v>
      </c>
      <c r="F77" s="10"/>
      <c r="H77" s="9">
        <v>38206069615</v>
      </c>
      <c r="J77" s="10"/>
    </row>
    <row r="78" spans="1:10" ht="21.75" customHeight="1" x14ac:dyDescent="0.2">
      <c r="A78" s="266" t="s">
        <v>131</v>
      </c>
      <c r="B78" s="266"/>
      <c r="D78" s="9">
        <v>30986301350</v>
      </c>
      <c r="F78" s="10"/>
      <c r="H78" s="9">
        <v>192542465716</v>
      </c>
      <c r="J78" s="10"/>
    </row>
    <row r="79" spans="1:10" ht="21.75" customHeight="1" x14ac:dyDescent="0.2">
      <c r="A79" s="266" t="s">
        <v>131</v>
      </c>
      <c r="B79" s="266"/>
      <c r="D79" s="9">
        <v>0</v>
      </c>
      <c r="F79" s="10"/>
      <c r="H79" s="9">
        <v>15404794518</v>
      </c>
      <c r="J79" s="10"/>
    </row>
    <row r="80" spans="1:10" ht="21.75" customHeight="1" x14ac:dyDescent="0.2">
      <c r="A80" s="266" t="s">
        <v>131</v>
      </c>
      <c r="B80" s="266"/>
      <c r="D80" s="9">
        <v>0</v>
      </c>
      <c r="F80" s="10"/>
      <c r="H80" s="9">
        <v>45812835611</v>
      </c>
      <c r="J80" s="10"/>
    </row>
    <row r="81" spans="1:10" ht="21.75" customHeight="1" x14ac:dyDescent="0.2">
      <c r="A81" s="266" t="s">
        <v>156</v>
      </c>
      <c r="B81" s="266"/>
      <c r="D81" s="9">
        <v>0</v>
      </c>
      <c r="F81" s="10"/>
      <c r="H81" s="9">
        <v>60115449328</v>
      </c>
      <c r="J81" s="10"/>
    </row>
    <row r="82" spans="1:10" ht="21.75" customHeight="1" x14ac:dyDescent="0.2">
      <c r="A82" s="266" t="s">
        <v>131</v>
      </c>
      <c r="B82" s="266"/>
      <c r="D82" s="9">
        <v>0</v>
      </c>
      <c r="F82" s="10"/>
      <c r="H82" s="9">
        <v>32917808217</v>
      </c>
      <c r="J82" s="10"/>
    </row>
    <row r="83" spans="1:10" ht="21.75" customHeight="1" x14ac:dyDescent="0.2">
      <c r="A83" s="266" t="s">
        <v>131</v>
      </c>
      <c r="B83" s="266"/>
      <c r="D83" s="9">
        <v>23095890425</v>
      </c>
      <c r="F83" s="10"/>
      <c r="H83" s="9">
        <v>139068493147</v>
      </c>
      <c r="J83" s="10"/>
    </row>
    <row r="84" spans="1:10" ht="21.75" customHeight="1" x14ac:dyDescent="0.2">
      <c r="A84" s="266" t="s">
        <v>131</v>
      </c>
      <c r="B84" s="266"/>
      <c r="D84" s="9">
        <v>0</v>
      </c>
      <c r="F84" s="10"/>
      <c r="H84" s="9">
        <v>72779260257</v>
      </c>
      <c r="J84" s="10"/>
    </row>
    <row r="85" spans="1:10" ht="21.75" customHeight="1" x14ac:dyDescent="0.2">
      <c r="A85" s="266" t="s">
        <v>131</v>
      </c>
      <c r="B85" s="266"/>
      <c r="D85" s="9">
        <v>0</v>
      </c>
      <c r="F85" s="10"/>
      <c r="H85" s="9">
        <v>3184931501</v>
      </c>
      <c r="J85" s="10"/>
    </row>
    <row r="86" spans="1:10" ht="21.75" customHeight="1" x14ac:dyDescent="0.2">
      <c r="A86" s="266" t="s">
        <v>157</v>
      </c>
      <c r="B86" s="266"/>
      <c r="D86" s="9">
        <v>0</v>
      </c>
      <c r="F86" s="10"/>
      <c r="H86" s="9">
        <v>80262842480</v>
      </c>
      <c r="J86" s="10"/>
    </row>
    <row r="87" spans="1:10" ht="21.75" customHeight="1" x14ac:dyDescent="0.2">
      <c r="A87" s="266" t="s">
        <v>134</v>
      </c>
      <c r="B87" s="266"/>
      <c r="D87" s="9">
        <v>13068493540</v>
      </c>
      <c r="F87" s="10"/>
      <c r="H87" s="9">
        <v>104736990095</v>
      </c>
      <c r="J87" s="10"/>
    </row>
    <row r="88" spans="1:10" ht="21.75" customHeight="1" x14ac:dyDescent="0.2">
      <c r="A88" s="266" t="s">
        <v>130</v>
      </c>
      <c r="B88" s="266"/>
      <c r="D88" s="9">
        <v>0</v>
      </c>
      <c r="F88" s="10"/>
      <c r="H88" s="9">
        <v>44606246568</v>
      </c>
      <c r="J88" s="10"/>
    </row>
    <row r="89" spans="1:10" ht="21.75" customHeight="1" x14ac:dyDescent="0.2">
      <c r="A89" s="266" t="s">
        <v>130</v>
      </c>
      <c r="B89" s="266"/>
      <c r="D89" s="9">
        <v>0</v>
      </c>
      <c r="F89" s="10"/>
      <c r="H89" s="9">
        <v>136767123282</v>
      </c>
      <c r="J89" s="10"/>
    </row>
    <row r="90" spans="1:10" ht="21.75" customHeight="1" x14ac:dyDescent="0.2">
      <c r="A90" s="266" t="s">
        <v>131</v>
      </c>
      <c r="B90" s="266"/>
      <c r="D90" s="9">
        <v>20169863010</v>
      </c>
      <c r="F90" s="10"/>
      <c r="H90" s="9">
        <v>108681945195</v>
      </c>
      <c r="J90" s="10"/>
    </row>
    <row r="91" spans="1:10" ht="21.75" customHeight="1" x14ac:dyDescent="0.2">
      <c r="A91" s="266" t="s">
        <v>130</v>
      </c>
      <c r="B91" s="266"/>
      <c r="D91" s="9">
        <v>0</v>
      </c>
      <c r="F91" s="10"/>
      <c r="H91" s="9">
        <v>59849187939</v>
      </c>
      <c r="J91" s="10"/>
    </row>
    <row r="92" spans="1:10" ht="21.75" customHeight="1" x14ac:dyDescent="0.2">
      <c r="A92" s="266" t="s">
        <v>157</v>
      </c>
      <c r="B92" s="266"/>
      <c r="D92" s="9">
        <v>0</v>
      </c>
      <c r="F92" s="10"/>
      <c r="H92" s="9">
        <v>30315951506</v>
      </c>
      <c r="J92" s="10"/>
    </row>
    <row r="93" spans="1:10" ht="21.75" customHeight="1" x14ac:dyDescent="0.2">
      <c r="A93" s="266" t="s">
        <v>157</v>
      </c>
      <c r="B93" s="266"/>
      <c r="D93" s="9">
        <v>0</v>
      </c>
      <c r="F93" s="10"/>
      <c r="H93" s="9">
        <v>29951593448</v>
      </c>
      <c r="J93" s="10"/>
    </row>
    <row r="94" spans="1:10" ht="21.75" customHeight="1" x14ac:dyDescent="0.2">
      <c r="A94" s="266" t="s">
        <v>137</v>
      </c>
      <c r="B94" s="266"/>
      <c r="D94" s="9">
        <v>24657534240</v>
      </c>
      <c r="F94" s="10"/>
      <c r="H94" s="9">
        <v>119999999968</v>
      </c>
      <c r="J94" s="10"/>
    </row>
    <row r="95" spans="1:10" ht="21.75" customHeight="1" x14ac:dyDescent="0.2">
      <c r="A95" s="266" t="s">
        <v>272</v>
      </c>
      <c r="B95" s="266"/>
      <c r="D95" s="9">
        <v>0</v>
      </c>
      <c r="F95" s="10"/>
      <c r="H95" s="9">
        <v>96657534246</v>
      </c>
      <c r="J95" s="10"/>
    </row>
    <row r="96" spans="1:10" ht="21.75" customHeight="1" x14ac:dyDescent="0.2">
      <c r="A96" s="266" t="s">
        <v>272</v>
      </c>
      <c r="B96" s="266"/>
      <c r="D96" s="9">
        <v>0</v>
      </c>
      <c r="F96" s="10"/>
      <c r="H96" s="9">
        <v>6137753425</v>
      </c>
      <c r="J96" s="10"/>
    </row>
    <row r="97" spans="1:10" ht="21.75" customHeight="1" x14ac:dyDescent="0.2">
      <c r="A97" s="266" t="s">
        <v>139</v>
      </c>
      <c r="B97" s="266"/>
      <c r="D97" s="9">
        <v>0</v>
      </c>
      <c r="F97" s="10"/>
      <c r="H97" s="9">
        <v>134221370547</v>
      </c>
      <c r="J97" s="10"/>
    </row>
    <row r="98" spans="1:10" ht="21.75" customHeight="1" x14ac:dyDescent="0.2">
      <c r="A98" s="266" t="s">
        <v>130</v>
      </c>
      <c r="B98" s="266"/>
      <c r="D98" s="9">
        <v>24679929861</v>
      </c>
      <c r="F98" s="10"/>
      <c r="H98" s="9">
        <v>112225500477</v>
      </c>
      <c r="J98" s="10"/>
    </row>
    <row r="99" spans="1:10" ht="21.75" customHeight="1" x14ac:dyDescent="0.2">
      <c r="A99" s="266" t="s">
        <v>139</v>
      </c>
      <c r="B99" s="266"/>
      <c r="D99" s="9">
        <v>9974268480</v>
      </c>
      <c r="F99" s="10"/>
      <c r="H99" s="9">
        <v>47876488704</v>
      </c>
      <c r="J99" s="10"/>
    </row>
    <row r="100" spans="1:10" ht="21.75" customHeight="1" x14ac:dyDescent="0.2">
      <c r="A100" s="266" t="s">
        <v>139</v>
      </c>
      <c r="B100" s="266"/>
      <c r="D100" s="9">
        <v>58107131490</v>
      </c>
      <c r="F100" s="10"/>
      <c r="H100" s="9">
        <v>273103518003</v>
      </c>
      <c r="J100" s="10"/>
    </row>
    <row r="101" spans="1:10" ht="21.75" customHeight="1" x14ac:dyDescent="0.2">
      <c r="A101" s="266" t="s">
        <v>157</v>
      </c>
      <c r="B101" s="266"/>
      <c r="D101" s="9">
        <v>0</v>
      </c>
      <c r="F101" s="10"/>
      <c r="H101" s="9">
        <v>38520628442</v>
      </c>
      <c r="J101" s="10"/>
    </row>
    <row r="102" spans="1:10" ht="21.75" customHeight="1" x14ac:dyDescent="0.2">
      <c r="A102" s="266" t="s">
        <v>142</v>
      </c>
      <c r="B102" s="266"/>
      <c r="D102" s="9">
        <v>30313972596</v>
      </c>
      <c r="F102" s="10"/>
      <c r="H102" s="9">
        <v>136238301303</v>
      </c>
      <c r="J102" s="10"/>
    </row>
    <row r="103" spans="1:10" ht="21.75" customHeight="1" x14ac:dyDescent="0.2">
      <c r="A103" s="266" t="s">
        <v>142</v>
      </c>
      <c r="B103" s="266"/>
      <c r="D103" s="9">
        <v>26975342460</v>
      </c>
      <c r="F103" s="10"/>
      <c r="H103" s="9">
        <v>124086575316</v>
      </c>
      <c r="J103" s="10"/>
    </row>
    <row r="104" spans="1:10" ht="21.75" customHeight="1" x14ac:dyDescent="0.2">
      <c r="A104" s="266" t="s">
        <v>156</v>
      </c>
      <c r="B104" s="266"/>
      <c r="D104" s="9">
        <v>0</v>
      </c>
      <c r="F104" s="10"/>
      <c r="H104" s="9">
        <v>30666076296</v>
      </c>
      <c r="J104" s="10"/>
    </row>
    <row r="105" spans="1:10" ht="21.75" customHeight="1" x14ac:dyDescent="0.2">
      <c r="A105" s="266" t="s">
        <v>142</v>
      </c>
      <c r="B105" s="266"/>
      <c r="D105" s="9">
        <v>32054794500</v>
      </c>
      <c r="F105" s="10"/>
      <c r="H105" s="9">
        <v>146383561550</v>
      </c>
      <c r="J105" s="10"/>
    </row>
    <row r="106" spans="1:10" ht="21.75" customHeight="1" x14ac:dyDescent="0.2">
      <c r="A106" s="266" t="s">
        <v>273</v>
      </c>
      <c r="B106" s="266"/>
      <c r="D106" s="9">
        <v>0</v>
      </c>
      <c r="F106" s="10"/>
      <c r="H106" s="9">
        <v>66293375330</v>
      </c>
      <c r="J106" s="10"/>
    </row>
    <row r="107" spans="1:10" ht="21.75" customHeight="1" x14ac:dyDescent="0.2">
      <c r="A107" s="266" t="s">
        <v>274</v>
      </c>
      <c r="B107" s="266"/>
      <c r="D107" s="9">
        <v>5424657554</v>
      </c>
      <c r="F107" s="10"/>
      <c r="H107" s="9">
        <v>85027269053</v>
      </c>
      <c r="J107" s="10"/>
    </row>
    <row r="108" spans="1:10" ht="21.75" customHeight="1" x14ac:dyDescent="0.2">
      <c r="A108" s="266" t="s">
        <v>156</v>
      </c>
      <c r="B108" s="266"/>
      <c r="D108" s="9">
        <v>0</v>
      </c>
      <c r="F108" s="10"/>
      <c r="H108" s="9">
        <v>29970411930</v>
      </c>
      <c r="J108" s="10"/>
    </row>
    <row r="109" spans="1:10" ht="21.75" customHeight="1" x14ac:dyDescent="0.2">
      <c r="A109" s="266" t="s">
        <v>157</v>
      </c>
      <c r="B109" s="266"/>
      <c r="D109" s="9">
        <v>0</v>
      </c>
      <c r="F109" s="10"/>
      <c r="H109" s="9">
        <v>44971988764</v>
      </c>
      <c r="J109" s="10"/>
    </row>
    <row r="110" spans="1:10" ht="21.75" customHeight="1" x14ac:dyDescent="0.2">
      <c r="A110" s="266" t="s">
        <v>275</v>
      </c>
      <c r="B110" s="266"/>
      <c r="D110" s="9">
        <v>4602739746</v>
      </c>
      <c r="F110" s="10"/>
      <c r="H110" s="9">
        <v>79397260274</v>
      </c>
      <c r="J110" s="10"/>
    </row>
    <row r="111" spans="1:10" ht="21.75" customHeight="1" x14ac:dyDescent="0.2">
      <c r="A111" s="266" t="s">
        <v>276</v>
      </c>
      <c r="B111" s="266"/>
      <c r="D111" s="9">
        <v>2254421960</v>
      </c>
      <c r="F111" s="10"/>
      <c r="H111" s="9">
        <v>38888778082</v>
      </c>
      <c r="J111" s="10"/>
    </row>
    <row r="112" spans="1:10" ht="21.75" customHeight="1" x14ac:dyDescent="0.2">
      <c r="A112" s="266" t="s">
        <v>157</v>
      </c>
      <c r="B112" s="266"/>
      <c r="D112" s="9">
        <v>0</v>
      </c>
      <c r="F112" s="10"/>
      <c r="H112" s="9">
        <v>58414402333</v>
      </c>
      <c r="J112" s="10"/>
    </row>
    <row r="113" spans="1:10" ht="21.75" customHeight="1" x14ac:dyDescent="0.2">
      <c r="A113" s="266" t="s">
        <v>156</v>
      </c>
      <c r="B113" s="266"/>
      <c r="D113" s="9">
        <v>0</v>
      </c>
      <c r="F113" s="10"/>
      <c r="H113" s="9">
        <v>44111782353</v>
      </c>
      <c r="J113" s="10"/>
    </row>
    <row r="114" spans="1:10" ht="21.75" customHeight="1" x14ac:dyDescent="0.2">
      <c r="A114" s="266" t="s">
        <v>157</v>
      </c>
      <c r="B114" s="266"/>
      <c r="D114" s="9">
        <v>0</v>
      </c>
      <c r="F114" s="10"/>
      <c r="H114" s="9">
        <v>18831121447</v>
      </c>
      <c r="J114" s="10"/>
    </row>
    <row r="115" spans="1:10" ht="21.75" customHeight="1" x14ac:dyDescent="0.2">
      <c r="A115" s="266" t="s">
        <v>156</v>
      </c>
      <c r="B115" s="266"/>
      <c r="D115" s="9">
        <v>0</v>
      </c>
      <c r="F115" s="10"/>
      <c r="H115" s="9">
        <v>12816110314</v>
      </c>
      <c r="J115" s="10"/>
    </row>
    <row r="116" spans="1:10" ht="21.75" customHeight="1" x14ac:dyDescent="0.2">
      <c r="A116" s="266" t="s">
        <v>157</v>
      </c>
      <c r="B116" s="266"/>
      <c r="D116" s="9">
        <v>0</v>
      </c>
      <c r="F116" s="10"/>
      <c r="H116" s="9">
        <v>12348497337</v>
      </c>
      <c r="J116" s="10"/>
    </row>
    <row r="117" spans="1:10" ht="21.75" customHeight="1" x14ac:dyDescent="0.2">
      <c r="A117" s="266" t="s">
        <v>157</v>
      </c>
      <c r="B117" s="266"/>
      <c r="D117" s="9">
        <v>0</v>
      </c>
      <c r="F117" s="10"/>
      <c r="H117" s="9">
        <v>17162466361</v>
      </c>
      <c r="J117" s="10"/>
    </row>
    <row r="118" spans="1:10" ht="21.75" customHeight="1" x14ac:dyDescent="0.2">
      <c r="A118" s="266" t="s">
        <v>156</v>
      </c>
      <c r="B118" s="266"/>
      <c r="D118" s="9">
        <v>0</v>
      </c>
      <c r="F118" s="10"/>
      <c r="H118" s="9">
        <v>12545755225</v>
      </c>
      <c r="J118" s="10"/>
    </row>
    <row r="119" spans="1:10" ht="21.75" customHeight="1" x14ac:dyDescent="0.2">
      <c r="A119" s="266" t="s">
        <v>156</v>
      </c>
      <c r="B119" s="266"/>
      <c r="D119" s="9">
        <v>0</v>
      </c>
      <c r="F119" s="10"/>
      <c r="H119" s="9">
        <v>30588633471</v>
      </c>
      <c r="J119" s="10"/>
    </row>
    <row r="120" spans="1:10" ht="21.75" customHeight="1" x14ac:dyDescent="0.2">
      <c r="A120" s="266" t="s">
        <v>157</v>
      </c>
      <c r="B120" s="266"/>
      <c r="D120" s="9">
        <v>0</v>
      </c>
      <c r="F120" s="10"/>
      <c r="H120" s="9">
        <v>39604981676</v>
      </c>
      <c r="J120" s="10"/>
    </row>
    <row r="121" spans="1:10" ht="21.75" customHeight="1" x14ac:dyDescent="0.2">
      <c r="A121" s="266" t="s">
        <v>146</v>
      </c>
      <c r="B121" s="266"/>
      <c r="D121" s="9">
        <v>16027397250</v>
      </c>
      <c r="F121" s="10"/>
      <c r="H121" s="9">
        <v>86712328738</v>
      </c>
      <c r="J121" s="10"/>
    </row>
    <row r="122" spans="1:10" ht="21.75" customHeight="1" x14ac:dyDescent="0.2">
      <c r="A122" s="266" t="s">
        <v>148</v>
      </c>
      <c r="B122" s="266"/>
      <c r="D122" s="9">
        <v>24657534240</v>
      </c>
      <c r="F122" s="10"/>
      <c r="H122" s="9">
        <v>95342465728</v>
      </c>
      <c r="J122" s="10"/>
    </row>
    <row r="123" spans="1:10" ht="21.75" customHeight="1" x14ac:dyDescent="0.2">
      <c r="A123" s="266" t="s">
        <v>149</v>
      </c>
      <c r="B123" s="266"/>
      <c r="D123" s="9">
        <v>24657534240</v>
      </c>
      <c r="F123" s="10"/>
      <c r="H123" s="9">
        <v>95342465728</v>
      </c>
      <c r="J123" s="10"/>
    </row>
    <row r="124" spans="1:10" ht="21.75" customHeight="1" x14ac:dyDescent="0.2">
      <c r="A124" s="266" t="s">
        <v>150</v>
      </c>
      <c r="B124" s="266"/>
      <c r="D124" s="9">
        <v>27732328740</v>
      </c>
      <c r="F124" s="10"/>
      <c r="H124" s="9">
        <v>108978246478</v>
      </c>
      <c r="J124" s="10"/>
    </row>
    <row r="125" spans="1:10" ht="21.75" customHeight="1" x14ac:dyDescent="0.2">
      <c r="A125" s="266" t="s">
        <v>152</v>
      </c>
      <c r="B125" s="266"/>
      <c r="D125" s="9">
        <v>5753424656</v>
      </c>
      <c r="F125" s="10"/>
      <c r="H125" s="9">
        <v>73972602720</v>
      </c>
      <c r="J125" s="10"/>
    </row>
    <row r="126" spans="1:10" ht="21.75" customHeight="1" x14ac:dyDescent="0.2">
      <c r="A126" s="266" t="s">
        <v>153</v>
      </c>
      <c r="B126" s="266"/>
      <c r="D126" s="9">
        <v>29872602720</v>
      </c>
      <c r="F126" s="10"/>
      <c r="H126" s="9">
        <v>112520136912</v>
      </c>
      <c r="J126" s="10"/>
    </row>
    <row r="127" spans="1:10" ht="21.75" customHeight="1" x14ac:dyDescent="0.2">
      <c r="A127" s="266" t="s">
        <v>155</v>
      </c>
      <c r="B127" s="266"/>
      <c r="D127" s="9">
        <v>5753424656</v>
      </c>
      <c r="F127" s="10"/>
      <c r="H127" s="9">
        <v>73972602720</v>
      </c>
      <c r="J127" s="10"/>
    </row>
    <row r="128" spans="1:10" ht="21.75" customHeight="1" x14ac:dyDescent="0.2">
      <c r="A128" s="266" t="s">
        <v>157</v>
      </c>
      <c r="B128" s="266"/>
      <c r="D128" s="9">
        <v>0</v>
      </c>
      <c r="F128" s="10"/>
      <c r="H128" s="9">
        <v>52273974149</v>
      </c>
      <c r="J128" s="10"/>
    </row>
    <row r="129" spans="1:10" ht="21.75" customHeight="1" x14ac:dyDescent="0.2">
      <c r="A129" s="266" t="s">
        <v>156</v>
      </c>
      <c r="B129" s="266"/>
      <c r="D129" s="9">
        <v>1019384844</v>
      </c>
      <c r="F129" s="10"/>
      <c r="H129" s="9">
        <v>114770090041</v>
      </c>
      <c r="J129" s="10"/>
    </row>
    <row r="130" spans="1:10" ht="21.75" customHeight="1" x14ac:dyDescent="0.2">
      <c r="A130" s="266" t="s">
        <v>156</v>
      </c>
      <c r="B130" s="266"/>
      <c r="D130" s="9">
        <v>0</v>
      </c>
      <c r="F130" s="10"/>
      <c r="H130" s="9">
        <v>39276551720</v>
      </c>
      <c r="J130" s="10"/>
    </row>
    <row r="131" spans="1:10" ht="21.75" customHeight="1" x14ac:dyDescent="0.2">
      <c r="A131" s="266" t="s">
        <v>157</v>
      </c>
      <c r="B131" s="266"/>
      <c r="D131" s="9">
        <v>0</v>
      </c>
      <c r="F131" s="10"/>
      <c r="H131" s="9">
        <v>18132849510</v>
      </c>
      <c r="J131" s="10"/>
    </row>
    <row r="132" spans="1:10" ht="21.75" customHeight="1" x14ac:dyDescent="0.2">
      <c r="A132" s="266" t="s">
        <v>157</v>
      </c>
      <c r="B132" s="266"/>
      <c r="D132" s="9">
        <v>0</v>
      </c>
      <c r="F132" s="10"/>
      <c r="H132" s="9">
        <v>9481636337</v>
      </c>
      <c r="J132" s="10"/>
    </row>
    <row r="133" spans="1:10" ht="21.75" customHeight="1" x14ac:dyDescent="0.2">
      <c r="A133" s="266" t="s">
        <v>157</v>
      </c>
      <c r="B133" s="266"/>
      <c r="D133" s="9">
        <v>0</v>
      </c>
      <c r="F133" s="10"/>
      <c r="H133" s="9">
        <v>20956470099</v>
      </c>
      <c r="J133" s="10"/>
    </row>
    <row r="134" spans="1:10" ht="21.75" customHeight="1" x14ac:dyDescent="0.2">
      <c r="A134" s="266" t="s">
        <v>157</v>
      </c>
      <c r="B134" s="266"/>
      <c r="D134" s="9">
        <v>0</v>
      </c>
      <c r="F134" s="10"/>
      <c r="H134" s="9">
        <v>11769485574</v>
      </c>
      <c r="J134" s="10"/>
    </row>
    <row r="135" spans="1:10" ht="21.75" customHeight="1" x14ac:dyDescent="0.2">
      <c r="A135" s="266" t="s">
        <v>156</v>
      </c>
      <c r="B135" s="266"/>
      <c r="D135" s="9">
        <v>1547740249</v>
      </c>
      <c r="F135" s="10"/>
      <c r="H135" s="9">
        <v>37737657455</v>
      </c>
      <c r="J135" s="10"/>
    </row>
    <row r="136" spans="1:10" ht="21.75" customHeight="1" x14ac:dyDescent="0.2">
      <c r="A136" s="266" t="s">
        <v>156</v>
      </c>
      <c r="B136" s="266"/>
      <c r="D136" s="9">
        <v>0</v>
      </c>
      <c r="F136" s="10"/>
      <c r="H136" s="9">
        <v>9390343170</v>
      </c>
      <c r="J136" s="10"/>
    </row>
    <row r="137" spans="1:10" ht="21.75" customHeight="1" x14ac:dyDescent="0.2">
      <c r="A137" s="266" t="s">
        <v>157</v>
      </c>
      <c r="B137" s="266"/>
      <c r="D137" s="9">
        <v>953306845</v>
      </c>
      <c r="F137" s="10"/>
      <c r="H137" s="9">
        <v>27296265222</v>
      </c>
      <c r="J137" s="10"/>
    </row>
    <row r="138" spans="1:10" ht="21.75" customHeight="1" x14ac:dyDescent="0.2">
      <c r="A138" s="266" t="s">
        <v>156</v>
      </c>
      <c r="B138" s="266"/>
      <c r="D138" s="9">
        <v>0</v>
      </c>
      <c r="F138" s="10"/>
      <c r="H138" s="9">
        <v>31364385094</v>
      </c>
      <c r="J138" s="10"/>
    </row>
    <row r="139" spans="1:10" ht="21.75" customHeight="1" x14ac:dyDescent="0.2">
      <c r="A139" s="266" t="s">
        <v>157</v>
      </c>
      <c r="B139" s="266"/>
      <c r="D139" s="9">
        <v>0</v>
      </c>
      <c r="F139" s="10"/>
      <c r="H139" s="9">
        <v>3226419385</v>
      </c>
      <c r="J139" s="10"/>
    </row>
    <row r="140" spans="1:10" ht="21.75" customHeight="1" x14ac:dyDescent="0.2">
      <c r="A140" s="266" t="s">
        <v>156</v>
      </c>
      <c r="B140" s="266"/>
      <c r="D140" s="9">
        <v>66513722030</v>
      </c>
      <c r="F140" s="10"/>
      <c r="H140" s="9">
        <v>217057250794</v>
      </c>
      <c r="J140" s="10"/>
    </row>
    <row r="141" spans="1:10" ht="21.75" customHeight="1" x14ac:dyDescent="0.2">
      <c r="A141" s="266" t="s">
        <v>157</v>
      </c>
      <c r="B141" s="266"/>
      <c r="D141" s="9">
        <v>0</v>
      </c>
      <c r="F141" s="10"/>
      <c r="H141" s="9">
        <v>90456164986</v>
      </c>
      <c r="J141" s="10"/>
    </row>
    <row r="142" spans="1:10" ht="21.75" customHeight="1" x14ac:dyDescent="0.2">
      <c r="A142" s="266" t="s">
        <v>157</v>
      </c>
      <c r="B142" s="266"/>
      <c r="D142" s="9">
        <v>10613982766</v>
      </c>
      <c r="F142" s="10"/>
      <c r="H142" s="9">
        <v>26453681336</v>
      </c>
      <c r="J142" s="10"/>
    </row>
    <row r="143" spans="1:10" ht="21.75" customHeight="1" x14ac:dyDescent="0.2">
      <c r="A143" s="266" t="s">
        <v>131</v>
      </c>
      <c r="B143" s="266"/>
      <c r="D143" s="9">
        <v>2876712335</v>
      </c>
      <c r="F143" s="10"/>
      <c r="H143" s="9">
        <v>33287671231</v>
      </c>
      <c r="J143" s="10"/>
    </row>
    <row r="144" spans="1:10" ht="21.75" customHeight="1" x14ac:dyDescent="0.2">
      <c r="A144" s="266" t="s">
        <v>159</v>
      </c>
      <c r="B144" s="266"/>
      <c r="D144" s="9">
        <v>5126301392</v>
      </c>
      <c r="F144" s="10"/>
      <c r="H144" s="9">
        <v>11495342457</v>
      </c>
      <c r="J144" s="10"/>
    </row>
    <row r="145" spans="1:10" ht="21.75" customHeight="1" x14ac:dyDescent="0.2">
      <c r="A145" s="266" t="s">
        <v>157</v>
      </c>
      <c r="B145" s="266"/>
      <c r="D145" s="9">
        <v>766357032</v>
      </c>
      <c r="F145" s="10"/>
      <c r="H145" s="9">
        <v>8971294517</v>
      </c>
      <c r="J145" s="10"/>
    </row>
    <row r="146" spans="1:10" ht="21.75" customHeight="1" x14ac:dyDescent="0.2">
      <c r="A146" s="266" t="s">
        <v>157</v>
      </c>
      <c r="B146" s="266"/>
      <c r="D146" s="9">
        <v>1797631869</v>
      </c>
      <c r="F146" s="10"/>
      <c r="H146" s="9">
        <v>21043828476</v>
      </c>
      <c r="J146" s="10"/>
    </row>
    <row r="147" spans="1:10" ht="21.75" customHeight="1" x14ac:dyDescent="0.2">
      <c r="A147" s="266" t="s">
        <v>131</v>
      </c>
      <c r="B147" s="266"/>
      <c r="D147" s="9">
        <v>35260273950</v>
      </c>
      <c r="F147" s="10"/>
      <c r="H147" s="9">
        <v>90320547900</v>
      </c>
      <c r="J147" s="10"/>
    </row>
    <row r="148" spans="1:10" ht="21.75" customHeight="1" x14ac:dyDescent="0.2">
      <c r="A148" s="266" t="s">
        <v>131</v>
      </c>
      <c r="B148" s="266"/>
      <c r="D148" s="9">
        <v>1390684920</v>
      </c>
      <c r="F148" s="10"/>
      <c r="H148" s="9">
        <v>2781369840</v>
      </c>
      <c r="J148" s="10"/>
    </row>
    <row r="149" spans="1:10" ht="21.75" customHeight="1" x14ac:dyDescent="0.2">
      <c r="A149" s="266" t="s">
        <v>131</v>
      </c>
      <c r="B149" s="266"/>
      <c r="D149" s="9">
        <v>51771205470</v>
      </c>
      <c r="F149" s="10"/>
      <c r="H149" s="9">
        <v>98365290393</v>
      </c>
      <c r="J149" s="10"/>
    </row>
    <row r="150" spans="1:10" ht="21.75" customHeight="1" x14ac:dyDescent="0.2">
      <c r="A150" s="266" t="s">
        <v>131</v>
      </c>
      <c r="B150" s="266"/>
      <c r="D150" s="9">
        <v>26970410940</v>
      </c>
      <c r="F150" s="10"/>
      <c r="H150" s="9">
        <v>50344767088</v>
      </c>
      <c r="J150" s="10"/>
    </row>
    <row r="151" spans="1:10" ht="21.75" customHeight="1" x14ac:dyDescent="0.2">
      <c r="A151" s="266" t="s">
        <v>131</v>
      </c>
      <c r="B151" s="266"/>
      <c r="D151" s="9">
        <v>21868421910</v>
      </c>
      <c r="F151" s="10"/>
      <c r="H151" s="9">
        <v>40092106835</v>
      </c>
      <c r="J151" s="10"/>
    </row>
    <row r="152" spans="1:10" ht="21.75" customHeight="1" x14ac:dyDescent="0.2">
      <c r="A152" s="266" t="s">
        <v>131</v>
      </c>
      <c r="B152" s="266"/>
      <c r="D152" s="9">
        <v>31787988493</v>
      </c>
      <c r="F152" s="10"/>
      <c r="H152" s="9">
        <v>53710739173</v>
      </c>
      <c r="J152" s="10"/>
    </row>
    <row r="153" spans="1:10" ht="21.75" customHeight="1" x14ac:dyDescent="0.2">
      <c r="A153" s="266" t="s">
        <v>156</v>
      </c>
      <c r="B153" s="266"/>
      <c r="D153" s="9">
        <v>8761644619</v>
      </c>
      <c r="F153" s="10"/>
      <c r="H153" s="9">
        <v>15336987079</v>
      </c>
      <c r="J153" s="10"/>
    </row>
    <row r="154" spans="1:10" ht="21.75" customHeight="1" x14ac:dyDescent="0.2">
      <c r="A154" s="266" t="s">
        <v>157</v>
      </c>
      <c r="B154" s="266"/>
      <c r="D154" s="9">
        <v>7874385587</v>
      </c>
      <c r="F154" s="10"/>
      <c r="H154" s="9">
        <v>13996752707</v>
      </c>
      <c r="J154" s="10"/>
    </row>
    <row r="155" spans="1:10" ht="21.75" customHeight="1" x14ac:dyDescent="0.2">
      <c r="A155" s="266" t="s">
        <v>131</v>
      </c>
      <c r="B155" s="266"/>
      <c r="D155" s="9">
        <v>17905315069</v>
      </c>
      <c r="F155" s="10"/>
      <c r="H155" s="9">
        <v>29636383552</v>
      </c>
      <c r="J155" s="10"/>
    </row>
    <row r="156" spans="1:10" ht="21.75" customHeight="1" x14ac:dyDescent="0.2">
      <c r="A156" s="266" t="s">
        <v>166</v>
      </c>
      <c r="B156" s="266"/>
      <c r="D156" s="9">
        <v>9595257916</v>
      </c>
      <c r="F156" s="10"/>
      <c r="H156" s="9">
        <v>12923092984</v>
      </c>
      <c r="J156" s="10"/>
    </row>
    <row r="157" spans="1:10" ht="21.75" customHeight="1" x14ac:dyDescent="0.2">
      <c r="A157" s="266" t="s">
        <v>131</v>
      </c>
      <c r="B157" s="266"/>
      <c r="D157" s="9">
        <v>26082739727</v>
      </c>
      <c r="F157" s="10"/>
      <c r="H157" s="9">
        <v>40862958896</v>
      </c>
      <c r="J157" s="10"/>
    </row>
    <row r="158" spans="1:10" ht="21.75" customHeight="1" x14ac:dyDescent="0.2">
      <c r="A158" s="266" t="s">
        <v>130</v>
      </c>
      <c r="B158" s="266"/>
      <c r="D158" s="9">
        <v>51661810520</v>
      </c>
      <c r="F158" s="10"/>
      <c r="H158" s="9">
        <v>71890832710</v>
      </c>
      <c r="J158" s="10"/>
    </row>
    <row r="159" spans="1:10" ht="21.75" customHeight="1" x14ac:dyDescent="0.2">
      <c r="A159" s="266" t="s">
        <v>130</v>
      </c>
      <c r="B159" s="266"/>
      <c r="D159" s="9">
        <v>71158060271</v>
      </c>
      <c r="F159" s="10"/>
      <c r="H159" s="9">
        <v>96877841087</v>
      </c>
      <c r="J159" s="10"/>
    </row>
    <row r="160" spans="1:10" ht="21.75" customHeight="1" x14ac:dyDescent="0.2">
      <c r="A160" s="266" t="s">
        <v>130</v>
      </c>
      <c r="B160" s="266"/>
      <c r="D160" s="9">
        <v>40653172601</v>
      </c>
      <c r="F160" s="10"/>
      <c r="H160" s="9">
        <v>54122597251</v>
      </c>
      <c r="J160" s="10"/>
    </row>
    <row r="161" spans="1:10" ht="21.75" customHeight="1" x14ac:dyDescent="0.2">
      <c r="A161" s="266" t="s">
        <v>130</v>
      </c>
      <c r="B161" s="266"/>
      <c r="D161" s="9">
        <v>52686986299</v>
      </c>
      <c r="F161" s="10"/>
      <c r="H161" s="9">
        <v>62180136979</v>
      </c>
      <c r="J161" s="10"/>
    </row>
    <row r="162" spans="1:10" ht="21.75" customHeight="1" x14ac:dyDescent="0.2">
      <c r="A162" s="266" t="s">
        <v>130</v>
      </c>
      <c r="B162" s="266"/>
      <c r="D162" s="9">
        <v>129890410957</v>
      </c>
      <c r="F162" s="10"/>
      <c r="H162" s="9">
        <v>150438356162</v>
      </c>
      <c r="J162" s="10"/>
    </row>
    <row r="163" spans="1:10" ht="21.75" customHeight="1" x14ac:dyDescent="0.2">
      <c r="A163" s="266" t="s">
        <v>130</v>
      </c>
      <c r="B163" s="266"/>
      <c r="D163" s="9">
        <v>5309589039</v>
      </c>
      <c r="F163" s="10"/>
      <c r="H163" s="9">
        <v>5967123283</v>
      </c>
      <c r="J163" s="10"/>
    </row>
    <row r="164" spans="1:10" ht="21.75" customHeight="1" x14ac:dyDescent="0.2">
      <c r="A164" s="266" t="s">
        <v>130</v>
      </c>
      <c r="B164" s="266"/>
      <c r="D164" s="9">
        <v>73031506848</v>
      </c>
      <c r="F164" s="10"/>
      <c r="H164" s="9">
        <v>77525753422</v>
      </c>
      <c r="J164" s="10"/>
    </row>
    <row r="165" spans="1:10" ht="21.75" customHeight="1" x14ac:dyDescent="0.2">
      <c r="A165" s="266" t="s">
        <v>131</v>
      </c>
      <c r="B165" s="266"/>
      <c r="D165" s="9">
        <v>66095342460</v>
      </c>
      <c r="F165" s="10"/>
      <c r="H165" s="9">
        <v>66095342460</v>
      </c>
      <c r="J165" s="10"/>
    </row>
    <row r="166" spans="1:10" ht="21.75" customHeight="1" x14ac:dyDescent="0.2">
      <c r="A166" s="266" t="s">
        <v>130</v>
      </c>
      <c r="B166" s="266"/>
      <c r="D166" s="9">
        <v>27424308483</v>
      </c>
      <c r="F166" s="10"/>
      <c r="H166" s="9">
        <v>27424308483</v>
      </c>
      <c r="J166" s="10"/>
    </row>
    <row r="167" spans="1:10" ht="21.75" customHeight="1" x14ac:dyDescent="0.2">
      <c r="A167" s="266" t="s">
        <v>175</v>
      </c>
      <c r="B167" s="266"/>
      <c r="D167" s="9">
        <v>30361167116</v>
      </c>
      <c r="F167" s="10"/>
      <c r="H167" s="9">
        <v>30361167116</v>
      </c>
      <c r="J167" s="10"/>
    </row>
    <row r="168" spans="1:10" ht="21.75" customHeight="1" x14ac:dyDescent="0.2">
      <c r="A168" s="266" t="s">
        <v>130</v>
      </c>
      <c r="B168" s="266"/>
      <c r="D168" s="9">
        <v>23543260272</v>
      </c>
      <c r="F168" s="10"/>
      <c r="H168" s="9">
        <v>23543260272</v>
      </c>
      <c r="J168" s="10"/>
    </row>
    <row r="169" spans="1:10" ht="21.75" customHeight="1" x14ac:dyDescent="0.2">
      <c r="A169" s="266" t="s">
        <v>131</v>
      </c>
      <c r="B169" s="266"/>
      <c r="D169" s="9">
        <v>28316712312</v>
      </c>
      <c r="F169" s="10"/>
      <c r="H169" s="9">
        <v>28316712312</v>
      </c>
      <c r="J169" s="10"/>
    </row>
    <row r="170" spans="1:10" ht="21.75" customHeight="1" x14ac:dyDescent="0.2">
      <c r="A170" s="266" t="s">
        <v>130</v>
      </c>
      <c r="B170" s="266"/>
      <c r="D170" s="9">
        <v>8854605199</v>
      </c>
      <c r="F170" s="10"/>
      <c r="H170" s="9">
        <v>8854605199</v>
      </c>
      <c r="J170" s="10"/>
    </row>
    <row r="171" spans="1:10" ht="21.75" customHeight="1" x14ac:dyDescent="0.2">
      <c r="A171" s="266" t="s">
        <v>130</v>
      </c>
      <c r="B171" s="266"/>
      <c r="D171" s="9">
        <v>2680635610</v>
      </c>
      <c r="F171" s="10"/>
      <c r="H171" s="9">
        <v>2680635610</v>
      </c>
      <c r="J171" s="10"/>
    </row>
    <row r="172" spans="1:10" ht="21.75" customHeight="1" x14ac:dyDescent="0.2">
      <c r="A172" s="266" t="s">
        <v>130</v>
      </c>
      <c r="B172" s="266"/>
      <c r="D172" s="9">
        <v>6200547944</v>
      </c>
      <c r="F172" s="10"/>
      <c r="H172" s="9">
        <v>6200547944</v>
      </c>
      <c r="J172" s="10"/>
    </row>
    <row r="173" spans="1:10" ht="21.75" customHeight="1" x14ac:dyDescent="0.2">
      <c r="A173" s="266" t="s">
        <v>131</v>
      </c>
      <c r="B173" s="266"/>
      <c r="D173" s="9">
        <v>2295616435</v>
      </c>
      <c r="F173" s="10"/>
      <c r="H173" s="9">
        <v>2295616435</v>
      </c>
      <c r="J173" s="10"/>
    </row>
    <row r="174" spans="1:10" ht="21.75" customHeight="1" x14ac:dyDescent="0.2">
      <c r="A174" s="266" t="s">
        <v>131</v>
      </c>
      <c r="B174" s="266"/>
      <c r="D174" s="9">
        <v>6657534246</v>
      </c>
      <c r="F174" s="10"/>
      <c r="H174" s="9">
        <v>6657534246</v>
      </c>
      <c r="J174" s="10"/>
    </row>
    <row r="175" spans="1:10" ht="21.75" customHeight="1" x14ac:dyDescent="0.2">
      <c r="A175" s="266" t="s">
        <v>130</v>
      </c>
      <c r="B175" s="266"/>
      <c r="D175" s="9">
        <v>15804000000</v>
      </c>
      <c r="F175" s="10"/>
      <c r="H175" s="9">
        <v>15804000000</v>
      </c>
      <c r="J175" s="10"/>
    </row>
    <row r="176" spans="1:10" ht="21.75" customHeight="1" x14ac:dyDescent="0.2">
      <c r="A176" s="267" t="s">
        <v>130</v>
      </c>
      <c r="B176" s="267"/>
      <c r="D176" s="13">
        <v>1173741368</v>
      </c>
      <c r="F176" s="14"/>
      <c r="H176" s="13">
        <v>1173741368</v>
      </c>
      <c r="J176" s="14"/>
    </row>
    <row r="177" spans="1:10" ht="21.75" customHeight="1" x14ac:dyDescent="0.2">
      <c r="A177" s="257" t="s">
        <v>24</v>
      </c>
      <c r="B177" s="257"/>
      <c r="D177" s="16">
        <v>1469633509385</v>
      </c>
      <c r="F177" s="16"/>
      <c r="H177" s="16">
        <v>8629716322790</v>
      </c>
      <c r="J177" s="16"/>
    </row>
  </sheetData>
  <mergeCells count="177">
    <mergeCell ref="A172:B172"/>
    <mergeCell ref="A173:B173"/>
    <mergeCell ref="A174:B174"/>
    <mergeCell ref="A175:B175"/>
    <mergeCell ref="A176:B176"/>
    <mergeCell ref="A177:B177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6" sqref="C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50" t="s">
        <v>0</v>
      </c>
      <c r="B1" s="250"/>
      <c r="C1" s="250"/>
    </row>
    <row r="2" spans="1:3" ht="21.75" customHeight="1" x14ac:dyDescent="0.2">
      <c r="A2" s="250" t="s">
        <v>1</v>
      </c>
      <c r="B2" s="250"/>
      <c r="C2" s="250"/>
    </row>
    <row r="3" spans="1:3" ht="21.75" customHeight="1" x14ac:dyDescent="0.2">
      <c r="A3" s="250" t="s">
        <v>2</v>
      </c>
      <c r="B3" s="250"/>
      <c r="C3" s="250"/>
    </row>
    <row r="4" spans="1:3" ht="7.35" customHeight="1" x14ac:dyDescent="0.2"/>
    <row r="5" spans="1:3" ht="123.6" customHeight="1" x14ac:dyDescent="0.2">
      <c r="B5" s="251"/>
    </row>
    <row r="6" spans="1:3" ht="123.6" customHeight="1" x14ac:dyDescent="0.2">
      <c r="B6" s="25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4"/>
  <sheetViews>
    <sheetView rightToLeft="1" view="pageBreakPreview" zoomScale="130" zoomScaleNormal="100" zoomScaleSheetLayoutView="130" workbookViewId="0">
      <selection activeCell="B6" sqref="B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0" ht="29.1" customHeight="1" x14ac:dyDescent="0.2">
      <c r="A1" s="250" t="s">
        <v>0</v>
      </c>
      <c r="B1" s="250"/>
      <c r="C1" s="250"/>
      <c r="D1" s="250"/>
      <c r="E1" s="250"/>
      <c r="F1" s="250"/>
    </row>
    <row r="2" spans="1:10" ht="21.75" customHeight="1" x14ac:dyDescent="0.2">
      <c r="A2" s="250" t="s">
        <v>184</v>
      </c>
      <c r="B2" s="250"/>
      <c r="C2" s="250"/>
      <c r="D2" s="250"/>
      <c r="E2" s="250"/>
      <c r="F2" s="250"/>
    </row>
    <row r="3" spans="1:10" ht="21.75" customHeight="1" x14ac:dyDescent="0.2">
      <c r="A3" s="250" t="s">
        <v>2</v>
      </c>
      <c r="B3" s="250"/>
      <c r="C3" s="250"/>
      <c r="D3" s="250"/>
      <c r="E3" s="250"/>
      <c r="F3" s="250"/>
    </row>
    <row r="4" spans="1:10" ht="14.45" customHeight="1" x14ac:dyDescent="0.2"/>
    <row r="5" spans="1:10" s="35" customFormat="1" ht="29.1" customHeight="1" x14ac:dyDescent="0.2">
      <c r="A5" s="27" t="s">
        <v>277</v>
      </c>
      <c r="B5" s="252" t="s">
        <v>199</v>
      </c>
      <c r="C5" s="252"/>
      <c r="D5" s="252"/>
      <c r="E5" s="252"/>
      <c r="F5" s="252"/>
    </row>
    <row r="6" spans="1:10" s="35" customFormat="1" ht="31.5" customHeight="1" x14ac:dyDescent="0.2">
      <c r="D6" s="25" t="s">
        <v>203</v>
      </c>
      <c r="E6" s="36"/>
      <c r="F6" s="25" t="s">
        <v>9</v>
      </c>
    </row>
    <row r="7" spans="1:10" s="35" customFormat="1" ht="31.5" customHeight="1" x14ac:dyDescent="0.2">
      <c r="A7" s="253" t="s">
        <v>199</v>
      </c>
      <c r="B7" s="253"/>
      <c r="D7" s="26" t="s">
        <v>107</v>
      </c>
      <c r="E7" s="36"/>
      <c r="F7" s="26" t="s">
        <v>107</v>
      </c>
    </row>
    <row r="8" spans="1:10" s="35" customFormat="1" ht="31.5" customHeight="1" x14ac:dyDescent="0.2">
      <c r="A8" s="261" t="s">
        <v>199</v>
      </c>
      <c r="B8" s="261"/>
      <c r="D8" s="38">
        <v>0</v>
      </c>
      <c r="E8" s="36"/>
      <c r="F8" s="174">
        <v>42340000000</v>
      </c>
      <c r="G8" s="163"/>
      <c r="H8" s="163"/>
      <c r="I8" s="205"/>
      <c r="J8" s="56"/>
    </row>
    <row r="9" spans="1:10" s="35" customFormat="1" ht="31.5" customHeight="1" x14ac:dyDescent="0.2">
      <c r="A9" s="264" t="s">
        <v>278</v>
      </c>
      <c r="B9" s="264"/>
      <c r="D9" s="39">
        <v>0</v>
      </c>
      <c r="E9" s="36"/>
      <c r="F9" s="187">
        <v>1236300200</v>
      </c>
      <c r="G9" s="163"/>
      <c r="H9" s="163"/>
      <c r="I9" s="205"/>
      <c r="J9" s="56"/>
    </row>
    <row r="10" spans="1:10" s="35" customFormat="1" ht="31.5" customHeight="1" x14ac:dyDescent="0.2">
      <c r="A10" s="265" t="s">
        <v>279</v>
      </c>
      <c r="B10" s="265"/>
      <c r="D10" s="40">
        <v>1254866410</v>
      </c>
      <c r="E10" s="36"/>
      <c r="F10" s="177">
        <v>3708793590</v>
      </c>
      <c r="G10" s="163"/>
      <c r="H10" s="163"/>
      <c r="I10" s="205"/>
      <c r="J10" s="56"/>
    </row>
    <row r="11" spans="1:10" s="35" customFormat="1" ht="31.5" customHeight="1" x14ac:dyDescent="0.2">
      <c r="A11" s="257" t="s">
        <v>24</v>
      </c>
      <c r="B11" s="257"/>
      <c r="D11" s="41">
        <f>SUM(D8:D10)</f>
        <v>1254866410</v>
      </c>
      <c r="E11" s="36"/>
      <c r="F11" s="180">
        <f>SUM(F8:F10)</f>
        <v>47285093790</v>
      </c>
      <c r="G11" s="163"/>
      <c r="H11" s="163"/>
      <c r="I11" s="209"/>
      <c r="J11"/>
    </row>
    <row r="12" spans="1:10" s="35" customFormat="1" x14ac:dyDescent="0.2">
      <c r="F12" s="163"/>
      <c r="G12" s="163"/>
      <c r="H12" s="163"/>
      <c r="I12" s="163"/>
    </row>
    <row r="13" spans="1:10" x14ac:dyDescent="0.2">
      <c r="F13" s="209"/>
      <c r="G13" s="209"/>
      <c r="H13" s="209"/>
      <c r="I13" s="209"/>
    </row>
    <row r="14" spans="1:10" ht="15.75" x14ac:dyDescent="0.2">
      <c r="D14" s="56"/>
      <c r="F14" s="8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17"/>
  <sheetViews>
    <sheetView rightToLeft="1" view="pageBreakPreview" zoomScale="85" zoomScaleNormal="85" zoomScaleSheetLayoutView="85" workbookViewId="0">
      <selection activeCell="A4" sqref="A4"/>
    </sheetView>
  </sheetViews>
  <sheetFormatPr defaultRowHeight="12.75" x14ac:dyDescent="0.2"/>
  <cols>
    <col min="1" max="1" width="39" style="35" customWidth="1"/>
    <col min="2" max="2" width="1.28515625" style="35" customWidth="1"/>
    <col min="3" max="3" width="17.140625" style="35" bestFit="1" customWidth="1"/>
    <col min="4" max="4" width="1.28515625" style="35" customWidth="1"/>
    <col min="5" max="5" width="28.42578125" style="35" bestFit="1" customWidth="1"/>
    <col min="6" max="6" width="1.28515625" style="35" customWidth="1"/>
    <col min="7" max="7" width="25.140625" style="35" customWidth="1"/>
    <col min="8" max="8" width="1.28515625" style="35" customWidth="1"/>
    <col min="9" max="9" width="19.140625" style="35" bestFit="1" customWidth="1"/>
    <col min="10" max="10" width="1.28515625" style="35" customWidth="1"/>
    <col min="11" max="11" width="11" style="35" bestFit="1" customWidth="1"/>
    <col min="12" max="12" width="1.28515625" style="35" customWidth="1"/>
    <col min="13" max="13" width="20.140625" style="35" bestFit="1" customWidth="1"/>
    <col min="14" max="14" width="1.28515625" style="35" customWidth="1"/>
    <col min="15" max="15" width="20.140625" style="35" customWidth="1"/>
    <col min="16" max="16" width="1.28515625" style="35" customWidth="1"/>
    <col min="17" max="17" width="11" style="35" bestFit="1" customWidth="1"/>
    <col min="18" max="18" width="1.28515625" style="35" customWidth="1"/>
    <col min="19" max="19" width="22.5703125" style="35" customWidth="1"/>
    <col min="20" max="20" width="0.28515625" style="35" customWidth="1"/>
    <col min="21" max="16384" width="9.140625" style="35"/>
  </cols>
  <sheetData>
    <row r="1" spans="1:24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</row>
    <row r="2" spans="1:24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24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24" ht="14.45" customHeight="1" x14ac:dyDescent="0.2"/>
    <row r="5" spans="1:24" ht="33.75" customHeight="1" x14ac:dyDescent="0.2">
      <c r="A5" s="252" t="s">
        <v>206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24" ht="33.75" customHeight="1" x14ac:dyDescent="0.2">
      <c r="A6" s="253" t="s">
        <v>26</v>
      </c>
      <c r="C6" s="253" t="s">
        <v>280</v>
      </c>
      <c r="D6" s="253"/>
      <c r="E6" s="253"/>
      <c r="F6" s="253"/>
      <c r="G6" s="253"/>
      <c r="I6" s="253" t="s">
        <v>203</v>
      </c>
      <c r="J6" s="253"/>
      <c r="K6" s="253"/>
      <c r="L6" s="253"/>
      <c r="M6" s="253"/>
      <c r="O6" s="253" t="s">
        <v>204</v>
      </c>
      <c r="P6" s="253"/>
      <c r="Q6" s="253"/>
      <c r="R6" s="253"/>
      <c r="S6" s="253"/>
    </row>
    <row r="7" spans="1:24" ht="33.75" customHeight="1" x14ac:dyDescent="0.2">
      <c r="A7" s="253"/>
      <c r="C7" s="28" t="s">
        <v>281</v>
      </c>
      <c r="D7" s="53"/>
      <c r="E7" s="28" t="s">
        <v>282</v>
      </c>
      <c r="F7" s="37"/>
      <c r="G7" s="28" t="s">
        <v>283</v>
      </c>
      <c r="H7" s="36"/>
      <c r="I7" s="28" t="s">
        <v>284</v>
      </c>
      <c r="J7" s="37"/>
      <c r="K7" s="28" t="s">
        <v>285</v>
      </c>
      <c r="L7" s="37"/>
      <c r="M7" s="28" t="s">
        <v>286</v>
      </c>
      <c r="N7" s="36"/>
      <c r="O7" s="28" t="s">
        <v>284</v>
      </c>
      <c r="P7" s="37"/>
      <c r="Q7" s="28" t="s">
        <v>285</v>
      </c>
      <c r="R7" s="37"/>
      <c r="S7" s="28" t="s">
        <v>286</v>
      </c>
      <c r="T7" s="36"/>
      <c r="U7" s="36"/>
    </row>
    <row r="8" spans="1:24" ht="33.75" customHeight="1" x14ac:dyDescent="0.2">
      <c r="A8" s="243" t="s">
        <v>23</v>
      </c>
      <c r="C8" s="52" t="s">
        <v>287</v>
      </c>
      <c r="D8" s="36"/>
      <c r="E8" s="44">
        <v>9000000</v>
      </c>
      <c r="F8" s="36"/>
      <c r="G8" s="44">
        <v>1400</v>
      </c>
      <c r="H8" s="36"/>
      <c r="I8" s="44">
        <v>0</v>
      </c>
      <c r="J8" s="36"/>
      <c r="K8" s="44">
        <v>0</v>
      </c>
      <c r="L8" s="36"/>
      <c r="M8" s="44">
        <v>0</v>
      </c>
      <c r="N8" s="36"/>
      <c r="O8" s="44">
        <v>12600000000</v>
      </c>
      <c r="P8" s="36"/>
      <c r="Q8" s="44">
        <v>0</v>
      </c>
      <c r="R8" s="36"/>
      <c r="S8" s="141">
        <f>O8-Q8</f>
        <v>12600000000</v>
      </c>
      <c r="T8" s="36"/>
      <c r="U8" s="36"/>
      <c r="V8" s="36"/>
    </row>
    <row r="9" spans="1:24" ht="33.75" customHeight="1" x14ac:dyDescent="0.2">
      <c r="A9" s="244" t="s">
        <v>217</v>
      </c>
      <c r="C9" s="66" t="s">
        <v>288</v>
      </c>
      <c r="D9" s="36"/>
      <c r="E9" s="45">
        <v>67180</v>
      </c>
      <c r="F9" s="36"/>
      <c r="G9" s="45">
        <v>38000</v>
      </c>
      <c r="H9" s="36"/>
      <c r="I9" s="45">
        <v>0</v>
      </c>
      <c r="J9" s="36"/>
      <c r="K9" s="45">
        <v>0</v>
      </c>
      <c r="L9" s="36"/>
      <c r="M9" s="45">
        <v>0</v>
      </c>
      <c r="N9" s="36"/>
      <c r="O9" s="45">
        <v>2552840000</v>
      </c>
      <c r="P9" s="36"/>
      <c r="Q9" s="45">
        <v>0</v>
      </c>
      <c r="R9" s="36"/>
      <c r="S9" s="72">
        <f>O9-Q9</f>
        <v>2552840000</v>
      </c>
      <c r="T9" s="36"/>
      <c r="U9" s="36"/>
      <c r="V9" s="36"/>
    </row>
    <row r="10" spans="1:24" ht="33.75" customHeight="1" x14ac:dyDescent="0.2">
      <c r="A10" s="244" t="s">
        <v>22</v>
      </c>
      <c r="C10" s="66" t="s">
        <v>289</v>
      </c>
      <c r="D10" s="36"/>
      <c r="E10" s="45">
        <v>3000000</v>
      </c>
      <c r="F10" s="36"/>
      <c r="G10" s="45">
        <v>800</v>
      </c>
      <c r="H10" s="36"/>
      <c r="I10" s="45">
        <v>0</v>
      </c>
      <c r="J10" s="36"/>
      <c r="K10" s="45">
        <v>0</v>
      </c>
      <c r="L10" s="36"/>
      <c r="M10" s="45">
        <v>0</v>
      </c>
      <c r="N10" s="36"/>
      <c r="O10" s="187">
        <v>2400000000</v>
      </c>
      <c r="P10" s="164"/>
      <c r="Q10" s="187">
        <v>0</v>
      </c>
      <c r="R10" s="164"/>
      <c r="S10" s="187">
        <f t="shared" ref="S10:S11" si="0">O10-Q10</f>
        <v>2400000000</v>
      </c>
      <c r="T10" s="164"/>
      <c r="U10" s="164"/>
      <c r="V10" s="164"/>
      <c r="W10" s="163"/>
      <c r="X10" s="163"/>
    </row>
    <row r="11" spans="1:24" ht="33.75" customHeight="1" x14ac:dyDescent="0.2">
      <c r="A11" s="245" t="s">
        <v>19</v>
      </c>
      <c r="C11" s="178" t="s">
        <v>290</v>
      </c>
      <c r="D11" s="36"/>
      <c r="E11" s="186">
        <v>236000000</v>
      </c>
      <c r="F11" s="36"/>
      <c r="G11" s="186">
        <v>15</v>
      </c>
      <c r="H11" s="36"/>
      <c r="I11" s="47">
        <v>0</v>
      </c>
      <c r="J11" s="36"/>
      <c r="K11" s="47">
        <v>0</v>
      </c>
      <c r="L11" s="36"/>
      <c r="M11" s="47">
        <v>0</v>
      </c>
      <c r="N11" s="36"/>
      <c r="O11" s="177">
        <v>3540000000</v>
      </c>
      <c r="P11" s="164"/>
      <c r="Q11" s="177">
        <v>0</v>
      </c>
      <c r="R11" s="164"/>
      <c r="S11" s="187">
        <f t="shared" si="0"/>
        <v>3540000000</v>
      </c>
      <c r="T11" s="164"/>
      <c r="U11" s="164"/>
      <c r="V11" s="164"/>
      <c r="W11" s="163"/>
      <c r="X11" s="163"/>
    </row>
    <row r="12" spans="1:24" ht="33.75" customHeight="1" thickBot="1" x14ac:dyDescent="0.25">
      <c r="A12" s="24" t="s">
        <v>24</v>
      </c>
      <c r="C12" s="186"/>
      <c r="D12" s="36"/>
      <c r="E12" s="186"/>
      <c r="F12" s="36"/>
      <c r="G12" s="186"/>
      <c r="H12" s="36"/>
      <c r="I12" s="67">
        <f>SUM(I8:I11)</f>
        <v>0</v>
      </c>
      <c r="J12" s="36"/>
      <c r="K12" s="67">
        <f>SUM(K8:K11)</f>
        <v>0</v>
      </c>
      <c r="L12" s="36"/>
      <c r="M12" s="67">
        <f>SUM(M8:M11)</f>
        <v>0</v>
      </c>
      <c r="N12" s="36"/>
      <c r="O12" s="180">
        <f>SUM(O8:O11)</f>
        <v>21092840000</v>
      </c>
      <c r="P12" s="164"/>
      <c r="Q12" s="180">
        <f>SUM(Q8:Q11)</f>
        <v>0</v>
      </c>
      <c r="R12" s="164"/>
      <c r="S12" s="180">
        <f>SUM(S8:S11)</f>
        <v>21092840000</v>
      </c>
      <c r="T12" s="164"/>
      <c r="U12" s="164"/>
      <c r="V12" s="164"/>
      <c r="W12" s="163"/>
      <c r="X12" s="163"/>
    </row>
    <row r="13" spans="1:24" ht="13.5" thickTop="1" x14ac:dyDescent="0.2"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64"/>
      <c r="P13" s="164"/>
      <c r="Q13" s="164"/>
      <c r="R13" s="164"/>
      <c r="S13" s="164"/>
      <c r="T13" s="164"/>
      <c r="U13" s="164"/>
      <c r="V13" s="163"/>
      <c r="W13" s="163"/>
      <c r="X13" s="163"/>
    </row>
    <row r="14" spans="1:24" x14ac:dyDescent="0.2"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64"/>
      <c r="P14" s="164"/>
      <c r="Q14" s="164"/>
      <c r="R14" s="164"/>
      <c r="S14" s="164"/>
      <c r="T14" s="164"/>
      <c r="U14" s="164"/>
      <c r="V14" s="163"/>
      <c r="W14" s="163"/>
      <c r="X14" s="163"/>
    </row>
    <row r="15" spans="1:24" x14ac:dyDescent="0.2">
      <c r="O15" s="163"/>
      <c r="P15" s="163"/>
      <c r="Q15" s="163"/>
      <c r="R15" s="163"/>
      <c r="S15" s="163"/>
      <c r="T15" s="163"/>
      <c r="U15" s="163"/>
      <c r="V15" s="163"/>
      <c r="W15" s="163"/>
      <c r="X15" s="163"/>
    </row>
    <row r="16" spans="1:24" x14ac:dyDescent="0.2"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spans="15:24" x14ac:dyDescent="0.2">
      <c r="O17" s="163"/>
      <c r="P17" s="163"/>
      <c r="Q17" s="163"/>
      <c r="R17" s="163"/>
      <c r="S17" s="163"/>
      <c r="T17" s="163"/>
      <c r="U17" s="163"/>
      <c r="V17" s="163"/>
      <c r="W17" s="163"/>
      <c r="X17" s="16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4.45" customHeight="1" x14ac:dyDescent="0.2"/>
    <row r="5" spans="1:11" ht="14.45" customHeight="1" x14ac:dyDescent="0.2">
      <c r="A5" s="252" t="s">
        <v>224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1" ht="14.45" customHeight="1" x14ac:dyDescent="0.2">
      <c r="I6" s="2" t="s">
        <v>203</v>
      </c>
      <c r="K6" s="2" t="s">
        <v>204</v>
      </c>
    </row>
    <row r="7" spans="1:11" ht="29.1" customHeight="1" x14ac:dyDescent="0.2">
      <c r="A7" s="2" t="s">
        <v>291</v>
      </c>
      <c r="C7" s="18" t="s">
        <v>292</v>
      </c>
      <c r="E7" s="18" t="s">
        <v>293</v>
      </c>
      <c r="G7" s="18" t="s">
        <v>294</v>
      </c>
      <c r="I7" s="19" t="s">
        <v>295</v>
      </c>
      <c r="K7" s="19" t="s">
        <v>295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7"/>
  <sheetViews>
    <sheetView rightToLeft="1" view="pageBreakPreview" zoomScale="85" zoomScaleNormal="85" zoomScaleSheetLayoutView="85" workbookViewId="0">
      <selection activeCell="A4" sqref="A4"/>
    </sheetView>
  </sheetViews>
  <sheetFormatPr defaultRowHeight="12.75" x14ac:dyDescent="0.2"/>
  <cols>
    <col min="1" max="1" width="39" style="35" customWidth="1"/>
    <col min="2" max="2" width="1.28515625" style="35" customWidth="1"/>
    <col min="3" max="3" width="14.28515625" style="35" customWidth="1"/>
    <col min="4" max="4" width="1.28515625" style="35" customWidth="1"/>
    <col min="5" max="5" width="17.28515625" style="35" bestFit="1" customWidth="1"/>
    <col min="6" max="6" width="1.28515625" style="35" customWidth="1"/>
    <col min="7" max="7" width="12.140625" style="35" customWidth="1"/>
    <col min="8" max="8" width="1.28515625" style="35" customWidth="1"/>
    <col min="9" max="9" width="17.28515625" style="35" bestFit="1" customWidth="1"/>
    <col min="10" max="10" width="1.28515625" style="35" customWidth="1"/>
    <col min="11" max="11" width="19.140625" style="35" bestFit="1" customWidth="1"/>
    <col min="12" max="12" width="1.28515625" style="35" customWidth="1"/>
    <col min="13" max="13" width="13.42578125" style="35" customWidth="1"/>
    <col min="14" max="14" width="1.28515625" style="35" customWidth="1"/>
    <col min="15" max="15" width="19.140625" style="35" bestFit="1" customWidth="1"/>
    <col min="16" max="16" width="0.28515625" style="35" customWidth="1"/>
    <col min="17" max="16384" width="9.140625" style="35"/>
  </cols>
  <sheetData>
    <row r="1" spans="1:20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20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20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20" ht="15.75" customHeight="1" x14ac:dyDescent="0.2"/>
    <row r="5" spans="1:20" ht="33.75" customHeight="1" x14ac:dyDescent="0.2">
      <c r="A5" s="252" t="s">
        <v>296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</row>
    <row r="6" spans="1:20" ht="27.75" customHeight="1" x14ac:dyDescent="0.2">
      <c r="A6" s="253" t="s">
        <v>187</v>
      </c>
      <c r="C6" s="36"/>
      <c r="D6" s="36"/>
      <c r="E6" s="253" t="s">
        <v>203</v>
      </c>
      <c r="F6" s="253"/>
      <c r="G6" s="253"/>
      <c r="H6" s="253"/>
      <c r="I6" s="253"/>
      <c r="J6" s="36"/>
      <c r="K6" s="253" t="s">
        <v>204</v>
      </c>
      <c r="L6" s="253"/>
      <c r="M6" s="253"/>
      <c r="N6" s="253"/>
      <c r="O6" s="253"/>
    </row>
    <row r="7" spans="1:20" ht="27.75" customHeight="1" x14ac:dyDescent="0.2">
      <c r="A7" s="253"/>
      <c r="C7" s="283" t="s">
        <v>67</v>
      </c>
      <c r="D7" s="283"/>
      <c r="E7" s="28" t="s">
        <v>297</v>
      </c>
      <c r="F7" s="37"/>
      <c r="G7" s="28" t="s">
        <v>285</v>
      </c>
      <c r="H7" s="37"/>
      <c r="I7" s="28" t="s">
        <v>298</v>
      </c>
      <c r="J7" s="36"/>
      <c r="K7" s="28" t="s">
        <v>297</v>
      </c>
      <c r="L7" s="37"/>
      <c r="M7" s="28" t="s">
        <v>285</v>
      </c>
      <c r="N7" s="37"/>
      <c r="O7" s="28" t="s">
        <v>298</v>
      </c>
    </row>
    <row r="8" spans="1:20" ht="27.75" customHeight="1" x14ac:dyDescent="0.2">
      <c r="A8" s="243" t="s">
        <v>88</v>
      </c>
      <c r="C8" s="29" t="s">
        <v>90</v>
      </c>
      <c r="D8" s="37"/>
      <c r="E8" s="38">
        <v>6633457197</v>
      </c>
      <c r="F8" s="36"/>
      <c r="G8" s="38">
        <v>0</v>
      </c>
      <c r="H8" s="36"/>
      <c r="I8" s="45">
        <f>E8-G8</f>
        <v>6633457197</v>
      </c>
      <c r="J8" s="36"/>
      <c r="K8" s="38">
        <v>10269772453</v>
      </c>
      <c r="L8" s="36"/>
      <c r="M8" s="38">
        <v>0</v>
      </c>
      <c r="N8" s="36"/>
      <c r="O8" s="45">
        <f>K8-M8</f>
        <v>10269772453</v>
      </c>
    </row>
    <row r="9" spans="1:20" ht="27.75" customHeight="1" x14ac:dyDescent="0.2">
      <c r="A9" s="244" t="s">
        <v>94</v>
      </c>
      <c r="C9" s="66" t="s">
        <v>95</v>
      </c>
      <c r="D9" s="36"/>
      <c r="E9" s="39">
        <v>49371485823</v>
      </c>
      <c r="F9" s="36"/>
      <c r="G9" s="39">
        <v>0</v>
      </c>
      <c r="H9" s="36"/>
      <c r="I9" s="45">
        <f>E9-G9</f>
        <v>49371485823</v>
      </c>
      <c r="J9" s="36"/>
      <c r="K9" s="39">
        <v>49371485823</v>
      </c>
      <c r="L9" s="36"/>
      <c r="M9" s="39">
        <v>0</v>
      </c>
      <c r="N9" s="36"/>
      <c r="O9" s="45">
        <f>K9-M9</f>
        <v>49371485823</v>
      </c>
    </row>
    <row r="10" spans="1:20" ht="27.75" customHeight="1" x14ac:dyDescent="0.2">
      <c r="A10" s="244" t="s">
        <v>77</v>
      </c>
      <c r="C10" s="66" t="s">
        <v>79</v>
      </c>
      <c r="D10" s="36"/>
      <c r="E10" s="39">
        <v>66589329652</v>
      </c>
      <c r="F10" s="36"/>
      <c r="G10" s="39">
        <v>0</v>
      </c>
      <c r="H10" s="36"/>
      <c r="I10" s="45">
        <f t="shared" ref="I10:I21" si="0">E10-G10</f>
        <v>66589329652</v>
      </c>
      <c r="J10" s="36"/>
      <c r="K10" s="39">
        <v>164878910840</v>
      </c>
      <c r="L10" s="36"/>
      <c r="M10" s="39">
        <v>0</v>
      </c>
      <c r="N10" s="36"/>
      <c r="O10" s="45">
        <f t="shared" ref="O10:O20" si="1">K10-M10</f>
        <v>164878910840</v>
      </c>
    </row>
    <row r="11" spans="1:20" ht="27.75" customHeight="1" x14ac:dyDescent="0.2">
      <c r="A11" s="244" t="s">
        <v>91</v>
      </c>
      <c r="B11" s="163"/>
      <c r="C11" s="66" t="s">
        <v>93</v>
      </c>
      <c r="D11" s="164"/>
      <c r="E11" s="187">
        <v>70747417247</v>
      </c>
      <c r="F11" s="164"/>
      <c r="G11" s="187">
        <v>0</v>
      </c>
      <c r="H11" s="164"/>
      <c r="I11" s="187">
        <f t="shared" si="0"/>
        <v>70747417247</v>
      </c>
      <c r="J11" s="164"/>
      <c r="K11" s="187">
        <v>601960932347</v>
      </c>
      <c r="L11" s="164"/>
      <c r="M11" s="187">
        <v>0</v>
      </c>
      <c r="N11" s="164"/>
      <c r="O11" s="187">
        <f t="shared" si="1"/>
        <v>601960932347</v>
      </c>
      <c r="P11" s="163"/>
      <c r="Q11" s="163"/>
      <c r="R11" s="163"/>
      <c r="S11" s="163"/>
      <c r="T11" s="163"/>
    </row>
    <row r="12" spans="1:20" ht="27.75" customHeight="1" x14ac:dyDescent="0.2">
      <c r="A12" s="244" t="s">
        <v>83</v>
      </c>
      <c r="B12" s="163"/>
      <c r="C12" s="66" t="s">
        <v>85</v>
      </c>
      <c r="D12" s="164"/>
      <c r="E12" s="187">
        <v>95253347500</v>
      </c>
      <c r="F12" s="164"/>
      <c r="G12" s="187">
        <v>0</v>
      </c>
      <c r="H12" s="164"/>
      <c r="I12" s="187">
        <f t="shared" si="0"/>
        <v>95253347500</v>
      </c>
      <c r="J12" s="164"/>
      <c r="K12" s="187">
        <v>872114787154</v>
      </c>
      <c r="L12" s="164"/>
      <c r="M12" s="187">
        <v>0</v>
      </c>
      <c r="N12" s="164"/>
      <c r="O12" s="187">
        <f t="shared" si="1"/>
        <v>872114787154</v>
      </c>
      <c r="P12" s="163"/>
      <c r="Q12" s="163"/>
      <c r="R12" s="163"/>
      <c r="S12" s="163"/>
      <c r="T12" s="163"/>
    </row>
    <row r="13" spans="1:20" ht="27.75" customHeight="1" x14ac:dyDescent="0.2">
      <c r="A13" s="244" t="s">
        <v>86</v>
      </c>
      <c r="B13" s="163"/>
      <c r="C13" s="66" t="s">
        <v>87</v>
      </c>
      <c r="D13" s="164"/>
      <c r="E13" s="187">
        <v>2802732825</v>
      </c>
      <c r="F13" s="164"/>
      <c r="G13" s="187">
        <v>0</v>
      </c>
      <c r="H13" s="164"/>
      <c r="I13" s="187">
        <f t="shared" si="0"/>
        <v>2802732825</v>
      </c>
      <c r="J13" s="164"/>
      <c r="K13" s="187">
        <v>26043141306</v>
      </c>
      <c r="L13" s="164"/>
      <c r="M13" s="187">
        <v>0</v>
      </c>
      <c r="N13" s="164"/>
      <c r="O13" s="187">
        <f t="shared" si="1"/>
        <v>26043141306</v>
      </c>
      <c r="P13" s="163"/>
      <c r="Q13" s="163"/>
      <c r="R13" s="163"/>
      <c r="S13" s="163"/>
      <c r="T13" s="163"/>
    </row>
    <row r="14" spans="1:20" ht="27.75" customHeight="1" x14ac:dyDescent="0.2">
      <c r="A14" s="244" t="s">
        <v>239</v>
      </c>
      <c r="B14" s="163"/>
      <c r="C14" s="66" t="s">
        <v>299</v>
      </c>
      <c r="D14" s="164"/>
      <c r="E14" s="187">
        <v>0</v>
      </c>
      <c r="F14" s="164"/>
      <c r="G14" s="187">
        <v>0</v>
      </c>
      <c r="H14" s="164"/>
      <c r="I14" s="187">
        <f t="shared" si="0"/>
        <v>0</v>
      </c>
      <c r="J14" s="164"/>
      <c r="K14" s="187">
        <v>183163672938</v>
      </c>
      <c r="L14" s="164"/>
      <c r="M14" s="187">
        <v>0</v>
      </c>
      <c r="N14" s="164"/>
      <c r="O14" s="187">
        <f t="shared" si="1"/>
        <v>183163672938</v>
      </c>
      <c r="P14" s="163"/>
      <c r="Q14" s="163"/>
      <c r="R14" s="163"/>
      <c r="S14" s="163"/>
      <c r="T14" s="163"/>
    </row>
    <row r="15" spans="1:20" ht="27.75" customHeight="1" x14ac:dyDescent="0.2">
      <c r="A15" s="244" t="s">
        <v>74</v>
      </c>
      <c r="B15" s="163"/>
      <c r="C15" s="66" t="s">
        <v>76</v>
      </c>
      <c r="D15" s="164"/>
      <c r="E15" s="187">
        <v>39842331881</v>
      </c>
      <c r="F15" s="164"/>
      <c r="G15" s="187">
        <v>0</v>
      </c>
      <c r="H15" s="164"/>
      <c r="I15" s="187">
        <f t="shared" si="0"/>
        <v>39842331881</v>
      </c>
      <c r="J15" s="164"/>
      <c r="K15" s="187">
        <v>358095929778</v>
      </c>
      <c r="L15" s="164"/>
      <c r="M15" s="187">
        <v>0</v>
      </c>
      <c r="N15" s="164"/>
      <c r="O15" s="187">
        <f t="shared" si="1"/>
        <v>358095929778</v>
      </c>
      <c r="P15" s="163"/>
      <c r="Q15" s="163"/>
      <c r="R15" s="163"/>
      <c r="S15" s="163"/>
      <c r="T15" s="163"/>
    </row>
    <row r="16" spans="1:20" ht="27.75" customHeight="1" x14ac:dyDescent="0.2">
      <c r="A16" s="244" t="s">
        <v>238</v>
      </c>
      <c r="B16" s="163"/>
      <c r="C16" s="66" t="s">
        <v>300</v>
      </c>
      <c r="D16" s="164"/>
      <c r="E16" s="187">
        <v>0</v>
      </c>
      <c r="F16" s="164"/>
      <c r="G16" s="187">
        <v>0</v>
      </c>
      <c r="H16" s="164"/>
      <c r="I16" s="187">
        <f t="shared" si="0"/>
        <v>0</v>
      </c>
      <c r="J16" s="164"/>
      <c r="K16" s="187">
        <v>203684296320</v>
      </c>
      <c r="L16" s="164"/>
      <c r="M16" s="187">
        <v>0</v>
      </c>
      <c r="N16" s="164"/>
      <c r="O16" s="187">
        <f t="shared" si="1"/>
        <v>203684296320</v>
      </c>
      <c r="P16" s="163"/>
      <c r="Q16" s="163"/>
      <c r="R16" s="163"/>
      <c r="S16" s="163"/>
      <c r="T16" s="163"/>
    </row>
    <row r="17" spans="1:20" ht="27.75" customHeight="1" x14ac:dyDescent="0.2">
      <c r="A17" s="246" t="s">
        <v>80</v>
      </c>
      <c r="B17" s="163"/>
      <c r="C17" s="178" t="s">
        <v>82</v>
      </c>
      <c r="D17" s="164"/>
      <c r="E17" s="186">
        <v>20855472319</v>
      </c>
      <c r="F17" s="164"/>
      <c r="G17" s="186">
        <v>0</v>
      </c>
      <c r="H17" s="164"/>
      <c r="I17" s="187">
        <f t="shared" si="0"/>
        <v>20855472319</v>
      </c>
      <c r="J17" s="164"/>
      <c r="K17" s="186">
        <v>180725638823</v>
      </c>
      <c r="L17" s="164"/>
      <c r="M17" s="186">
        <v>0</v>
      </c>
      <c r="N17" s="164"/>
      <c r="O17" s="187">
        <f>K17-M17</f>
        <v>180725638823</v>
      </c>
      <c r="P17" s="163"/>
      <c r="Q17" s="163"/>
      <c r="R17" s="163"/>
      <c r="S17" s="163"/>
      <c r="T17" s="163"/>
    </row>
    <row r="18" spans="1:20" ht="27.75" customHeight="1" x14ac:dyDescent="0.2">
      <c r="A18" s="246" t="str">
        <f>سهام!A11</f>
        <v>فولاد هرمزگان جنوب</v>
      </c>
      <c r="B18" s="163"/>
      <c r="C18" s="178" t="s">
        <v>41</v>
      </c>
      <c r="D18" s="164"/>
      <c r="E18" s="186">
        <v>12153636246</v>
      </c>
      <c r="F18" s="164"/>
      <c r="G18" s="186">
        <v>0</v>
      </c>
      <c r="H18" s="164"/>
      <c r="I18" s="187">
        <f>E18-G18</f>
        <v>12153636246</v>
      </c>
      <c r="J18" s="164"/>
      <c r="K18" s="186">
        <v>0</v>
      </c>
      <c r="L18" s="164"/>
      <c r="M18" s="186">
        <v>0</v>
      </c>
      <c r="N18" s="164"/>
      <c r="O18" s="187">
        <f>K18-M18</f>
        <v>0</v>
      </c>
      <c r="P18" s="163"/>
      <c r="Q18" s="163"/>
      <c r="R18" s="163"/>
      <c r="S18" s="163"/>
      <c r="T18" s="163"/>
    </row>
    <row r="19" spans="1:20" ht="27.75" customHeight="1" x14ac:dyDescent="0.2">
      <c r="A19" s="246" t="s">
        <v>70</v>
      </c>
      <c r="B19" s="193"/>
      <c r="C19" s="178" t="s">
        <v>352</v>
      </c>
      <c r="D19" s="188"/>
      <c r="E19" s="186">
        <v>142125079845</v>
      </c>
      <c r="F19" s="188"/>
      <c r="G19" s="186">
        <v>0</v>
      </c>
      <c r="H19" s="188"/>
      <c r="I19" s="186">
        <f t="shared" si="0"/>
        <v>142125079845</v>
      </c>
      <c r="J19" s="188"/>
      <c r="K19" s="186">
        <v>360817345002</v>
      </c>
      <c r="L19" s="188"/>
      <c r="M19" s="186">
        <v>0</v>
      </c>
      <c r="N19" s="188"/>
      <c r="O19" s="187">
        <f t="shared" si="1"/>
        <v>360817345002</v>
      </c>
      <c r="P19" s="163"/>
      <c r="Q19" s="163"/>
      <c r="R19" s="163"/>
      <c r="S19" s="163"/>
      <c r="T19" s="163"/>
    </row>
    <row r="20" spans="1:20" ht="27.75" customHeight="1" x14ac:dyDescent="0.2">
      <c r="A20" s="246" t="s">
        <v>68</v>
      </c>
      <c r="B20" s="163"/>
      <c r="C20" s="178" t="s">
        <v>353</v>
      </c>
      <c r="D20" s="164"/>
      <c r="E20" s="186">
        <v>54539891354</v>
      </c>
      <c r="F20" s="164"/>
      <c r="G20" s="186">
        <v>0</v>
      </c>
      <c r="H20" s="164"/>
      <c r="I20" s="187">
        <f t="shared" si="0"/>
        <v>54539891354</v>
      </c>
      <c r="J20" s="164"/>
      <c r="K20" s="186">
        <v>1160059400846</v>
      </c>
      <c r="L20" s="164"/>
      <c r="M20" s="186">
        <v>0</v>
      </c>
      <c r="N20" s="164"/>
      <c r="O20" s="187">
        <f t="shared" si="1"/>
        <v>1160059400846</v>
      </c>
      <c r="P20" s="163"/>
      <c r="Q20" s="163"/>
      <c r="R20" s="163"/>
      <c r="S20" s="163"/>
      <c r="T20" s="163"/>
    </row>
    <row r="21" spans="1:20" ht="27.75" customHeight="1" x14ac:dyDescent="0.2">
      <c r="A21" s="246" t="s">
        <v>351</v>
      </c>
      <c r="B21" s="163"/>
      <c r="C21" s="178" t="s">
        <v>354</v>
      </c>
      <c r="D21" s="164"/>
      <c r="E21" s="186">
        <v>0</v>
      </c>
      <c r="F21" s="164"/>
      <c r="G21" s="186">
        <v>0</v>
      </c>
      <c r="H21" s="164"/>
      <c r="I21" s="187">
        <f t="shared" si="0"/>
        <v>0</v>
      </c>
      <c r="J21" s="164"/>
      <c r="K21" s="186">
        <v>44000000000</v>
      </c>
      <c r="L21" s="164"/>
      <c r="M21" s="186">
        <v>0</v>
      </c>
      <c r="N21" s="164"/>
      <c r="O21" s="187">
        <f>K21-M21</f>
        <v>44000000000</v>
      </c>
      <c r="P21" s="163"/>
      <c r="Q21" s="163"/>
      <c r="R21" s="163"/>
      <c r="S21" s="163"/>
      <c r="T21" s="163"/>
    </row>
    <row r="22" spans="1:20" ht="27.75" customHeight="1" thickBot="1" x14ac:dyDescent="0.25">
      <c r="A22" s="176" t="s">
        <v>24</v>
      </c>
      <c r="B22" s="163"/>
      <c r="C22" s="186"/>
      <c r="D22" s="164"/>
      <c r="E22" s="180">
        <f>SUM(E8:E21)</f>
        <v>560914181889</v>
      </c>
      <c r="F22" s="164"/>
      <c r="G22" s="180">
        <f>SUM(G8:G21)</f>
        <v>0</v>
      </c>
      <c r="H22" s="164"/>
      <c r="I22" s="180">
        <f>SUM(I8:I21)</f>
        <v>560914181889</v>
      </c>
      <c r="J22" s="164"/>
      <c r="K22" s="180">
        <f>SUM(K8:K21)</f>
        <v>4215185313630</v>
      </c>
      <c r="L22" s="164"/>
      <c r="M22" s="180">
        <f>SUM(M8:M21)</f>
        <v>0</v>
      </c>
      <c r="N22" s="164"/>
      <c r="O22" s="180">
        <f>SUM(O8:O21)</f>
        <v>4215185313630</v>
      </c>
      <c r="P22" s="163"/>
      <c r="Q22" s="163"/>
      <c r="R22" s="163"/>
      <c r="S22" s="163"/>
      <c r="T22" s="163"/>
    </row>
    <row r="23" spans="1:20" ht="13.5" thickTop="1" x14ac:dyDescent="0.2">
      <c r="A23" s="163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3"/>
      <c r="Q23" s="163"/>
      <c r="R23" s="163"/>
      <c r="S23" s="163"/>
      <c r="T23" s="163"/>
    </row>
    <row r="24" spans="1:20" x14ac:dyDescent="0.2">
      <c r="A24" s="163"/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3"/>
      <c r="Q24" s="163"/>
      <c r="R24" s="163"/>
      <c r="S24" s="163"/>
      <c r="T24" s="163"/>
    </row>
    <row r="25" spans="1:20" ht="21" x14ac:dyDescent="0.2">
      <c r="A25" s="163"/>
      <c r="B25" s="163"/>
      <c r="C25" s="164"/>
      <c r="D25" s="164"/>
      <c r="E25" s="187"/>
      <c r="F25" s="209"/>
      <c r="G25" s="209"/>
      <c r="H25" s="209"/>
      <c r="I25" s="209"/>
      <c r="J25" s="209"/>
      <c r="K25" s="187"/>
      <c r="L25" s="164"/>
      <c r="M25" s="164"/>
      <c r="N25" s="164"/>
      <c r="O25" s="164"/>
      <c r="P25" s="163"/>
      <c r="Q25" s="163"/>
      <c r="R25" s="163"/>
      <c r="S25" s="163"/>
      <c r="T25" s="163"/>
    </row>
    <row r="26" spans="1:20" ht="21" x14ac:dyDescent="0.2">
      <c r="A26" s="163"/>
      <c r="B26" s="163"/>
      <c r="C26" s="163"/>
      <c r="D26" s="163"/>
      <c r="E26" s="187"/>
      <c r="F26" s="209"/>
      <c r="G26" s="209"/>
      <c r="H26" s="209"/>
      <c r="I26" s="209"/>
      <c r="J26" s="209"/>
      <c r="K26" s="222"/>
      <c r="L26" s="163"/>
      <c r="M26" s="163"/>
      <c r="N26" s="163"/>
      <c r="O26" s="163"/>
      <c r="P26" s="163"/>
      <c r="Q26" s="163"/>
      <c r="R26" s="163"/>
      <c r="S26" s="163"/>
      <c r="T26" s="163"/>
    </row>
    <row r="27" spans="1:20" ht="18.75" x14ac:dyDescent="0.2">
      <c r="A27" s="163"/>
      <c r="B27" s="163"/>
      <c r="C27" s="163"/>
      <c r="D27" s="163"/>
      <c r="E27" s="222"/>
      <c r="F27" s="222"/>
      <c r="G27" s="222"/>
      <c r="H27" s="222"/>
      <c r="I27" s="222"/>
      <c r="J27" s="222"/>
      <c r="K27" s="222"/>
      <c r="L27" s="163"/>
      <c r="M27" s="163"/>
      <c r="N27" s="163"/>
      <c r="O27" s="163"/>
      <c r="P27" s="163"/>
      <c r="Q27" s="163"/>
      <c r="R27" s="163"/>
      <c r="S27" s="163"/>
      <c r="T27" s="163"/>
    </row>
  </sheetData>
  <mergeCells count="8">
    <mergeCell ref="A1:O1"/>
    <mergeCell ref="A2:O2"/>
    <mergeCell ref="A3:O3"/>
    <mergeCell ref="A5:O5"/>
    <mergeCell ref="A6:A7"/>
    <mergeCell ref="E6:I6"/>
    <mergeCell ref="K6:O6"/>
    <mergeCell ref="C7:D7"/>
  </mergeCells>
  <pageMargins left="0.39" right="0.39" top="0.39" bottom="0.39" header="0" footer="0"/>
  <pageSetup paperSize="9" scale="8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A0B4-68B5-450C-9322-5EDE67AD9A07}">
  <sheetPr>
    <pageSetUpPr fitToPage="1"/>
  </sheetPr>
  <dimension ref="A1:M117"/>
  <sheetViews>
    <sheetView rightToLeft="1" workbookViewId="0">
      <selection activeCell="C14" sqref="C14:M14"/>
    </sheetView>
  </sheetViews>
  <sheetFormatPr defaultRowHeight="12.75" x14ac:dyDescent="0.2"/>
  <cols>
    <col min="1" max="1" width="77" customWidth="1"/>
    <col min="2" max="2" width="1.28515625" customWidth="1"/>
    <col min="3" max="3" width="15.7109375" customWidth="1"/>
    <col min="4" max="4" width="1.28515625" customWidth="1"/>
    <col min="5" max="5" width="13.85546875" customWidth="1"/>
    <col min="6" max="6" width="1.28515625" customWidth="1"/>
    <col min="7" max="7" width="15.5703125" customWidth="1"/>
    <col min="8" max="8" width="1.28515625" customWidth="1"/>
    <col min="9" max="9" width="17.7109375" customWidth="1"/>
    <col min="10" max="10" width="1.28515625" customWidth="1"/>
    <col min="11" max="11" width="13.8554687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ht="14.45" customHeight="1" x14ac:dyDescent="0.2"/>
    <row r="5" spans="1:13" ht="14.45" customHeight="1" x14ac:dyDescent="0.2">
      <c r="A5" s="252" t="s">
        <v>301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4.45" customHeight="1" x14ac:dyDescent="0.2">
      <c r="A6" s="253" t="s">
        <v>187</v>
      </c>
      <c r="C6" s="253" t="s">
        <v>203</v>
      </c>
      <c r="D6" s="253"/>
      <c r="E6" s="253"/>
      <c r="F6" s="253"/>
      <c r="G6" s="253"/>
      <c r="I6" s="253" t="s">
        <v>204</v>
      </c>
      <c r="J6" s="253"/>
      <c r="K6" s="253"/>
      <c r="L6" s="253"/>
      <c r="M6" s="253"/>
    </row>
    <row r="7" spans="1:13" ht="29.1" customHeight="1" x14ac:dyDescent="0.2">
      <c r="A7" s="253"/>
      <c r="C7" s="51" t="s">
        <v>297</v>
      </c>
      <c r="D7" s="3"/>
      <c r="E7" s="51" t="s">
        <v>285</v>
      </c>
      <c r="F7" s="3"/>
      <c r="G7" s="51" t="s">
        <v>298</v>
      </c>
      <c r="I7" s="51" t="s">
        <v>297</v>
      </c>
      <c r="J7" s="3"/>
      <c r="K7" s="51" t="s">
        <v>285</v>
      </c>
      <c r="L7" s="3"/>
      <c r="M7" s="51" t="s">
        <v>298</v>
      </c>
    </row>
    <row r="8" spans="1:13" ht="21.75" customHeight="1" x14ac:dyDescent="0.2">
      <c r="A8" s="48"/>
      <c r="C8" s="6"/>
      <c r="E8" s="6"/>
      <c r="G8" s="6"/>
      <c r="I8" s="6"/>
      <c r="K8" s="6"/>
      <c r="M8" s="6"/>
    </row>
    <row r="9" spans="1:13" ht="21.75" customHeight="1" x14ac:dyDescent="0.2">
      <c r="A9" s="49"/>
      <c r="C9" s="9"/>
      <c r="E9" s="9"/>
      <c r="G9" s="9"/>
      <c r="I9" s="9"/>
      <c r="K9" s="9"/>
      <c r="M9" s="9"/>
    </row>
    <row r="10" spans="1:13" ht="21.75" customHeight="1" x14ac:dyDescent="0.2">
      <c r="A10" s="49"/>
      <c r="C10" s="9"/>
      <c r="E10" s="9"/>
      <c r="G10" s="9"/>
      <c r="I10" s="9"/>
      <c r="K10" s="9"/>
      <c r="M10" s="9"/>
    </row>
    <row r="11" spans="1:13" ht="21.75" customHeight="1" x14ac:dyDescent="0.2">
      <c r="A11" s="49" t="s">
        <v>116</v>
      </c>
      <c r="C11" s="9">
        <v>70117</v>
      </c>
      <c r="E11" s="9">
        <v>0</v>
      </c>
      <c r="G11" s="9">
        <v>70117</v>
      </c>
      <c r="I11" s="9">
        <v>1212150</v>
      </c>
      <c r="K11" s="9">
        <v>0</v>
      </c>
      <c r="M11" s="9">
        <v>1212150</v>
      </c>
    </row>
    <row r="12" spans="1:13" ht="21.75" customHeight="1" x14ac:dyDescent="0.2">
      <c r="A12" s="49" t="s">
        <v>269</v>
      </c>
      <c r="C12" s="9">
        <v>0</v>
      </c>
      <c r="E12" s="9">
        <v>0</v>
      </c>
      <c r="G12" s="9">
        <v>0</v>
      </c>
      <c r="I12" s="9">
        <v>2272</v>
      </c>
      <c r="K12" s="9">
        <v>0</v>
      </c>
      <c r="M12" s="9">
        <v>2272</v>
      </c>
    </row>
    <row r="13" spans="1:13" ht="21.75" customHeight="1" x14ac:dyDescent="0.2">
      <c r="A13" s="49" t="s">
        <v>117</v>
      </c>
      <c r="C13" s="9">
        <v>0</v>
      </c>
      <c r="E13" s="9">
        <v>0</v>
      </c>
      <c r="G13" s="9">
        <v>0</v>
      </c>
      <c r="I13" s="9">
        <v>8205</v>
      </c>
      <c r="K13" s="9">
        <v>0</v>
      </c>
      <c r="M13" s="9">
        <v>8205</v>
      </c>
    </row>
    <row r="14" spans="1:13" ht="21.75" customHeight="1" x14ac:dyDescent="0.2">
      <c r="A14" s="49" t="s">
        <v>122</v>
      </c>
      <c r="C14" s="9">
        <v>3753</v>
      </c>
      <c r="E14" s="9">
        <v>0</v>
      </c>
      <c r="G14" s="9">
        <v>3753</v>
      </c>
      <c r="I14" s="9">
        <v>40212</v>
      </c>
      <c r="K14" s="9">
        <v>0</v>
      </c>
      <c r="M14" s="9">
        <v>40212</v>
      </c>
    </row>
    <row r="15" spans="1:13" ht="21.75" customHeight="1" x14ac:dyDescent="0.2">
      <c r="A15" s="49"/>
      <c r="C15" s="9"/>
      <c r="E15" s="9"/>
      <c r="G15" s="9"/>
      <c r="I15" s="9"/>
      <c r="K15" s="9"/>
      <c r="M15" s="9"/>
    </row>
    <row r="16" spans="1:13" ht="21.75" customHeight="1" x14ac:dyDescent="0.2">
      <c r="A16" s="49"/>
      <c r="C16" s="9"/>
      <c r="E16" s="9"/>
      <c r="G16" s="9"/>
      <c r="I16" s="9"/>
      <c r="K16" s="9"/>
      <c r="M16" s="9"/>
    </row>
    <row r="17" spans="1:13" ht="21.75" customHeight="1" x14ac:dyDescent="0.2">
      <c r="A17" s="49"/>
      <c r="C17" s="9"/>
      <c r="E17" s="9"/>
      <c r="G17" s="9"/>
      <c r="I17" s="9"/>
      <c r="K17" s="9"/>
      <c r="M17" s="9"/>
    </row>
    <row r="18" spans="1:13" ht="21.75" customHeight="1" x14ac:dyDescent="0.2">
      <c r="A18" s="49"/>
      <c r="C18" s="9"/>
      <c r="E18" s="9"/>
      <c r="G18" s="9"/>
      <c r="I18" s="9"/>
      <c r="K18" s="9"/>
      <c r="M18" s="9"/>
    </row>
    <row r="19" spans="1:13" ht="21.75" customHeight="1" x14ac:dyDescent="0.2">
      <c r="A19" s="49"/>
      <c r="C19" s="9"/>
      <c r="E19" s="9"/>
      <c r="G19" s="9"/>
      <c r="I19" s="9"/>
      <c r="K19" s="9"/>
      <c r="M19" s="9"/>
    </row>
    <row r="20" spans="1:13" ht="21.75" customHeight="1" x14ac:dyDescent="0.2">
      <c r="A20" s="49"/>
      <c r="C20" s="9"/>
      <c r="E20" s="9"/>
      <c r="G20" s="9"/>
      <c r="I20" s="9"/>
      <c r="K20" s="9"/>
      <c r="M20" s="9"/>
    </row>
    <row r="21" spans="1:13" ht="21.75" customHeight="1" x14ac:dyDescent="0.2">
      <c r="A21" s="49"/>
      <c r="C21" s="9"/>
      <c r="E21" s="9"/>
      <c r="G21" s="9"/>
      <c r="I21" s="9"/>
      <c r="K21" s="9"/>
      <c r="M21" s="9"/>
    </row>
    <row r="22" spans="1:13" ht="21.75" customHeight="1" x14ac:dyDescent="0.2">
      <c r="A22" s="49"/>
      <c r="C22" s="9"/>
      <c r="E22" s="9"/>
      <c r="G22" s="9"/>
      <c r="I22" s="9"/>
      <c r="K22" s="9"/>
      <c r="M22" s="9"/>
    </row>
    <row r="23" spans="1:13" ht="21.75" customHeight="1" x14ac:dyDescent="0.2">
      <c r="A23" s="49"/>
      <c r="C23" s="9"/>
      <c r="E23" s="9"/>
      <c r="G23" s="9"/>
      <c r="I23" s="9"/>
      <c r="K23" s="9"/>
      <c r="M23" s="9"/>
    </row>
    <row r="24" spans="1:13" ht="21.75" customHeight="1" x14ac:dyDescent="0.2">
      <c r="A24" s="49"/>
      <c r="C24" s="9"/>
      <c r="E24" s="9"/>
      <c r="G24" s="9"/>
      <c r="I24" s="9"/>
      <c r="K24" s="9"/>
      <c r="M24" s="9"/>
    </row>
    <row r="25" spans="1:13" ht="21.75" customHeight="1" x14ac:dyDescent="0.2">
      <c r="A25" s="49"/>
      <c r="C25" s="9"/>
      <c r="E25" s="9"/>
      <c r="G25" s="9"/>
      <c r="I25" s="9"/>
      <c r="K25" s="9"/>
      <c r="M25" s="9"/>
    </row>
    <row r="26" spans="1:13" ht="21.75" customHeight="1" x14ac:dyDescent="0.2">
      <c r="A26" s="49"/>
      <c r="C26" s="9"/>
      <c r="E26" s="9"/>
      <c r="G26" s="9"/>
      <c r="I26" s="9"/>
      <c r="K26" s="9"/>
      <c r="M26" s="9"/>
    </row>
    <row r="27" spans="1:13" ht="21.75" customHeight="1" x14ac:dyDescent="0.2">
      <c r="A27" s="49"/>
      <c r="C27" s="9"/>
      <c r="E27" s="9"/>
      <c r="G27" s="9"/>
      <c r="I27" s="9"/>
      <c r="K27" s="9"/>
      <c r="M27" s="9"/>
    </row>
    <row r="28" spans="1:13" ht="21.75" customHeight="1" x14ac:dyDescent="0.2">
      <c r="A28" s="49"/>
      <c r="C28" s="9"/>
      <c r="E28" s="9"/>
      <c r="G28" s="9"/>
      <c r="I28" s="9"/>
      <c r="K28" s="9"/>
      <c r="M28" s="9"/>
    </row>
    <row r="29" spans="1:13" ht="21.75" customHeight="1" x14ac:dyDescent="0.2">
      <c r="A29" s="49"/>
      <c r="C29" s="9"/>
      <c r="E29" s="9"/>
      <c r="G29" s="9"/>
      <c r="I29" s="9"/>
      <c r="K29" s="9"/>
      <c r="M29" s="9"/>
    </row>
    <row r="30" spans="1:13" ht="21.75" customHeight="1" x14ac:dyDescent="0.2">
      <c r="A30" s="49"/>
      <c r="C30" s="9"/>
      <c r="E30" s="9"/>
      <c r="G30" s="9"/>
      <c r="I30" s="9"/>
      <c r="K30" s="9"/>
      <c r="M30" s="9"/>
    </row>
    <row r="31" spans="1:13" ht="21.75" customHeight="1" x14ac:dyDescent="0.2">
      <c r="A31" s="49"/>
      <c r="C31" s="9"/>
      <c r="E31" s="9"/>
      <c r="G31" s="9"/>
      <c r="I31" s="9"/>
      <c r="K31" s="9"/>
      <c r="M31" s="9"/>
    </row>
    <row r="32" spans="1:13" ht="21.75" customHeight="1" x14ac:dyDescent="0.2">
      <c r="A32" s="49"/>
      <c r="C32" s="9"/>
      <c r="E32" s="9"/>
      <c r="G32" s="9"/>
      <c r="I32" s="9"/>
      <c r="K32" s="9"/>
      <c r="M32" s="9"/>
    </row>
    <row r="33" spans="1:13" ht="21.75" customHeight="1" x14ac:dyDescent="0.2">
      <c r="A33" s="49"/>
      <c r="C33" s="9"/>
      <c r="E33" s="9"/>
      <c r="G33" s="9"/>
      <c r="I33" s="9"/>
      <c r="K33" s="9"/>
      <c r="M33" s="9"/>
    </row>
    <row r="34" spans="1:13" ht="21.75" customHeight="1" x14ac:dyDescent="0.2">
      <c r="A34" s="49"/>
      <c r="C34" s="9"/>
      <c r="E34" s="9"/>
      <c r="G34" s="9"/>
      <c r="I34" s="9"/>
      <c r="K34" s="9"/>
      <c r="M34" s="9"/>
    </row>
    <row r="35" spans="1:13" ht="21.75" customHeight="1" x14ac:dyDescent="0.2">
      <c r="A35" s="49"/>
      <c r="C35" s="9"/>
      <c r="E35" s="9"/>
      <c r="G35" s="9"/>
      <c r="I35" s="9"/>
      <c r="K35" s="9"/>
      <c r="M35" s="9"/>
    </row>
    <row r="36" spans="1:13" ht="21.75" customHeight="1" x14ac:dyDescent="0.2">
      <c r="A36" s="49"/>
      <c r="C36" s="9"/>
      <c r="E36" s="9"/>
      <c r="G36" s="9"/>
      <c r="I36" s="9"/>
      <c r="K36" s="9"/>
      <c r="M36" s="9"/>
    </row>
    <row r="37" spans="1:13" ht="21.75" customHeight="1" x14ac:dyDescent="0.2">
      <c r="A37" s="49"/>
      <c r="C37" s="9"/>
      <c r="E37" s="9"/>
      <c r="G37" s="9"/>
      <c r="I37" s="9"/>
      <c r="K37" s="9"/>
      <c r="M37" s="9"/>
    </row>
    <row r="38" spans="1:13" ht="21.75" customHeight="1" x14ac:dyDescent="0.2">
      <c r="A38" s="49"/>
      <c r="C38" s="9"/>
      <c r="E38" s="9"/>
      <c r="G38" s="9"/>
      <c r="I38" s="9"/>
      <c r="K38" s="9"/>
      <c r="M38" s="9"/>
    </row>
    <row r="39" spans="1:13" ht="21.75" customHeight="1" x14ac:dyDescent="0.2">
      <c r="A39" s="49"/>
      <c r="C39" s="9"/>
      <c r="E39" s="9"/>
      <c r="G39" s="9"/>
      <c r="I39" s="9"/>
      <c r="K39" s="9"/>
      <c r="M39" s="9"/>
    </row>
    <row r="40" spans="1:13" ht="21.75" customHeight="1" x14ac:dyDescent="0.2">
      <c r="A40" s="49"/>
      <c r="C40" s="9"/>
      <c r="E40" s="9"/>
      <c r="G40" s="9"/>
      <c r="I40" s="9"/>
      <c r="K40" s="9"/>
      <c r="M40" s="9"/>
    </row>
    <row r="41" spans="1:13" ht="21.75" customHeight="1" x14ac:dyDescent="0.2">
      <c r="A41" s="49"/>
      <c r="C41" s="9"/>
      <c r="E41" s="9"/>
      <c r="G41" s="9"/>
      <c r="I41" s="9"/>
      <c r="K41" s="9"/>
      <c r="M41" s="9"/>
    </row>
    <row r="42" spans="1:13" ht="21.75" customHeight="1" x14ac:dyDescent="0.2">
      <c r="A42" s="49"/>
      <c r="C42" s="9"/>
      <c r="E42" s="9"/>
      <c r="G42" s="9"/>
      <c r="I42" s="9"/>
      <c r="K42" s="9"/>
      <c r="M42" s="9"/>
    </row>
    <row r="43" spans="1:13" ht="21.75" customHeight="1" x14ac:dyDescent="0.2">
      <c r="A43" s="49"/>
      <c r="C43" s="9"/>
      <c r="E43" s="9"/>
      <c r="G43" s="9"/>
      <c r="I43" s="9"/>
      <c r="K43" s="9"/>
      <c r="M43" s="9"/>
    </row>
    <row r="44" spans="1:13" ht="21.75" customHeight="1" x14ac:dyDescent="0.2">
      <c r="A44" s="49"/>
      <c r="C44" s="9"/>
      <c r="E44" s="9"/>
      <c r="G44" s="9"/>
      <c r="I44" s="9"/>
      <c r="K44" s="9"/>
      <c r="M44" s="9"/>
    </row>
    <row r="45" spans="1:13" ht="21.75" customHeight="1" x14ac:dyDescent="0.2">
      <c r="A45" s="49"/>
      <c r="C45" s="9"/>
      <c r="E45" s="9"/>
      <c r="G45" s="9"/>
      <c r="I45" s="9"/>
      <c r="K45" s="9"/>
      <c r="M45" s="9"/>
    </row>
    <row r="46" spans="1:13" ht="21.75" customHeight="1" x14ac:dyDescent="0.2">
      <c r="A46" s="49"/>
      <c r="C46" s="9"/>
      <c r="E46" s="9"/>
      <c r="G46" s="9"/>
      <c r="I46" s="9"/>
      <c r="K46" s="9"/>
      <c r="M46" s="9"/>
    </row>
    <row r="47" spans="1:13" ht="21.75" customHeight="1" x14ac:dyDescent="0.2">
      <c r="A47" s="49"/>
      <c r="C47" s="9"/>
      <c r="E47" s="9"/>
      <c r="G47" s="9"/>
      <c r="I47" s="9"/>
      <c r="K47" s="9"/>
      <c r="M47" s="9"/>
    </row>
    <row r="48" spans="1:13" ht="21.75" customHeight="1" x14ac:dyDescent="0.2">
      <c r="A48" s="49"/>
      <c r="C48" s="9"/>
      <c r="E48" s="9"/>
      <c r="G48" s="9"/>
      <c r="I48" s="9"/>
      <c r="K48" s="9"/>
      <c r="M48" s="9"/>
    </row>
    <row r="49" spans="1:13" ht="21.75" customHeight="1" x14ac:dyDescent="0.2">
      <c r="A49" s="49"/>
      <c r="C49" s="9"/>
      <c r="E49" s="9"/>
      <c r="G49" s="9"/>
      <c r="I49" s="9"/>
      <c r="K49" s="9"/>
      <c r="M49" s="9"/>
    </row>
    <row r="50" spans="1:13" ht="21.75" customHeight="1" x14ac:dyDescent="0.2">
      <c r="A50" s="49"/>
      <c r="C50" s="9"/>
      <c r="E50" s="9"/>
      <c r="G50" s="9"/>
      <c r="I50" s="9"/>
      <c r="K50" s="9"/>
      <c r="M50" s="9"/>
    </row>
    <row r="51" spans="1:13" ht="21.75" customHeight="1" x14ac:dyDescent="0.2">
      <c r="A51" s="49"/>
      <c r="C51" s="9"/>
      <c r="E51" s="9"/>
      <c r="G51" s="9"/>
      <c r="I51" s="9"/>
      <c r="K51" s="9"/>
      <c r="M51" s="9"/>
    </row>
    <row r="52" spans="1:13" ht="21.75" customHeight="1" x14ac:dyDescent="0.2">
      <c r="A52" s="49"/>
      <c r="C52" s="9"/>
      <c r="E52" s="9"/>
      <c r="G52" s="9"/>
      <c r="I52" s="9"/>
      <c r="K52" s="9"/>
      <c r="M52" s="9"/>
    </row>
    <row r="53" spans="1:13" ht="21.75" customHeight="1" x14ac:dyDescent="0.2">
      <c r="A53" s="49"/>
      <c r="C53" s="9"/>
      <c r="E53" s="9"/>
      <c r="G53" s="9"/>
      <c r="I53" s="9"/>
      <c r="K53" s="9"/>
      <c r="M53" s="9"/>
    </row>
    <row r="54" spans="1:13" ht="21.75" customHeight="1" x14ac:dyDescent="0.2">
      <c r="A54" s="49"/>
      <c r="C54" s="9"/>
      <c r="E54" s="9"/>
      <c r="G54" s="9"/>
      <c r="I54" s="9"/>
      <c r="K54" s="9"/>
      <c r="M54" s="9"/>
    </row>
    <row r="55" spans="1:13" ht="21.75" customHeight="1" x14ac:dyDescent="0.2">
      <c r="A55" s="49"/>
      <c r="C55" s="9"/>
      <c r="E55" s="9"/>
      <c r="G55" s="9"/>
      <c r="I55" s="9"/>
      <c r="K55" s="9"/>
      <c r="M55" s="9"/>
    </row>
    <row r="56" spans="1:13" ht="21.75" customHeight="1" x14ac:dyDescent="0.2">
      <c r="A56" s="49"/>
      <c r="C56" s="9"/>
      <c r="E56" s="9"/>
      <c r="G56" s="9"/>
      <c r="I56" s="9"/>
      <c r="K56" s="9"/>
      <c r="M56" s="9"/>
    </row>
    <row r="57" spans="1:13" ht="21.75" customHeight="1" x14ac:dyDescent="0.2">
      <c r="A57" s="49"/>
      <c r="C57" s="9"/>
      <c r="E57" s="9"/>
      <c r="G57" s="9"/>
      <c r="I57" s="9"/>
      <c r="K57" s="9"/>
      <c r="M57" s="9"/>
    </row>
    <row r="58" spans="1:13" ht="21.75" customHeight="1" x14ac:dyDescent="0.2">
      <c r="A58" s="49"/>
      <c r="C58" s="9"/>
      <c r="E58" s="9"/>
      <c r="G58" s="9"/>
      <c r="I58" s="9"/>
      <c r="K58" s="9"/>
      <c r="M58" s="9"/>
    </row>
    <row r="59" spans="1:13" ht="21.75" customHeight="1" x14ac:dyDescent="0.2">
      <c r="A59" s="49"/>
      <c r="C59" s="9"/>
      <c r="E59" s="9"/>
      <c r="G59" s="9"/>
      <c r="I59" s="9"/>
      <c r="K59" s="9"/>
      <c r="M59" s="9"/>
    </row>
    <row r="60" spans="1:13" ht="21.75" customHeight="1" x14ac:dyDescent="0.2">
      <c r="A60" s="49"/>
      <c r="C60" s="9"/>
      <c r="E60" s="9"/>
      <c r="G60" s="9"/>
      <c r="I60" s="9"/>
      <c r="K60" s="9"/>
      <c r="M60" s="9"/>
    </row>
    <row r="61" spans="1:13" ht="21.75" customHeight="1" x14ac:dyDescent="0.2">
      <c r="A61" s="49"/>
      <c r="C61" s="9"/>
      <c r="E61" s="9"/>
      <c r="G61" s="9"/>
      <c r="I61" s="9"/>
      <c r="K61" s="9"/>
      <c r="M61" s="9"/>
    </row>
    <row r="62" spans="1:13" ht="21.75" customHeight="1" x14ac:dyDescent="0.2">
      <c r="A62" s="49"/>
      <c r="C62" s="9"/>
      <c r="E62" s="9"/>
      <c r="G62" s="9"/>
      <c r="I62" s="9"/>
      <c r="K62" s="9"/>
      <c r="M62" s="9"/>
    </row>
    <row r="63" spans="1:13" ht="21.75" customHeight="1" x14ac:dyDescent="0.2">
      <c r="A63" s="49"/>
      <c r="C63" s="9"/>
      <c r="E63" s="9"/>
      <c r="G63" s="9"/>
      <c r="I63" s="9"/>
      <c r="K63" s="9"/>
      <c r="M63" s="9"/>
    </row>
    <row r="64" spans="1:13" ht="21.75" customHeight="1" x14ac:dyDescent="0.2">
      <c r="A64" s="49"/>
      <c r="C64" s="9"/>
      <c r="E64" s="9"/>
      <c r="G64" s="9"/>
      <c r="I64" s="9"/>
      <c r="K64" s="9"/>
      <c r="M64" s="9"/>
    </row>
    <row r="65" spans="1:13" ht="21.75" customHeight="1" x14ac:dyDescent="0.2">
      <c r="A65" s="49"/>
      <c r="C65" s="9"/>
      <c r="E65" s="9"/>
      <c r="G65" s="9"/>
      <c r="I65" s="9"/>
      <c r="K65" s="9"/>
      <c r="M65" s="9"/>
    </row>
    <row r="66" spans="1:13" ht="21.75" customHeight="1" x14ac:dyDescent="0.2">
      <c r="A66" s="49"/>
      <c r="C66" s="9"/>
      <c r="E66" s="9"/>
      <c r="G66" s="9"/>
      <c r="I66" s="9"/>
      <c r="K66" s="9"/>
      <c r="M66" s="9"/>
    </row>
    <row r="67" spans="1:13" ht="21.75" customHeight="1" x14ac:dyDescent="0.2">
      <c r="A67" s="49"/>
      <c r="C67" s="9"/>
      <c r="E67" s="9"/>
      <c r="G67" s="9"/>
      <c r="I67" s="9"/>
      <c r="K67" s="9"/>
      <c r="M67" s="9"/>
    </row>
    <row r="68" spans="1:13" ht="21.75" customHeight="1" x14ac:dyDescent="0.2">
      <c r="A68" s="49"/>
      <c r="C68" s="9"/>
      <c r="E68" s="9"/>
      <c r="G68" s="9"/>
      <c r="I68" s="9"/>
      <c r="K68" s="9"/>
      <c r="M68" s="9"/>
    </row>
    <row r="69" spans="1:13" ht="21.75" customHeight="1" x14ac:dyDescent="0.2">
      <c r="A69" s="49"/>
      <c r="C69" s="9"/>
      <c r="E69" s="9"/>
      <c r="G69" s="9"/>
      <c r="I69" s="9"/>
      <c r="K69" s="9"/>
      <c r="M69" s="9"/>
    </row>
    <row r="70" spans="1:13" ht="21.75" customHeight="1" x14ac:dyDescent="0.2">
      <c r="A70" s="49"/>
      <c r="C70" s="9"/>
      <c r="E70" s="9"/>
      <c r="G70" s="9"/>
      <c r="I70" s="9"/>
      <c r="K70" s="9"/>
      <c r="M70" s="9"/>
    </row>
    <row r="71" spans="1:13" ht="21.75" customHeight="1" x14ac:dyDescent="0.2">
      <c r="A71" s="49"/>
      <c r="C71" s="9"/>
      <c r="E71" s="9"/>
      <c r="G71" s="9"/>
      <c r="I71" s="9"/>
      <c r="K71" s="9"/>
      <c r="M71" s="9"/>
    </row>
    <row r="72" spans="1:13" ht="21.75" customHeight="1" x14ac:dyDescent="0.2">
      <c r="A72" s="49"/>
      <c r="C72" s="9"/>
      <c r="E72" s="9"/>
      <c r="G72" s="9"/>
      <c r="I72" s="9"/>
      <c r="K72" s="9"/>
      <c r="M72" s="9"/>
    </row>
    <row r="73" spans="1:13" ht="21.75" customHeight="1" x14ac:dyDescent="0.2">
      <c r="A73" s="49"/>
      <c r="C73" s="9"/>
      <c r="E73" s="9"/>
      <c r="G73" s="9"/>
      <c r="I73" s="9"/>
      <c r="K73" s="9"/>
      <c r="M73" s="9"/>
    </row>
    <row r="74" spans="1:13" ht="21.75" customHeight="1" x14ac:dyDescent="0.2">
      <c r="A74" s="49"/>
      <c r="C74" s="9"/>
      <c r="E74" s="9"/>
      <c r="G74" s="9"/>
      <c r="I74" s="9"/>
      <c r="K74" s="9"/>
      <c r="M74" s="9"/>
    </row>
    <row r="75" spans="1:13" ht="21.75" customHeight="1" x14ac:dyDescent="0.2">
      <c r="A75" s="49"/>
      <c r="C75" s="9"/>
      <c r="E75" s="9"/>
      <c r="G75" s="9"/>
      <c r="I75" s="9"/>
      <c r="K75" s="9"/>
      <c r="M75" s="9"/>
    </row>
    <row r="76" spans="1:13" ht="21.75" customHeight="1" x14ac:dyDescent="0.2">
      <c r="A76" s="49"/>
      <c r="C76" s="9"/>
      <c r="E76" s="9"/>
      <c r="G76" s="9"/>
      <c r="I76" s="9"/>
      <c r="K76" s="9"/>
      <c r="M76" s="9"/>
    </row>
    <row r="77" spans="1:13" ht="21.75" customHeight="1" x14ac:dyDescent="0.2">
      <c r="A77" s="49"/>
      <c r="C77" s="9"/>
      <c r="E77" s="9"/>
      <c r="G77" s="9"/>
      <c r="I77" s="9"/>
      <c r="K77" s="9"/>
      <c r="M77" s="9"/>
    </row>
    <row r="78" spans="1:13" ht="21.75" customHeight="1" x14ac:dyDescent="0.2">
      <c r="A78" s="49"/>
      <c r="C78" s="9"/>
      <c r="E78" s="9"/>
      <c r="G78" s="9"/>
      <c r="I78" s="9"/>
      <c r="K78" s="9"/>
      <c r="M78" s="9"/>
    </row>
    <row r="79" spans="1:13" ht="21.75" customHeight="1" x14ac:dyDescent="0.2">
      <c r="A79" s="49"/>
      <c r="C79" s="9"/>
      <c r="E79" s="9"/>
      <c r="G79" s="9"/>
      <c r="I79" s="9"/>
      <c r="K79" s="9"/>
      <c r="M79" s="9"/>
    </row>
    <row r="80" spans="1:13" ht="21.75" customHeight="1" x14ac:dyDescent="0.2">
      <c r="A80" s="49"/>
      <c r="C80" s="9"/>
      <c r="E80" s="9"/>
      <c r="G80" s="9"/>
      <c r="I80" s="9"/>
      <c r="K80" s="9"/>
      <c r="M80" s="9"/>
    </row>
    <row r="81" spans="1:13" ht="21.75" customHeight="1" x14ac:dyDescent="0.2">
      <c r="A81" s="49"/>
      <c r="C81" s="9"/>
      <c r="E81" s="9"/>
      <c r="G81" s="9"/>
      <c r="I81" s="9"/>
      <c r="K81" s="9"/>
      <c r="M81" s="9"/>
    </row>
    <row r="82" spans="1:13" ht="21.75" customHeight="1" x14ac:dyDescent="0.2">
      <c r="A82" s="49"/>
      <c r="C82" s="9"/>
      <c r="E82" s="9"/>
      <c r="G82" s="9"/>
      <c r="I82" s="9"/>
      <c r="K82" s="9"/>
      <c r="M82" s="9"/>
    </row>
    <row r="83" spans="1:13" ht="21.75" customHeight="1" x14ac:dyDescent="0.2">
      <c r="A83" s="49"/>
      <c r="C83" s="9"/>
      <c r="E83" s="9"/>
      <c r="G83" s="9"/>
      <c r="I83" s="9"/>
      <c r="K83" s="9"/>
      <c r="M83" s="9"/>
    </row>
    <row r="84" spans="1:13" ht="21.75" customHeight="1" x14ac:dyDescent="0.2">
      <c r="A84" s="49"/>
      <c r="C84" s="9"/>
      <c r="E84" s="9"/>
      <c r="G84" s="9"/>
      <c r="I84" s="9"/>
      <c r="K84" s="9"/>
      <c r="M84" s="9"/>
    </row>
    <row r="85" spans="1:13" ht="21.75" customHeight="1" x14ac:dyDescent="0.2">
      <c r="A85" s="49"/>
      <c r="C85" s="9"/>
      <c r="E85" s="9"/>
      <c r="G85" s="9"/>
      <c r="I85" s="9"/>
      <c r="K85" s="9"/>
      <c r="M85" s="9"/>
    </row>
    <row r="86" spans="1:13" ht="21.75" customHeight="1" x14ac:dyDescent="0.2">
      <c r="A86" s="49"/>
      <c r="C86" s="9"/>
      <c r="E86" s="9"/>
      <c r="G86" s="9"/>
      <c r="I86" s="9"/>
      <c r="K86" s="9"/>
      <c r="M86" s="9"/>
    </row>
    <row r="87" spans="1:13" ht="21.75" customHeight="1" x14ac:dyDescent="0.2">
      <c r="A87" s="49"/>
      <c r="C87" s="9"/>
      <c r="E87" s="9"/>
      <c r="G87" s="9"/>
      <c r="I87" s="9"/>
      <c r="K87" s="9"/>
      <c r="M87" s="9"/>
    </row>
    <row r="88" spans="1:13" ht="21.75" customHeight="1" x14ac:dyDescent="0.2">
      <c r="A88" s="49"/>
      <c r="C88" s="9"/>
      <c r="E88" s="9"/>
      <c r="G88" s="9"/>
      <c r="I88" s="9"/>
      <c r="K88" s="9"/>
      <c r="M88" s="9"/>
    </row>
    <row r="89" spans="1:13" ht="21.75" customHeight="1" x14ac:dyDescent="0.2">
      <c r="A89" s="49"/>
      <c r="C89" s="9"/>
      <c r="E89" s="9"/>
      <c r="G89" s="9"/>
      <c r="I89" s="9"/>
      <c r="K89" s="9"/>
      <c r="M89" s="9"/>
    </row>
    <row r="90" spans="1:13" ht="21.75" customHeight="1" x14ac:dyDescent="0.2">
      <c r="A90" s="49"/>
      <c r="C90" s="9"/>
      <c r="E90" s="9"/>
      <c r="G90" s="9"/>
      <c r="I90" s="9"/>
      <c r="K90" s="9"/>
      <c r="M90" s="9"/>
    </row>
    <row r="91" spans="1:13" ht="21.75" customHeight="1" x14ac:dyDescent="0.2">
      <c r="A91" s="49"/>
      <c r="C91" s="9"/>
      <c r="E91" s="9"/>
      <c r="G91" s="9"/>
      <c r="I91" s="9"/>
      <c r="K91" s="9"/>
      <c r="M91" s="9"/>
    </row>
    <row r="92" spans="1:13" ht="21.75" customHeight="1" x14ac:dyDescent="0.2">
      <c r="A92" s="49"/>
      <c r="C92" s="9"/>
      <c r="E92" s="9"/>
      <c r="G92" s="9"/>
      <c r="I92" s="9"/>
      <c r="K92" s="9"/>
      <c r="M92" s="9"/>
    </row>
    <row r="93" spans="1:13" ht="21.75" customHeight="1" x14ac:dyDescent="0.2">
      <c r="A93" s="49"/>
      <c r="C93" s="9"/>
      <c r="E93" s="9"/>
      <c r="G93" s="9"/>
      <c r="I93" s="9"/>
      <c r="K93" s="9"/>
      <c r="M93" s="9"/>
    </row>
    <row r="94" spans="1:13" ht="21.75" customHeight="1" x14ac:dyDescent="0.2">
      <c r="A94" s="49"/>
      <c r="C94" s="9"/>
      <c r="E94" s="9"/>
      <c r="G94" s="9"/>
      <c r="I94" s="9"/>
      <c r="K94" s="9"/>
      <c r="M94" s="9"/>
    </row>
    <row r="95" spans="1:13" ht="21.75" customHeight="1" x14ac:dyDescent="0.2">
      <c r="A95" s="49"/>
      <c r="C95" s="9"/>
      <c r="E95" s="9"/>
      <c r="G95" s="9"/>
      <c r="I95" s="9"/>
      <c r="K95" s="9"/>
      <c r="M95" s="9"/>
    </row>
    <row r="96" spans="1:13" ht="21.75" customHeight="1" x14ac:dyDescent="0.2">
      <c r="A96" s="49"/>
      <c r="C96" s="9"/>
      <c r="E96" s="9"/>
      <c r="G96" s="9"/>
      <c r="I96" s="9"/>
      <c r="K96" s="9"/>
      <c r="M96" s="9"/>
    </row>
    <row r="97" spans="1:13" ht="21.75" customHeight="1" x14ac:dyDescent="0.2">
      <c r="A97" s="49"/>
      <c r="C97" s="9"/>
      <c r="E97" s="9"/>
      <c r="G97" s="9"/>
      <c r="I97" s="9"/>
      <c r="K97" s="9"/>
      <c r="M97" s="9"/>
    </row>
    <row r="98" spans="1:13" ht="21.75" customHeight="1" x14ac:dyDescent="0.2">
      <c r="A98" s="49"/>
      <c r="C98" s="9"/>
      <c r="E98" s="9"/>
      <c r="G98" s="9"/>
      <c r="I98" s="9"/>
      <c r="K98" s="9"/>
      <c r="M98" s="9"/>
    </row>
    <row r="99" spans="1:13" ht="21.75" customHeight="1" x14ac:dyDescent="0.2">
      <c r="A99" s="49"/>
      <c r="C99" s="9"/>
      <c r="E99" s="9"/>
      <c r="G99" s="9"/>
      <c r="I99" s="9"/>
      <c r="K99" s="9"/>
      <c r="M99" s="9"/>
    </row>
    <row r="100" spans="1:13" ht="21.75" customHeight="1" x14ac:dyDescent="0.2">
      <c r="A100" s="49"/>
      <c r="C100" s="9"/>
      <c r="E100" s="9"/>
      <c r="G100" s="9"/>
      <c r="I100" s="9"/>
      <c r="K100" s="9"/>
      <c r="M100" s="9"/>
    </row>
    <row r="101" spans="1:13" ht="21.75" customHeight="1" x14ac:dyDescent="0.2">
      <c r="A101" s="49"/>
      <c r="C101" s="9"/>
      <c r="E101" s="9"/>
      <c r="G101" s="9"/>
      <c r="I101" s="9"/>
      <c r="K101" s="9"/>
      <c r="M101" s="9"/>
    </row>
    <row r="102" spans="1:13" ht="21.75" customHeight="1" x14ac:dyDescent="0.2">
      <c r="A102" s="49"/>
      <c r="C102" s="9"/>
      <c r="E102" s="9"/>
      <c r="G102" s="9"/>
      <c r="I102" s="9"/>
      <c r="K102" s="9"/>
      <c r="M102" s="9"/>
    </row>
    <row r="103" spans="1:13" ht="21.75" customHeight="1" x14ac:dyDescent="0.2">
      <c r="A103" s="49"/>
      <c r="C103" s="9"/>
      <c r="E103" s="9"/>
      <c r="G103" s="9"/>
      <c r="I103" s="9"/>
      <c r="K103" s="9"/>
      <c r="M103" s="9"/>
    </row>
    <row r="104" spans="1:13" ht="21.75" customHeight="1" x14ac:dyDescent="0.2">
      <c r="A104" s="49"/>
      <c r="C104" s="9"/>
      <c r="E104" s="9"/>
      <c r="G104" s="9"/>
      <c r="I104" s="9"/>
      <c r="K104" s="9"/>
      <c r="M104" s="9"/>
    </row>
    <row r="105" spans="1:13" ht="21.75" customHeight="1" x14ac:dyDescent="0.2">
      <c r="A105" s="49"/>
      <c r="C105" s="9"/>
      <c r="E105" s="9"/>
      <c r="G105" s="9"/>
      <c r="I105" s="9"/>
      <c r="K105" s="9"/>
      <c r="M105" s="9"/>
    </row>
    <row r="106" spans="1:13" ht="21.75" customHeight="1" x14ac:dyDescent="0.2">
      <c r="A106" s="49"/>
      <c r="C106" s="9"/>
      <c r="E106" s="9"/>
      <c r="G106" s="9"/>
      <c r="I106" s="9"/>
      <c r="K106" s="9"/>
      <c r="M106" s="9"/>
    </row>
    <row r="107" spans="1:13" ht="21.75" customHeight="1" x14ac:dyDescent="0.2">
      <c r="A107" s="49"/>
      <c r="C107" s="9"/>
      <c r="E107" s="9"/>
      <c r="G107" s="9"/>
      <c r="I107" s="9"/>
      <c r="K107" s="9"/>
      <c r="M107" s="9"/>
    </row>
    <row r="108" spans="1:13" ht="21.75" customHeight="1" x14ac:dyDescent="0.2">
      <c r="A108" s="49"/>
      <c r="C108" s="9"/>
      <c r="E108" s="9"/>
      <c r="G108" s="9"/>
      <c r="I108" s="9"/>
      <c r="K108" s="9"/>
      <c r="M108" s="9"/>
    </row>
    <row r="109" spans="1:13" ht="21.75" customHeight="1" x14ac:dyDescent="0.2">
      <c r="A109" s="49"/>
      <c r="C109" s="9"/>
      <c r="E109" s="9"/>
      <c r="G109" s="9"/>
      <c r="I109" s="9"/>
      <c r="K109" s="9"/>
      <c r="M109" s="9"/>
    </row>
    <row r="110" spans="1:13" ht="21.75" customHeight="1" x14ac:dyDescent="0.2">
      <c r="A110" s="49"/>
      <c r="C110" s="9"/>
      <c r="E110" s="9"/>
      <c r="G110" s="9"/>
      <c r="I110" s="9"/>
      <c r="K110" s="9"/>
      <c r="M110" s="9"/>
    </row>
    <row r="111" spans="1:13" ht="21.75" customHeight="1" x14ac:dyDescent="0.2">
      <c r="A111" s="49"/>
      <c r="C111" s="9"/>
      <c r="E111" s="9"/>
      <c r="G111" s="9"/>
      <c r="I111" s="9"/>
      <c r="K111" s="9"/>
      <c r="M111" s="9"/>
    </row>
    <row r="112" spans="1:13" ht="21.75" customHeight="1" x14ac:dyDescent="0.2">
      <c r="A112" s="49"/>
      <c r="C112" s="9"/>
      <c r="E112" s="9"/>
      <c r="G112" s="9"/>
      <c r="I112" s="9"/>
      <c r="K112" s="9"/>
      <c r="M112" s="9"/>
    </row>
    <row r="113" spans="1:13" ht="21.75" customHeight="1" x14ac:dyDescent="0.2">
      <c r="A113" s="49"/>
      <c r="C113" s="9"/>
      <c r="E113" s="9"/>
      <c r="G113" s="9"/>
      <c r="I113" s="9"/>
      <c r="K113" s="9"/>
      <c r="M113" s="9"/>
    </row>
    <row r="114" spans="1:13" ht="21.75" customHeight="1" x14ac:dyDescent="0.2">
      <c r="A114" s="49"/>
      <c r="C114" s="9"/>
      <c r="E114" s="9"/>
      <c r="G114" s="9"/>
      <c r="I114" s="9"/>
      <c r="K114" s="9"/>
      <c r="M114" s="9"/>
    </row>
    <row r="115" spans="1:13" ht="21.75" customHeight="1" x14ac:dyDescent="0.2">
      <c r="A115" s="50"/>
      <c r="C115" s="13"/>
      <c r="E115" s="13"/>
      <c r="G115" s="13"/>
      <c r="I115" s="13"/>
      <c r="K115" s="13"/>
      <c r="M115" s="13"/>
    </row>
    <row r="116" spans="1:13" ht="21.75" customHeight="1" thickBot="1" x14ac:dyDescent="0.25">
      <c r="A116" s="46" t="s">
        <v>24</v>
      </c>
      <c r="C116" s="16">
        <v>1469633509385</v>
      </c>
      <c r="E116" s="16">
        <v>958795538</v>
      </c>
      <c r="G116" s="16">
        <v>1468674713847</v>
      </c>
      <c r="I116" s="16">
        <v>8629716322790</v>
      </c>
      <c r="K116" s="16">
        <v>4439119516</v>
      </c>
      <c r="M116" s="16">
        <v>8625277203274</v>
      </c>
    </row>
    <row r="117" spans="1:13" ht="13.5" thickTop="1" x14ac:dyDescent="0.2">
      <c r="C117">
        <f>SUBTOTAL(9,C8:C116)</f>
        <v>1469633583255</v>
      </c>
      <c r="D117">
        <f t="shared" ref="D117:M117" si="0">SUBTOTAL(9,D8:D116)</f>
        <v>0</v>
      </c>
      <c r="E117">
        <f t="shared" si="0"/>
        <v>958795538</v>
      </c>
      <c r="F117">
        <f t="shared" si="0"/>
        <v>0</v>
      </c>
      <c r="G117">
        <f t="shared" si="0"/>
        <v>1468674787717</v>
      </c>
      <c r="H117">
        <f t="shared" si="0"/>
        <v>0</v>
      </c>
      <c r="I117">
        <f t="shared" si="0"/>
        <v>8629717585629</v>
      </c>
      <c r="J117">
        <f t="shared" si="0"/>
        <v>0</v>
      </c>
      <c r="K117">
        <f t="shared" si="0"/>
        <v>4439119516</v>
      </c>
      <c r="L117">
        <f t="shared" si="0"/>
        <v>0</v>
      </c>
      <c r="M117">
        <f t="shared" si="0"/>
        <v>8625278466113</v>
      </c>
    </row>
  </sheetData>
  <autoFilter ref="A7:M116" xr:uid="{24CAA0B4-68B5-450C-9322-5EDE67AD9A07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D624-EB58-4233-BA14-FE6707390397}">
  <sheetPr>
    <pageSetUpPr fitToPage="1"/>
  </sheetPr>
  <dimension ref="A1:Q54"/>
  <sheetViews>
    <sheetView rightToLeft="1" view="pageBreakPreview" zoomScaleNormal="85" zoomScaleSheetLayoutView="100" workbookViewId="0">
      <selection activeCell="A4" sqref="A4"/>
    </sheetView>
  </sheetViews>
  <sheetFormatPr defaultRowHeight="15.75" x14ac:dyDescent="0.4"/>
  <cols>
    <col min="1" max="1" width="48" style="144" bestFit="1" customWidth="1"/>
    <col min="2" max="2" width="1.28515625" style="144" customWidth="1"/>
    <col min="3" max="3" width="20.85546875" style="144" bestFit="1" customWidth="1"/>
    <col min="4" max="4" width="1.28515625" style="144" customWidth="1"/>
    <col min="5" max="5" width="17.140625" style="144" bestFit="1" customWidth="1"/>
    <col min="6" max="6" width="1.28515625" style="144" customWidth="1"/>
    <col min="7" max="7" width="20.85546875" style="144" bestFit="1" customWidth="1"/>
    <col min="8" max="8" width="1.28515625" style="144" customWidth="1"/>
    <col min="9" max="9" width="22.85546875" style="144" bestFit="1" customWidth="1"/>
    <col min="10" max="10" width="1.28515625" style="144" customWidth="1"/>
    <col min="11" max="11" width="17.7109375" style="144" bestFit="1" customWidth="1"/>
    <col min="12" max="12" width="1.28515625" style="144" customWidth="1"/>
    <col min="13" max="13" width="22.85546875" style="144" bestFit="1" customWidth="1"/>
    <col min="14" max="14" width="0.28515625" style="144" customWidth="1"/>
    <col min="15" max="16" width="9.140625" style="144"/>
    <col min="17" max="17" width="12.7109375" style="144" bestFit="1" customWidth="1"/>
    <col min="18" max="16384" width="9.140625" style="144"/>
  </cols>
  <sheetData>
    <row r="1" spans="1:17" ht="29.1" customHeight="1" x14ac:dyDescent="0.4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7" ht="21.75" customHeight="1" x14ac:dyDescent="0.4">
      <c r="A2" s="293" t="s">
        <v>184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17" ht="21.75" customHeight="1" x14ac:dyDescent="0.4">
      <c r="A3" s="293" t="s">
        <v>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7" ht="14.45" customHeight="1" x14ac:dyDescent="0.4"/>
    <row r="5" spans="1:17" ht="40.5" customHeight="1" x14ac:dyDescent="0.4">
      <c r="A5" s="294" t="s">
        <v>301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</row>
    <row r="6" spans="1:17" ht="38.25" customHeight="1" x14ac:dyDescent="0.4">
      <c r="A6" s="295" t="s">
        <v>187</v>
      </c>
      <c r="C6" s="295" t="s">
        <v>203</v>
      </c>
      <c r="D6" s="295"/>
      <c r="E6" s="295"/>
      <c r="F6" s="295"/>
      <c r="G6" s="295"/>
      <c r="H6" s="145"/>
      <c r="I6" s="295" t="s">
        <v>204</v>
      </c>
      <c r="J6" s="295"/>
      <c r="K6" s="295"/>
      <c r="L6" s="295"/>
      <c r="M6" s="295"/>
      <c r="N6" s="145"/>
      <c r="O6" s="145"/>
      <c r="P6" s="145"/>
      <c r="Q6" s="145"/>
    </row>
    <row r="7" spans="1:17" ht="39.75" customHeight="1" x14ac:dyDescent="0.4">
      <c r="A7" s="295"/>
      <c r="C7" s="146" t="s">
        <v>297</v>
      </c>
      <c r="D7" s="147"/>
      <c r="E7" s="146" t="s">
        <v>285</v>
      </c>
      <c r="F7" s="147"/>
      <c r="G7" s="146" t="s">
        <v>298</v>
      </c>
      <c r="H7" s="145"/>
      <c r="I7" s="146" t="s">
        <v>297</v>
      </c>
      <c r="J7" s="147"/>
      <c r="K7" s="146" t="s">
        <v>285</v>
      </c>
      <c r="L7" s="147"/>
      <c r="M7" s="146" t="s">
        <v>298</v>
      </c>
      <c r="N7" s="145"/>
      <c r="O7" s="145"/>
      <c r="P7" s="145"/>
      <c r="Q7" s="145"/>
    </row>
    <row r="8" spans="1:17" ht="29.1" customHeight="1" x14ac:dyDescent="0.4">
      <c r="A8" s="148" t="s">
        <v>355</v>
      </c>
      <c r="C8" s="131">
        <v>122511909671</v>
      </c>
      <c r="D8" s="131">
        <v>0</v>
      </c>
      <c r="E8" s="131">
        <v>-422527987</v>
      </c>
      <c r="F8" s="131">
        <v>0</v>
      </c>
      <c r="G8" s="72">
        <f>C8-E8</f>
        <v>122934437658</v>
      </c>
      <c r="H8" s="131">
        <v>0</v>
      </c>
      <c r="I8" s="131">
        <v>1843184216045</v>
      </c>
      <c r="J8" s="131">
        <v>0</v>
      </c>
      <c r="K8" s="131">
        <v>537251403</v>
      </c>
      <c r="L8" s="131">
        <v>0</v>
      </c>
      <c r="M8" s="72">
        <f>I8-K8</f>
        <v>1842646964642</v>
      </c>
      <c r="N8" s="145"/>
      <c r="O8" s="145"/>
      <c r="P8" s="145"/>
      <c r="Q8" s="145"/>
    </row>
    <row r="9" spans="1:17" ht="29.1" customHeight="1" x14ac:dyDescent="0.4">
      <c r="A9" s="149" t="s">
        <v>356</v>
      </c>
      <c r="C9" s="131">
        <v>559900295289</v>
      </c>
      <c r="D9" s="131">
        <v>0</v>
      </c>
      <c r="E9" s="150">
        <v>546573776</v>
      </c>
      <c r="F9" s="131">
        <v>0</v>
      </c>
      <c r="G9" s="72">
        <f>C9-E9</f>
        <v>559353721513</v>
      </c>
      <c r="H9" s="131">
        <v>0</v>
      </c>
      <c r="I9" s="131">
        <v>2416793362313</v>
      </c>
      <c r="J9" s="131">
        <v>0</v>
      </c>
      <c r="K9" s="131">
        <v>2436090547</v>
      </c>
      <c r="L9" s="131">
        <v>0</v>
      </c>
      <c r="M9" s="72">
        <f>I9-K9</f>
        <v>2414357271766</v>
      </c>
      <c r="N9" s="145"/>
      <c r="O9" s="145"/>
      <c r="P9" s="145"/>
      <c r="Q9" s="145"/>
    </row>
    <row r="10" spans="1:17" s="151" customFormat="1" ht="29.1" customHeight="1" x14ac:dyDescent="0.4">
      <c r="A10" s="149" t="s">
        <v>357</v>
      </c>
      <c r="C10" s="131">
        <v>787221153554</v>
      </c>
      <c r="D10" s="131">
        <v>0</v>
      </c>
      <c r="E10" s="131">
        <v>834749749</v>
      </c>
      <c r="F10" s="131">
        <v>0</v>
      </c>
      <c r="G10" s="72">
        <f t="shared" ref="G10:G16" si="0">C10-E10</f>
        <v>786386403805</v>
      </c>
      <c r="H10" s="131">
        <v>0</v>
      </c>
      <c r="I10" s="131">
        <v>4205914499045</v>
      </c>
      <c r="J10" s="131">
        <v>0</v>
      </c>
      <c r="K10" s="131">
        <v>1451569957</v>
      </c>
      <c r="L10" s="131">
        <v>0</v>
      </c>
      <c r="M10" s="72">
        <f t="shared" ref="M10:M15" si="1">I10-K10</f>
        <v>4204462929088</v>
      </c>
      <c r="N10" s="152">
        <v>0</v>
      </c>
      <c r="O10" s="152"/>
      <c r="P10" s="152"/>
      <c r="Q10" s="152"/>
    </row>
    <row r="11" spans="1:17" s="151" customFormat="1" ht="29.1" customHeight="1" x14ac:dyDescent="0.4">
      <c r="A11" s="149" t="s">
        <v>358</v>
      </c>
      <c r="C11" s="158">
        <v>0</v>
      </c>
      <c r="D11" s="158">
        <v>0</v>
      </c>
      <c r="E11" s="158">
        <v>0</v>
      </c>
      <c r="F11" s="158">
        <v>0</v>
      </c>
      <c r="G11" s="187">
        <f t="shared" si="0"/>
        <v>0</v>
      </c>
      <c r="H11" s="158">
        <v>0</v>
      </c>
      <c r="I11" s="158">
        <v>83502475703</v>
      </c>
      <c r="J11" s="158">
        <v>0</v>
      </c>
      <c r="K11" s="158">
        <v>0</v>
      </c>
      <c r="L11" s="158">
        <v>0</v>
      </c>
      <c r="M11" s="187">
        <f t="shared" si="1"/>
        <v>83502475703</v>
      </c>
      <c r="N11" s="159"/>
      <c r="O11" s="159"/>
      <c r="P11" s="159"/>
      <c r="Q11" s="159"/>
    </row>
    <row r="12" spans="1:17" s="151" customFormat="1" ht="29.1" customHeight="1" x14ac:dyDescent="0.4">
      <c r="A12" s="149" t="s">
        <v>359</v>
      </c>
      <c r="C12" s="158">
        <v>77001</v>
      </c>
      <c r="D12" s="158">
        <v>0</v>
      </c>
      <c r="E12" s="158">
        <v>0</v>
      </c>
      <c r="F12" s="158">
        <v>0</v>
      </c>
      <c r="G12" s="187">
        <f t="shared" si="0"/>
        <v>77001</v>
      </c>
      <c r="H12" s="158">
        <v>0</v>
      </c>
      <c r="I12" s="158">
        <v>80320506845</v>
      </c>
      <c r="J12" s="158">
        <v>0</v>
      </c>
      <c r="K12" s="158">
        <v>14207609</v>
      </c>
      <c r="L12" s="158">
        <v>0</v>
      </c>
      <c r="M12" s="187">
        <f t="shared" si="1"/>
        <v>80306299236</v>
      </c>
      <c r="N12" s="159">
        <v>0</v>
      </c>
      <c r="O12" s="159"/>
      <c r="P12" s="159"/>
      <c r="Q12" s="159"/>
    </row>
    <row r="13" spans="1:17" s="151" customFormat="1" ht="29.1" customHeight="1" x14ac:dyDescent="0.4">
      <c r="A13" s="149" t="s">
        <v>360</v>
      </c>
      <c r="C13" s="158">
        <v>3753</v>
      </c>
      <c r="D13" s="158"/>
      <c r="E13" s="158">
        <v>0</v>
      </c>
      <c r="F13" s="158"/>
      <c r="G13" s="187">
        <f t="shared" si="0"/>
        <v>3753</v>
      </c>
      <c r="H13" s="158"/>
      <c r="I13" s="158">
        <v>40212</v>
      </c>
      <c r="J13" s="158"/>
      <c r="K13" s="158">
        <v>0</v>
      </c>
      <c r="L13" s="158"/>
      <c r="M13" s="187">
        <f t="shared" si="1"/>
        <v>40212</v>
      </c>
      <c r="N13" s="159"/>
      <c r="O13" s="159"/>
      <c r="P13" s="159"/>
      <c r="Q13" s="159"/>
    </row>
    <row r="14" spans="1:17" s="151" customFormat="1" ht="29.1" customHeight="1" x14ac:dyDescent="0.4">
      <c r="A14" s="149" t="s">
        <v>361</v>
      </c>
      <c r="C14" s="158">
        <v>70117</v>
      </c>
      <c r="D14" s="158"/>
      <c r="E14" s="158">
        <v>0</v>
      </c>
      <c r="F14" s="158"/>
      <c r="G14" s="187">
        <f t="shared" si="0"/>
        <v>70117</v>
      </c>
      <c r="H14" s="158"/>
      <c r="I14" s="158">
        <v>1212150</v>
      </c>
      <c r="J14" s="158"/>
      <c r="K14" s="158">
        <v>0</v>
      </c>
      <c r="L14" s="158"/>
      <c r="M14" s="187">
        <f t="shared" si="1"/>
        <v>1212150</v>
      </c>
      <c r="N14" s="159"/>
      <c r="O14" s="159"/>
      <c r="P14" s="159"/>
      <c r="Q14" s="239"/>
    </row>
    <row r="15" spans="1:17" s="151" customFormat="1" ht="29.1" customHeight="1" x14ac:dyDescent="0.4">
      <c r="A15" s="149" t="s">
        <v>363</v>
      </c>
      <c r="C15" s="158">
        <v>0</v>
      </c>
      <c r="D15" s="158"/>
      <c r="E15" s="158">
        <v>0</v>
      </c>
      <c r="F15" s="158"/>
      <c r="G15" s="187">
        <f t="shared" si="0"/>
        <v>0</v>
      </c>
      <c r="H15" s="158"/>
      <c r="I15" s="158">
        <v>2272</v>
      </c>
      <c r="J15" s="158"/>
      <c r="K15" s="158">
        <v>0</v>
      </c>
      <c r="L15" s="158"/>
      <c r="M15" s="187">
        <f t="shared" si="1"/>
        <v>2272</v>
      </c>
      <c r="N15" s="159"/>
      <c r="O15" s="159"/>
      <c r="P15" s="159"/>
      <c r="Q15" s="239"/>
    </row>
    <row r="16" spans="1:17" s="151" customFormat="1" ht="29.1" customHeight="1" x14ac:dyDescent="0.4">
      <c r="A16" s="149" t="s">
        <v>362</v>
      </c>
      <c r="C16" s="158">
        <v>0</v>
      </c>
      <c r="D16" s="158"/>
      <c r="E16" s="158">
        <v>0</v>
      </c>
      <c r="F16" s="158"/>
      <c r="G16" s="187">
        <f t="shared" si="0"/>
        <v>0</v>
      </c>
      <c r="H16" s="158"/>
      <c r="I16" s="158">
        <v>8205</v>
      </c>
      <c r="J16" s="158"/>
      <c r="K16" s="158">
        <v>0</v>
      </c>
      <c r="L16" s="158"/>
      <c r="M16" s="187">
        <f>I16-K16</f>
        <v>8205</v>
      </c>
      <c r="N16" s="159"/>
      <c r="O16" s="159"/>
      <c r="P16" s="159"/>
      <c r="Q16" s="159"/>
    </row>
    <row r="17" spans="1:17" s="151" customFormat="1" ht="29.1" customHeight="1" thickBot="1" x14ac:dyDescent="0.45">
      <c r="A17" s="154" t="s">
        <v>24</v>
      </c>
      <c r="C17" s="233">
        <f>SUM(C8:C16)</f>
        <v>1469633509385</v>
      </c>
      <c r="D17" s="155">
        <f t="shared" ref="D17:L17" si="2">SUM(D8:D16)</f>
        <v>0</v>
      </c>
      <c r="E17" s="233">
        <f>SUM(E8:E16)</f>
        <v>958795538</v>
      </c>
      <c r="F17" s="155">
        <f t="shared" si="2"/>
        <v>0</v>
      </c>
      <c r="G17" s="233">
        <f>SUM(G8:G16)</f>
        <v>1468674713847</v>
      </c>
      <c r="H17" s="155">
        <f t="shared" si="2"/>
        <v>0</v>
      </c>
      <c r="I17" s="233">
        <f>SUM(I8:I16)</f>
        <v>8629716322790</v>
      </c>
      <c r="J17" s="155">
        <f t="shared" si="2"/>
        <v>0</v>
      </c>
      <c r="K17" s="233">
        <f>SUM(K8:K16)</f>
        <v>4439119516</v>
      </c>
      <c r="L17" s="158">
        <f t="shared" si="2"/>
        <v>0</v>
      </c>
      <c r="M17" s="233">
        <f>SUM(M8:M16)</f>
        <v>8625277203274</v>
      </c>
      <c r="N17" s="159"/>
      <c r="O17" s="159"/>
      <c r="P17" s="159"/>
      <c r="Q17" s="159"/>
    </row>
    <row r="18" spans="1:17" ht="16.5" thickTop="1" x14ac:dyDescent="0.4">
      <c r="C18" s="157"/>
      <c r="D18" s="157"/>
      <c r="E18" s="157"/>
      <c r="F18" s="157"/>
      <c r="G18" s="157"/>
      <c r="H18" s="157"/>
      <c r="I18" s="157"/>
      <c r="J18" s="157"/>
      <c r="K18" s="157"/>
      <c r="L18" s="159"/>
      <c r="M18" s="157"/>
      <c r="N18" s="157"/>
      <c r="O18" s="157"/>
      <c r="P18" s="157"/>
      <c r="Q18" s="157"/>
    </row>
    <row r="19" spans="1:17" ht="21" x14ac:dyDescent="0.4">
      <c r="C19" s="155"/>
      <c r="D19" s="157"/>
      <c r="E19" s="155"/>
      <c r="F19" s="157"/>
      <c r="G19" s="157"/>
      <c r="H19" s="157"/>
      <c r="I19" s="155"/>
      <c r="J19" s="157"/>
      <c r="K19" s="155"/>
      <c r="L19" s="157"/>
      <c r="M19" s="157"/>
      <c r="N19" s="157"/>
      <c r="O19" s="157"/>
      <c r="P19" s="157"/>
      <c r="Q19" s="157"/>
    </row>
    <row r="20" spans="1:17" ht="21" x14ac:dyDescent="0.4">
      <c r="C20" s="158"/>
      <c r="D20" s="158"/>
      <c r="E20" s="158"/>
      <c r="F20" s="157"/>
      <c r="G20" s="157"/>
      <c r="H20" s="157"/>
      <c r="I20" s="158"/>
      <c r="J20" s="158"/>
      <c r="K20" s="158"/>
      <c r="L20" s="157"/>
      <c r="M20" s="157"/>
      <c r="N20" s="157"/>
      <c r="O20" s="157"/>
      <c r="P20" s="157"/>
      <c r="Q20" s="157"/>
    </row>
    <row r="21" spans="1:17" ht="21" x14ac:dyDescent="0.4">
      <c r="C21" s="156"/>
      <c r="D21" s="157"/>
      <c r="E21" s="156"/>
      <c r="F21" s="157"/>
      <c r="G21" s="157"/>
      <c r="H21" s="157"/>
      <c r="I21" s="156"/>
      <c r="J21" s="157"/>
      <c r="K21" s="156"/>
      <c r="L21" s="157"/>
      <c r="M21" s="157"/>
      <c r="N21" s="157"/>
      <c r="O21" s="157"/>
      <c r="P21" s="157"/>
      <c r="Q21" s="157"/>
    </row>
    <row r="22" spans="1:17" x14ac:dyDescent="0.4"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45"/>
      <c r="O22" s="145"/>
      <c r="P22" s="145"/>
      <c r="Q22" s="145"/>
    </row>
    <row r="23" spans="1:17" ht="21" x14ac:dyDescent="0.4">
      <c r="C23" s="155"/>
      <c r="D23" s="155"/>
      <c r="E23" s="83"/>
      <c r="F23" s="155"/>
      <c r="G23" s="155"/>
      <c r="H23" s="155"/>
      <c r="I23" s="155"/>
      <c r="J23" s="155"/>
      <c r="K23" s="155"/>
      <c r="L23" s="155"/>
      <c r="M23" s="155"/>
      <c r="N23" s="145"/>
      <c r="O23" s="145"/>
      <c r="P23" s="145"/>
      <c r="Q23" s="145"/>
    </row>
    <row r="24" spans="1:17" ht="21" x14ac:dyDescent="0.4">
      <c r="C24" s="155"/>
      <c r="D24" s="157"/>
      <c r="E24" s="83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21" x14ac:dyDescent="0.4">
      <c r="C25" s="157"/>
      <c r="D25" s="157"/>
      <c r="E25" s="131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7" x14ac:dyDescent="0.4">
      <c r="C26" s="145"/>
      <c r="D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7" x14ac:dyDescent="0.4">
      <c r="C27" s="145"/>
      <c r="D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</row>
    <row r="28" spans="1:17" x14ac:dyDescent="0.4">
      <c r="C28" s="145"/>
      <c r="D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</row>
    <row r="29" spans="1:17" x14ac:dyDescent="0.4">
      <c r="C29" s="145"/>
      <c r="D29" s="145"/>
      <c r="E29" s="145"/>
      <c r="F29" s="145"/>
      <c r="G29" s="153"/>
      <c r="H29" s="145"/>
      <c r="I29" s="145"/>
      <c r="J29" s="145"/>
      <c r="K29" s="145"/>
      <c r="L29" s="145"/>
      <c r="M29" s="145"/>
      <c r="N29" s="145"/>
      <c r="O29" s="145"/>
      <c r="P29" s="145"/>
      <c r="Q29" s="145"/>
    </row>
    <row r="30" spans="1:17" x14ac:dyDescent="0.4">
      <c r="C30" s="145"/>
      <c r="D30" s="145"/>
      <c r="E30" s="145"/>
      <c r="F30" s="145"/>
      <c r="G30" s="153"/>
      <c r="H30" s="145"/>
      <c r="I30" s="145"/>
      <c r="J30" s="145"/>
      <c r="K30" s="145"/>
      <c r="L30" s="145"/>
      <c r="M30" s="145"/>
      <c r="N30" s="145"/>
      <c r="O30" s="145"/>
      <c r="P30" s="145"/>
      <c r="Q30" s="145"/>
    </row>
    <row r="31" spans="1:17" x14ac:dyDescent="0.4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7" x14ac:dyDescent="0.4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3:17" x14ac:dyDescent="0.4"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3:17" x14ac:dyDescent="0.4"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3:17" x14ac:dyDescent="0.4"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3:17" x14ac:dyDescent="0.4"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3:17" x14ac:dyDescent="0.4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3:17" x14ac:dyDescent="0.4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3:17" x14ac:dyDescent="0.4"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3:17" x14ac:dyDescent="0.4"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  <row r="41" spans="3:17" x14ac:dyDescent="0.4"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</row>
    <row r="42" spans="3:17" x14ac:dyDescent="0.4"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</row>
    <row r="43" spans="3:17" x14ac:dyDescent="0.4"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</row>
    <row r="44" spans="3:17" x14ac:dyDescent="0.4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</row>
    <row r="45" spans="3:17" x14ac:dyDescent="0.4"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</row>
    <row r="46" spans="3:17" x14ac:dyDescent="0.4"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</row>
    <row r="47" spans="3:17" x14ac:dyDescent="0.4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</row>
    <row r="48" spans="3:17" x14ac:dyDescent="0.4"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  <row r="49" spans="3:17" x14ac:dyDescent="0.4"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</row>
    <row r="50" spans="3:17" x14ac:dyDescent="0.4"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</row>
    <row r="51" spans="3:17" x14ac:dyDescent="0.4"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</row>
    <row r="52" spans="3:17" x14ac:dyDescent="0.4"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</row>
    <row r="53" spans="3:17" x14ac:dyDescent="0.4"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</row>
    <row r="54" spans="3:17" x14ac:dyDescent="0.4"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9"/>
  <sheetViews>
    <sheetView rightToLeft="1" view="pageBreakPreview" zoomScale="70" zoomScaleNormal="85" zoomScaleSheetLayoutView="70" workbookViewId="0">
      <selection activeCell="A4" sqref="A4"/>
    </sheetView>
  </sheetViews>
  <sheetFormatPr defaultRowHeight="12.75" x14ac:dyDescent="0.2"/>
  <cols>
    <col min="1" max="1" width="40.28515625" style="35" customWidth="1"/>
    <col min="2" max="2" width="1.28515625" style="35" customWidth="1"/>
    <col min="3" max="3" width="15.7109375" style="35" bestFit="1" customWidth="1"/>
    <col min="4" max="4" width="1.28515625" style="35" customWidth="1"/>
    <col min="5" max="5" width="19.7109375" style="35" bestFit="1" customWidth="1"/>
    <col min="6" max="6" width="1.28515625" style="35" customWidth="1"/>
    <col min="7" max="7" width="19.7109375" style="35" bestFit="1" customWidth="1"/>
    <col min="8" max="8" width="1.28515625" style="35" customWidth="1"/>
    <col min="9" max="9" width="21.85546875" style="35" bestFit="1" customWidth="1"/>
    <col min="10" max="10" width="1.28515625" style="35" customWidth="1"/>
    <col min="11" max="11" width="16.140625" style="35" bestFit="1" customWidth="1"/>
    <col min="12" max="12" width="1.28515625" style="35" customWidth="1"/>
    <col min="13" max="13" width="20.28515625" style="35" bestFit="1" customWidth="1"/>
    <col min="14" max="14" width="1.28515625" style="35" customWidth="1"/>
    <col min="15" max="15" width="20.7109375" style="35" bestFit="1" customWidth="1"/>
    <col min="16" max="16" width="1.28515625" style="35" customWidth="1"/>
    <col min="17" max="17" width="21.85546875" style="35" bestFit="1" customWidth="1"/>
    <col min="18" max="18" width="14.85546875" style="35" bestFit="1" customWidth="1"/>
    <col min="19" max="19" width="13.5703125" style="35" bestFit="1" customWidth="1"/>
    <col min="20" max="20" width="15" style="35" bestFit="1" customWidth="1"/>
    <col min="21" max="16384" width="9.140625" style="35"/>
  </cols>
  <sheetData>
    <row r="1" spans="1:22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22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2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22" ht="14.45" customHeight="1" x14ac:dyDescent="0.2"/>
    <row r="5" spans="1:22" ht="31.5" customHeight="1" x14ac:dyDescent="0.2">
      <c r="A5" s="252" t="s">
        <v>302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22" ht="31.5" customHeight="1" x14ac:dyDescent="0.2">
      <c r="A6" s="299" t="s">
        <v>187</v>
      </c>
      <c r="B6" s="163"/>
      <c r="C6" s="259" t="s">
        <v>203</v>
      </c>
      <c r="D6" s="259"/>
      <c r="E6" s="259"/>
      <c r="F6" s="259"/>
      <c r="G6" s="259"/>
      <c r="H6" s="259"/>
      <c r="I6" s="259"/>
      <c r="J6" s="164"/>
      <c r="K6" s="259" t="s">
        <v>204</v>
      </c>
      <c r="L6" s="259"/>
      <c r="M6" s="259"/>
      <c r="N6" s="259"/>
      <c r="O6" s="259"/>
      <c r="P6" s="259"/>
      <c r="Q6" s="259"/>
      <c r="R6" s="164"/>
      <c r="S6" s="36"/>
      <c r="T6" s="36"/>
    </row>
    <row r="7" spans="1:22" ht="29.1" customHeight="1" x14ac:dyDescent="0.2">
      <c r="A7" s="259"/>
      <c r="B7" s="163"/>
      <c r="C7" s="181" t="s">
        <v>13</v>
      </c>
      <c r="D7" s="191"/>
      <c r="E7" s="181" t="s">
        <v>303</v>
      </c>
      <c r="F7" s="191"/>
      <c r="G7" s="181" t="s">
        <v>304</v>
      </c>
      <c r="H7" s="191"/>
      <c r="I7" s="181" t="s">
        <v>305</v>
      </c>
      <c r="J7" s="164"/>
      <c r="K7" s="181" t="s">
        <v>13</v>
      </c>
      <c r="L7" s="191"/>
      <c r="M7" s="181" t="s">
        <v>303</v>
      </c>
      <c r="N7" s="191"/>
      <c r="O7" s="181" t="s">
        <v>304</v>
      </c>
      <c r="P7" s="191"/>
      <c r="Q7" s="69" t="s">
        <v>305</v>
      </c>
      <c r="R7" s="164"/>
      <c r="S7" s="36"/>
      <c r="T7" s="36"/>
    </row>
    <row r="8" spans="1:22" ht="21.75" customHeight="1" x14ac:dyDescent="0.2">
      <c r="A8" s="243" t="s">
        <v>54</v>
      </c>
      <c r="B8" s="163"/>
      <c r="C8" s="174">
        <v>10000000</v>
      </c>
      <c r="D8" s="164"/>
      <c r="E8" s="174">
        <v>125598085702</v>
      </c>
      <c r="F8" s="164"/>
      <c r="G8" s="174">
        <v>100120000000</v>
      </c>
      <c r="H8" s="164"/>
      <c r="I8" s="242">
        <f>E8-G8</f>
        <v>25478085702</v>
      </c>
      <c r="J8" s="164"/>
      <c r="K8" s="174">
        <v>10000000</v>
      </c>
      <c r="L8" s="164"/>
      <c r="M8" s="190">
        <v>125598085702</v>
      </c>
      <c r="N8" s="164"/>
      <c r="O8" s="174">
        <v>100120000000</v>
      </c>
      <c r="P8" s="164"/>
      <c r="Q8" s="187">
        <f>M8-O8</f>
        <v>25478085702</v>
      </c>
      <c r="S8" s="184"/>
      <c r="T8" s="71"/>
      <c r="U8" s="184"/>
      <c r="V8" s="184"/>
    </row>
    <row r="9" spans="1:22" ht="21.75" customHeight="1" x14ac:dyDescent="0.2">
      <c r="A9" s="244" t="s">
        <v>57</v>
      </c>
      <c r="B9" s="163"/>
      <c r="C9" s="187">
        <v>49239063</v>
      </c>
      <c r="D9" s="164"/>
      <c r="E9" s="187">
        <v>1178195414898</v>
      </c>
      <c r="F9" s="164"/>
      <c r="G9" s="187">
        <v>941269419981</v>
      </c>
      <c r="H9" s="164"/>
      <c r="I9" s="242">
        <f>E9-G9</f>
        <v>236925994917</v>
      </c>
      <c r="J9" s="164"/>
      <c r="K9" s="187">
        <v>116035176</v>
      </c>
      <c r="L9" s="164"/>
      <c r="M9" s="187">
        <v>2222249444689</v>
      </c>
      <c r="N9" s="164"/>
      <c r="O9" s="187">
        <v>1825679334231</v>
      </c>
      <c r="P9" s="164"/>
      <c r="Q9" s="187">
        <f>M9-O9</f>
        <v>396570110458</v>
      </c>
      <c r="R9" s="240"/>
      <c r="S9" s="184"/>
      <c r="T9" s="71"/>
      <c r="U9" s="184"/>
      <c r="V9" s="184"/>
    </row>
    <row r="10" spans="1:22" ht="21.75" customHeight="1" x14ac:dyDescent="0.2">
      <c r="A10" s="244" t="s">
        <v>60</v>
      </c>
      <c r="B10" s="163"/>
      <c r="C10" s="187">
        <v>10000000</v>
      </c>
      <c r="D10" s="164"/>
      <c r="E10" s="187">
        <v>125849788745</v>
      </c>
      <c r="F10" s="164"/>
      <c r="G10" s="187">
        <v>100120000000</v>
      </c>
      <c r="H10" s="164"/>
      <c r="I10" s="242">
        <f t="shared" ref="I10:I45" si="0">E10-G10</f>
        <v>25729788745</v>
      </c>
      <c r="J10" s="164"/>
      <c r="K10" s="187">
        <v>10000000</v>
      </c>
      <c r="L10" s="164"/>
      <c r="M10" s="187">
        <v>125849788745</v>
      </c>
      <c r="N10" s="164"/>
      <c r="O10" s="187">
        <v>100120000000</v>
      </c>
      <c r="P10" s="164"/>
      <c r="Q10" s="187">
        <f t="shared" ref="Q10:Q45" si="1">M10-O10</f>
        <v>25729788745</v>
      </c>
      <c r="R10" s="240"/>
      <c r="S10" s="184"/>
      <c r="T10" s="71"/>
      <c r="U10" s="184"/>
      <c r="V10" s="184"/>
    </row>
    <row r="11" spans="1:22" ht="21.75" customHeight="1" x14ac:dyDescent="0.2">
      <c r="A11" s="244" t="s">
        <v>58</v>
      </c>
      <c r="B11" s="163"/>
      <c r="C11" s="187">
        <v>10001500</v>
      </c>
      <c r="D11" s="164"/>
      <c r="E11" s="187">
        <v>134792501911</v>
      </c>
      <c r="F11" s="164"/>
      <c r="G11" s="187">
        <v>100135018000</v>
      </c>
      <c r="H11" s="164"/>
      <c r="I11" s="242">
        <f t="shared" si="0"/>
        <v>34657483911</v>
      </c>
      <c r="J11" s="164"/>
      <c r="K11" s="187">
        <v>10001500</v>
      </c>
      <c r="L11" s="164"/>
      <c r="M11" s="187">
        <v>134792501911</v>
      </c>
      <c r="N11" s="164"/>
      <c r="O11" s="187">
        <v>100135018000</v>
      </c>
      <c r="P11" s="164"/>
      <c r="Q11" s="187">
        <f t="shared" si="1"/>
        <v>34657483911</v>
      </c>
      <c r="R11" s="240"/>
      <c r="S11" s="184"/>
      <c r="T11" s="71"/>
      <c r="U11" s="184"/>
      <c r="V11" s="184"/>
    </row>
    <row r="12" spans="1:22" ht="21.75" customHeight="1" x14ac:dyDescent="0.2">
      <c r="A12" s="244" t="s">
        <v>56</v>
      </c>
      <c r="B12" s="163"/>
      <c r="C12" s="187">
        <v>2999126</v>
      </c>
      <c r="D12" s="164"/>
      <c r="E12" s="187">
        <v>317287570157</v>
      </c>
      <c r="F12" s="164"/>
      <c r="G12" s="187">
        <v>158791024781</v>
      </c>
      <c r="H12" s="164"/>
      <c r="I12" s="242">
        <f t="shared" si="0"/>
        <v>158496545376</v>
      </c>
      <c r="J12" s="164"/>
      <c r="K12" s="187">
        <v>2999126</v>
      </c>
      <c r="L12" s="164"/>
      <c r="M12" s="187">
        <v>317287570157</v>
      </c>
      <c r="N12" s="164"/>
      <c r="O12" s="187">
        <v>158791024781</v>
      </c>
      <c r="P12" s="164"/>
      <c r="Q12" s="187">
        <f t="shared" si="1"/>
        <v>158496545376</v>
      </c>
      <c r="S12" s="184"/>
      <c r="T12" s="71"/>
      <c r="U12" s="184"/>
      <c r="V12" s="184"/>
    </row>
    <row r="13" spans="1:22" ht="21.75" customHeight="1" x14ac:dyDescent="0.2">
      <c r="A13" s="244" t="s">
        <v>23</v>
      </c>
      <c r="B13" s="163"/>
      <c r="C13" s="187">
        <v>483388</v>
      </c>
      <c r="D13" s="164"/>
      <c r="E13" s="187">
        <v>3606978677</v>
      </c>
      <c r="F13" s="164"/>
      <c r="G13" s="187">
        <v>4864060178</v>
      </c>
      <c r="H13" s="164"/>
      <c r="I13" s="247">
        <f t="shared" si="0"/>
        <v>-1257081501</v>
      </c>
      <c r="J13" s="164"/>
      <c r="K13" s="187">
        <v>1200000</v>
      </c>
      <c r="L13" s="164"/>
      <c r="M13" s="187">
        <v>9878370071</v>
      </c>
      <c r="N13" s="164"/>
      <c r="O13" s="187">
        <v>11696123158</v>
      </c>
      <c r="P13" s="164"/>
      <c r="Q13" s="187">
        <f t="shared" si="1"/>
        <v>-1817753087</v>
      </c>
      <c r="R13" s="240"/>
      <c r="S13" s="184"/>
      <c r="T13" s="71"/>
      <c r="U13" s="184"/>
      <c r="V13" s="184"/>
    </row>
    <row r="14" spans="1:22" ht="21.75" customHeight="1" x14ac:dyDescent="0.2">
      <c r="A14" s="244" t="s">
        <v>20</v>
      </c>
      <c r="B14" s="163"/>
      <c r="C14" s="187">
        <v>45419</v>
      </c>
      <c r="D14" s="164"/>
      <c r="E14" s="187">
        <v>786329358874</v>
      </c>
      <c r="F14" s="164"/>
      <c r="G14" s="187">
        <v>524932211563</v>
      </c>
      <c r="H14" s="164"/>
      <c r="I14" s="242">
        <f t="shared" ref="I14" si="2">E14-G14</f>
        <v>261397147311</v>
      </c>
      <c r="J14" s="164"/>
      <c r="K14" s="187">
        <v>66196</v>
      </c>
      <c r="L14" s="164"/>
      <c r="M14" s="187">
        <v>998377114762</v>
      </c>
      <c r="N14" s="188"/>
      <c r="O14" s="187">
        <v>724924191095</v>
      </c>
      <c r="P14" s="188"/>
      <c r="Q14" s="187">
        <f>M14-O14</f>
        <v>273452923667</v>
      </c>
      <c r="R14" s="240"/>
      <c r="S14" s="184"/>
      <c r="T14" s="71"/>
      <c r="U14" s="184"/>
      <c r="V14" s="184"/>
    </row>
    <row r="15" spans="1:22" ht="21.75" customHeight="1" x14ac:dyDescent="0.2">
      <c r="A15" s="244" t="s">
        <v>209</v>
      </c>
      <c r="B15" s="163"/>
      <c r="C15" s="187">
        <v>0</v>
      </c>
      <c r="D15" s="164"/>
      <c r="E15" s="187">
        <v>0</v>
      </c>
      <c r="F15" s="164"/>
      <c r="G15" s="187">
        <v>0</v>
      </c>
      <c r="H15" s="164"/>
      <c r="I15" s="187">
        <f t="shared" si="0"/>
        <v>0</v>
      </c>
      <c r="J15" s="164"/>
      <c r="K15" s="187">
        <v>128068177</v>
      </c>
      <c r="L15" s="164"/>
      <c r="M15" s="187">
        <v>83385544289</v>
      </c>
      <c r="N15" s="164"/>
      <c r="O15" s="187">
        <v>67599575404</v>
      </c>
      <c r="P15" s="164"/>
      <c r="Q15" s="187">
        <f t="shared" si="1"/>
        <v>15785968885</v>
      </c>
      <c r="R15" s="240"/>
      <c r="S15" s="184"/>
      <c r="T15" s="71"/>
      <c r="U15" s="184"/>
      <c r="V15" s="184"/>
    </row>
    <row r="16" spans="1:22" ht="21.75" customHeight="1" x14ac:dyDescent="0.2">
      <c r="A16" s="244" t="s">
        <v>225</v>
      </c>
      <c r="B16" s="163"/>
      <c r="C16" s="187">
        <v>0</v>
      </c>
      <c r="D16" s="164"/>
      <c r="E16" s="187">
        <v>0</v>
      </c>
      <c r="F16" s="164"/>
      <c r="G16" s="187">
        <v>0</v>
      </c>
      <c r="H16" s="164"/>
      <c r="I16" s="187">
        <f t="shared" si="0"/>
        <v>0</v>
      </c>
      <c r="J16" s="164"/>
      <c r="K16" s="187">
        <v>38305370</v>
      </c>
      <c r="L16" s="164"/>
      <c r="M16" s="187">
        <v>634757903216</v>
      </c>
      <c r="N16" s="164"/>
      <c r="O16" s="187">
        <v>624840642923</v>
      </c>
      <c r="P16" s="164"/>
      <c r="Q16" s="187">
        <f t="shared" si="1"/>
        <v>9917260293</v>
      </c>
      <c r="R16" s="240"/>
      <c r="S16" s="184"/>
      <c r="T16" s="71"/>
      <c r="U16" s="184"/>
      <c r="V16" s="184"/>
    </row>
    <row r="17" spans="1:22" ht="21.75" customHeight="1" x14ac:dyDescent="0.2">
      <c r="A17" s="244" t="s">
        <v>226</v>
      </c>
      <c r="B17" s="163"/>
      <c r="C17" s="187">
        <v>0</v>
      </c>
      <c r="D17" s="164"/>
      <c r="E17" s="187">
        <v>0</v>
      </c>
      <c r="F17" s="164"/>
      <c r="G17" s="187">
        <v>0</v>
      </c>
      <c r="H17" s="164"/>
      <c r="I17" s="187">
        <f t="shared" si="0"/>
        <v>0</v>
      </c>
      <c r="J17" s="164"/>
      <c r="K17" s="187">
        <v>138434563</v>
      </c>
      <c r="L17" s="164"/>
      <c r="M17" s="187">
        <v>1820844878150</v>
      </c>
      <c r="N17" s="164"/>
      <c r="O17" s="187">
        <v>1730440343574</v>
      </c>
      <c r="P17" s="164"/>
      <c r="Q17" s="187">
        <f t="shared" si="1"/>
        <v>90404534576</v>
      </c>
      <c r="R17" s="240"/>
      <c r="S17" s="184"/>
      <c r="T17" s="71"/>
      <c r="U17" s="184"/>
      <c r="V17" s="184"/>
    </row>
    <row r="18" spans="1:22" ht="21.75" customHeight="1" x14ac:dyDescent="0.2">
      <c r="A18" s="244" t="s">
        <v>227</v>
      </c>
      <c r="B18" s="163"/>
      <c r="C18" s="187">
        <v>0</v>
      </c>
      <c r="D18" s="164"/>
      <c r="E18" s="187">
        <v>0</v>
      </c>
      <c r="F18" s="164"/>
      <c r="G18" s="187">
        <v>0</v>
      </c>
      <c r="H18" s="164"/>
      <c r="I18" s="187">
        <f t="shared" si="0"/>
        <v>0</v>
      </c>
      <c r="J18" s="164"/>
      <c r="K18" s="187">
        <v>5945462</v>
      </c>
      <c r="L18" s="164"/>
      <c r="M18" s="187">
        <v>106861428219</v>
      </c>
      <c r="N18" s="164"/>
      <c r="O18" s="187">
        <v>96380260627</v>
      </c>
      <c r="P18" s="164"/>
      <c r="Q18" s="187">
        <f t="shared" si="1"/>
        <v>10481167592</v>
      </c>
      <c r="R18" s="164"/>
      <c r="S18" s="36"/>
      <c r="T18" s="71"/>
    </row>
    <row r="19" spans="1:22" ht="21.75" customHeight="1" x14ac:dyDescent="0.2">
      <c r="A19" s="244" t="s">
        <v>228</v>
      </c>
      <c r="B19" s="163"/>
      <c r="C19" s="187">
        <v>0</v>
      </c>
      <c r="D19" s="164"/>
      <c r="E19" s="187">
        <v>0</v>
      </c>
      <c r="F19" s="164"/>
      <c r="G19" s="187">
        <v>0</v>
      </c>
      <c r="H19" s="164"/>
      <c r="I19" s="187">
        <f t="shared" si="0"/>
        <v>0</v>
      </c>
      <c r="J19" s="164"/>
      <c r="K19" s="187">
        <v>18535242</v>
      </c>
      <c r="L19" s="164"/>
      <c r="M19" s="187">
        <v>275847148957</v>
      </c>
      <c r="N19" s="164"/>
      <c r="O19" s="187">
        <v>236413964979</v>
      </c>
      <c r="P19" s="164"/>
      <c r="Q19" s="187">
        <f t="shared" si="1"/>
        <v>39433183978</v>
      </c>
      <c r="R19" s="164"/>
      <c r="S19" s="36"/>
      <c r="T19" s="36"/>
    </row>
    <row r="20" spans="1:22" ht="21.75" customHeight="1" x14ac:dyDescent="0.2">
      <c r="A20" s="244" t="s">
        <v>229</v>
      </c>
      <c r="B20" s="163"/>
      <c r="C20" s="187">
        <v>0</v>
      </c>
      <c r="D20" s="164"/>
      <c r="E20" s="187">
        <v>0</v>
      </c>
      <c r="F20" s="164"/>
      <c r="G20" s="187">
        <v>0</v>
      </c>
      <c r="H20" s="164"/>
      <c r="I20" s="187">
        <f t="shared" si="0"/>
        <v>0</v>
      </c>
      <c r="J20" s="164"/>
      <c r="K20" s="187">
        <v>2000000</v>
      </c>
      <c r="L20" s="164"/>
      <c r="M20" s="187">
        <v>20395751250</v>
      </c>
      <c r="N20" s="164"/>
      <c r="O20" s="187">
        <v>20023200000</v>
      </c>
      <c r="P20" s="164"/>
      <c r="Q20" s="187">
        <f t="shared" si="1"/>
        <v>372551250</v>
      </c>
      <c r="R20" s="164"/>
      <c r="S20" s="36"/>
      <c r="T20" s="36"/>
    </row>
    <row r="21" spans="1:22" ht="21.75" customHeight="1" x14ac:dyDescent="0.2">
      <c r="A21" s="244" t="s">
        <v>210</v>
      </c>
      <c r="B21" s="163"/>
      <c r="C21" s="187">
        <v>0</v>
      </c>
      <c r="D21" s="164"/>
      <c r="E21" s="187">
        <v>0</v>
      </c>
      <c r="F21" s="164"/>
      <c r="G21" s="187">
        <v>0</v>
      </c>
      <c r="H21" s="164"/>
      <c r="I21" s="187">
        <f t="shared" si="0"/>
        <v>0</v>
      </c>
      <c r="J21" s="164"/>
      <c r="K21" s="187">
        <v>52256000</v>
      </c>
      <c r="L21" s="164"/>
      <c r="M21" s="187">
        <v>190866908372</v>
      </c>
      <c r="N21" s="164"/>
      <c r="O21" s="187">
        <v>179989691112</v>
      </c>
      <c r="P21" s="164"/>
      <c r="Q21" s="187">
        <f t="shared" si="1"/>
        <v>10877217260</v>
      </c>
      <c r="R21" s="240"/>
      <c r="S21" s="36"/>
      <c r="T21" s="36"/>
    </row>
    <row r="22" spans="1:22" ht="21.75" customHeight="1" x14ac:dyDescent="0.2">
      <c r="A22" s="244" t="s">
        <v>230</v>
      </c>
      <c r="B22" s="163"/>
      <c r="C22" s="187">
        <v>0</v>
      </c>
      <c r="D22" s="164"/>
      <c r="E22" s="187">
        <v>0</v>
      </c>
      <c r="F22" s="164"/>
      <c r="G22" s="187">
        <v>0</v>
      </c>
      <c r="H22" s="164"/>
      <c r="I22" s="187">
        <f t="shared" si="0"/>
        <v>0</v>
      </c>
      <c r="J22" s="164"/>
      <c r="K22" s="187">
        <v>9545620</v>
      </c>
      <c r="L22" s="164"/>
      <c r="M22" s="187">
        <v>181888010372</v>
      </c>
      <c r="N22" s="164"/>
      <c r="O22" s="187">
        <v>159031866731</v>
      </c>
      <c r="P22" s="164"/>
      <c r="Q22" s="187">
        <f t="shared" si="1"/>
        <v>22856143641</v>
      </c>
      <c r="R22" s="240"/>
      <c r="S22" s="36"/>
      <c r="T22" s="36"/>
    </row>
    <row r="23" spans="1:22" ht="21.75" customHeight="1" x14ac:dyDescent="0.2">
      <c r="A23" s="244" t="s">
        <v>211</v>
      </c>
      <c r="B23" s="163"/>
      <c r="C23" s="187">
        <v>0</v>
      </c>
      <c r="D23" s="164"/>
      <c r="E23" s="187">
        <v>0</v>
      </c>
      <c r="F23" s="164"/>
      <c r="G23" s="187">
        <v>0</v>
      </c>
      <c r="H23" s="164"/>
      <c r="I23" s="187">
        <f t="shared" si="0"/>
        <v>0</v>
      </c>
      <c r="J23" s="164"/>
      <c r="K23" s="187">
        <v>16000000</v>
      </c>
      <c r="L23" s="164"/>
      <c r="M23" s="187">
        <v>158654398049</v>
      </c>
      <c r="N23" s="164"/>
      <c r="O23" s="187">
        <v>148073688000</v>
      </c>
      <c r="P23" s="164"/>
      <c r="Q23" s="187">
        <f t="shared" si="1"/>
        <v>10580710049</v>
      </c>
      <c r="R23" s="240"/>
      <c r="S23" s="36"/>
      <c r="T23" s="36"/>
    </row>
    <row r="24" spans="1:22" ht="21.75" customHeight="1" x14ac:dyDescent="0.2">
      <c r="A24" s="244" t="s">
        <v>231</v>
      </c>
      <c r="B24" s="163"/>
      <c r="C24" s="187">
        <v>0</v>
      </c>
      <c r="D24" s="164"/>
      <c r="E24" s="187">
        <v>0</v>
      </c>
      <c r="F24" s="164"/>
      <c r="G24" s="187">
        <v>0</v>
      </c>
      <c r="H24" s="164"/>
      <c r="I24" s="187">
        <f t="shared" si="0"/>
        <v>0</v>
      </c>
      <c r="J24" s="164"/>
      <c r="K24" s="187">
        <v>66757635</v>
      </c>
      <c r="L24" s="164"/>
      <c r="M24" s="187">
        <v>1087788291695</v>
      </c>
      <c r="N24" s="164"/>
      <c r="O24" s="187">
        <v>1071411308677</v>
      </c>
      <c r="P24" s="164"/>
      <c r="Q24" s="187">
        <f t="shared" si="1"/>
        <v>16376983018</v>
      </c>
      <c r="R24" s="208"/>
      <c r="S24" s="36"/>
      <c r="T24" s="36"/>
    </row>
    <row r="25" spans="1:22" ht="21.75" customHeight="1" x14ac:dyDescent="0.2">
      <c r="A25" s="244" t="s">
        <v>212</v>
      </c>
      <c r="B25" s="163"/>
      <c r="C25" s="187">
        <v>0</v>
      </c>
      <c r="D25" s="164"/>
      <c r="E25" s="187">
        <v>0</v>
      </c>
      <c r="F25" s="164"/>
      <c r="G25" s="187">
        <v>0</v>
      </c>
      <c r="H25" s="164"/>
      <c r="I25" s="187">
        <f t="shared" si="0"/>
        <v>0</v>
      </c>
      <c r="J25" s="164"/>
      <c r="K25" s="187">
        <v>21126761</v>
      </c>
      <c r="L25" s="164"/>
      <c r="M25" s="187">
        <v>47772596084</v>
      </c>
      <c r="N25" s="164"/>
      <c r="O25" s="187">
        <v>45425285797</v>
      </c>
      <c r="P25" s="164"/>
      <c r="Q25" s="187">
        <f t="shared" si="1"/>
        <v>2347310287</v>
      </c>
      <c r="R25" s="240"/>
      <c r="S25" s="36"/>
      <c r="T25" s="36"/>
    </row>
    <row r="26" spans="1:22" ht="21.75" customHeight="1" x14ac:dyDescent="0.2">
      <c r="A26" s="244" t="s">
        <v>213</v>
      </c>
      <c r="B26" s="163"/>
      <c r="C26" s="187">
        <v>0</v>
      </c>
      <c r="D26" s="164"/>
      <c r="E26" s="187">
        <v>0</v>
      </c>
      <c r="F26" s="164"/>
      <c r="G26" s="187">
        <v>0</v>
      </c>
      <c r="H26" s="164"/>
      <c r="I26" s="187">
        <f t="shared" si="0"/>
        <v>0</v>
      </c>
      <c r="J26" s="164"/>
      <c r="K26" s="187">
        <v>258366694</v>
      </c>
      <c r="L26" s="164"/>
      <c r="M26" s="187">
        <v>172349568993</v>
      </c>
      <c r="N26" s="164"/>
      <c r="O26" s="187">
        <v>116706241440</v>
      </c>
      <c r="P26" s="164"/>
      <c r="Q26" s="187">
        <f t="shared" si="1"/>
        <v>55643327553</v>
      </c>
      <c r="R26" s="240"/>
      <c r="S26" s="36"/>
      <c r="T26" s="36"/>
    </row>
    <row r="27" spans="1:22" ht="21.75" customHeight="1" x14ac:dyDescent="0.2">
      <c r="A27" s="244" t="s">
        <v>214</v>
      </c>
      <c r="B27" s="163"/>
      <c r="C27" s="187">
        <v>0</v>
      </c>
      <c r="D27" s="164"/>
      <c r="E27" s="187">
        <v>0</v>
      </c>
      <c r="F27" s="164"/>
      <c r="G27" s="187">
        <v>0</v>
      </c>
      <c r="H27" s="164"/>
      <c r="I27" s="187">
        <f t="shared" si="0"/>
        <v>0</v>
      </c>
      <c r="J27" s="164"/>
      <c r="K27" s="187">
        <v>20000000</v>
      </c>
      <c r="L27" s="164"/>
      <c r="M27" s="187">
        <v>145804515473</v>
      </c>
      <c r="N27" s="164"/>
      <c r="O27" s="187">
        <v>143580582000</v>
      </c>
      <c r="P27" s="164"/>
      <c r="Q27" s="187">
        <f t="shared" si="1"/>
        <v>2223933473</v>
      </c>
      <c r="R27" s="240"/>
      <c r="S27" s="36"/>
      <c r="T27" s="36"/>
    </row>
    <row r="28" spans="1:22" ht="21.75" customHeight="1" x14ac:dyDescent="0.2">
      <c r="A28" s="244" t="s">
        <v>53</v>
      </c>
      <c r="B28" s="163"/>
      <c r="C28" s="187">
        <v>0</v>
      </c>
      <c r="D28" s="164"/>
      <c r="E28" s="187">
        <v>0</v>
      </c>
      <c r="F28" s="164"/>
      <c r="G28" s="187">
        <v>0</v>
      </c>
      <c r="H28" s="164"/>
      <c r="I28" s="187">
        <f t="shared" si="0"/>
        <v>0</v>
      </c>
      <c r="J28" s="164"/>
      <c r="K28" s="187">
        <v>6265350</v>
      </c>
      <c r="L28" s="164"/>
      <c r="M28" s="187">
        <v>65962449872</v>
      </c>
      <c r="N28" s="164"/>
      <c r="O28" s="187">
        <v>56713545286</v>
      </c>
      <c r="P28" s="164"/>
      <c r="Q28" s="187">
        <f t="shared" si="1"/>
        <v>9248904586</v>
      </c>
      <c r="R28" s="240"/>
      <c r="S28" s="36"/>
      <c r="T28" s="36"/>
    </row>
    <row r="29" spans="1:22" ht="21.75" customHeight="1" x14ac:dyDescent="0.2">
      <c r="A29" s="244" t="s">
        <v>51</v>
      </c>
      <c r="B29" s="163"/>
      <c r="C29" s="187">
        <v>0</v>
      </c>
      <c r="D29" s="164"/>
      <c r="E29" s="187">
        <v>0</v>
      </c>
      <c r="F29" s="164"/>
      <c r="G29" s="187">
        <v>0</v>
      </c>
      <c r="H29" s="164"/>
      <c r="I29" s="187">
        <f t="shared" si="0"/>
        <v>0</v>
      </c>
      <c r="J29" s="164"/>
      <c r="K29" s="187">
        <v>7990000</v>
      </c>
      <c r="L29" s="164"/>
      <c r="M29" s="187">
        <v>242176454903</v>
      </c>
      <c r="N29" s="164"/>
      <c r="O29" s="187">
        <v>212952392046</v>
      </c>
      <c r="P29" s="164"/>
      <c r="Q29" s="187">
        <f t="shared" si="1"/>
        <v>29224062857</v>
      </c>
      <c r="R29" s="208"/>
      <c r="S29" s="36"/>
      <c r="T29" s="36"/>
    </row>
    <row r="30" spans="1:22" ht="21.75" customHeight="1" x14ac:dyDescent="0.2">
      <c r="A30" s="244" t="s">
        <v>215</v>
      </c>
      <c r="B30" s="163"/>
      <c r="C30" s="187">
        <v>0</v>
      </c>
      <c r="D30" s="164"/>
      <c r="E30" s="187">
        <v>0</v>
      </c>
      <c r="F30" s="164"/>
      <c r="G30" s="187">
        <v>0</v>
      </c>
      <c r="H30" s="164"/>
      <c r="I30" s="187">
        <f t="shared" si="0"/>
        <v>0</v>
      </c>
      <c r="J30" s="164"/>
      <c r="K30" s="187">
        <v>32222222</v>
      </c>
      <c r="L30" s="164"/>
      <c r="M30" s="187">
        <v>100574755397</v>
      </c>
      <c r="N30" s="164"/>
      <c r="O30" s="187">
        <v>126520474127</v>
      </c>
      <c r="P30" s="164"/>
      <c r="Q30" s="220">
        <f t="shared" si="1"/>
        <v>-25945718730</v>
      </c>
      <c r="R30" s="240"/>
      <c r="S30" s="36"/>
      <c r="T30" s="36"/>
    </row>
    <row r="31" spans="1:22" ht="21.75" customHeight="1" x14ac:dyDescent="0.2">
      <c r="A31" s="244" t="s">
        <v>216</v>
      </c>
      <c r="B31" s="163"/>
      <c r="C31" s="187">
        <v>0</v>
      </c>
      <c r="D31" s="164"/>
      <c r="E31" s="187">
        <v>0</v>
      </c>
      <c r="F31" s="164"/>
      <c r="G31" s="187">
        <v>0</v>
      </c>
      <c r="H31" s="164"/>
      <c r="I31" s="187">
        <f t="shared" si="0"/>
        <v>0</v>
      </c>
      <c r="J31" s="164"/>
      <c r="K31" s="187">
        <v>8500000</v>
      </c>
      <c r="L31" s="164"/>
      <c r="M31" s="187">
        <v>128831862650</v>
      </c>
      <c r="N31" s="164"/>
      <c r="O31" s="187">
        <v>148456397250</v>
      </c>
      <c r="P31" s="164"/>
      <c r="Q31" s="220">
        <f t="shared" si="1"/>
        <v>-19624534600</v>
      </c>
      <c r="R31" s="240"/>
      <c r="S31" s="36"/>
      <c r="T31" s="36"/>
    </row>
    <row r="32" spans="1:22" ht="21.75" customHeight="1" x14ac:dyDescent="0.2">
      <c r="A32" s="244" t="s">
        <v>52</v>
      </c>
      <c r="B32" s="163"/>
      <c r="C32" s="187">
        <v>0</v>
      </c>
      <c r="D32" s="164"/>
      <c r="E32" s="187">
        <v>0</v>
      </c>
      <c r="F32" s="164"/>
      <c r="G32" s="187">
        <v>0</v>
      </c>
      <c r="H32" s="164"/>
      <c r="I32" s="187">
        <f t="shared" si="0"/>
        <v>0</v>
      </c>
      <c r="J32" s="164"/>
      <c r="K32" s="187">
        <v>437301</v>
      </c>
      <c r="L32" s="164"/>
      <c r="M32" s="187">
        <v>4212387699</v>
      </c>
      <c r="N32" s="164"/>
      <c r="O32" s="187">
        <v>4367817059</v>
      </c>
      <c r="P32" s="164"/>
      <c r="Q32" s="220">
        <f t="shared" si="1"/>
        <v>-155429360</v>
      </c>
      <c r="R32" s="240"/>
      <c r="S32" s="36"/>
      <c r="T32" s="36"/>
    </row>
    <row r="33" spans="1:20" ht="21.75" customHeight="1" x14ac:dyDescent="0.2">
      <c r="A33" s="244" t="s">
        <v>217</v>
      </c>
      <c r="B33" s="163"/>
      <c r="C33" s="187">
        <v>0</v>
      </c>
      <c r="D33" s="164"/>
      <c r="E33" s="187">
        <v>0</v>
      </c>
      <c r="F33" s="164"/>
      <c r="G33" s="187">
        <v>0</v>
      </c>
      <c r="H33" s="164"/>
      <c r="I33" s="187">
        <f t="shared" si="0"/>
        <v>0</v>
      </c>
      <c r="J33" s="164"/>
      <c r="K33" s="187">
        <v>67180</v>
      </c>
      <c r="L33" s="164"/>
      <c r="M33" s="187">
        <v>19406349106</v>
      </c>
      <c r="N33" s="164"/>
      <c r="O33" s="187">
        <v>18161484394</v>
      </c>
      <c r="P33" s="164"/>
      <c r="Q33" s="187">
        <f t="shared" si="1"/>
        <v>1244864712</v>
      </c>
      <c r="R33" s="240"/>
      <c r="S33" s="36"/>
      <c r="T33" s="36"/>
    </row>
    <row r="34" spans="1:20" ht="21.75" customHeight="1" x14ac:dyDescent="0.2">
      <c r="A34" s="244" t="s">
        <v>218</v>
      </c>
      <c r="B34" s="163"/>
      <c r="C34" s="187">
        <v>0</v>
      </c>
      <c r="D34" s="164"/>
      <c r="E34" s="187">
        <v>0</v>
      </c>
      <c r="F34" s="164"/>
      <c r="G34" s="187">
        <v>0</v>
      </c>
      <c r="H34" s="164"/>
      <c r="I34" s="187">
        <f t="shared" si="0"/>
        <v>0</v>
      </c>
      <c r="J34" s="164"/>
      <c r="K34" s="187">
        <v>15000000</v>
      </c>
      <c r="L34" s="164"/>
      <c r="M34" s="187">
        <v>156926519787</v>
      </c>
      <c r="N34" s="164"/>
      <c r="O34" s="187">
        <v>190857600000</v>
      </c>
      <c r="P34" s="164"/>
      <c r="Q34" s="220">
        <f t="shared" si="1"/>
        <v>-33931080213</v>
      </c>
      <c r="R34" s="240"/>
      <c r="S34" s="36"/>
      <c r="T34" s="36"/>
    </row>
    <row r="35" spans="1:20" ht="21.75" customHeight="1" x14ac:dyDescent="0.2">
      <c r="A35" s="244" t="s">
        <v>232</v>
      </c>
      <c r="B35" s="163"/>
      <c r="C35" s="187">
        <v>0</v>
      </c>
      <c r="D35" s="164"/>
      <c r="E35" s="187">
        <v>0</v>
      </c>
      <c r="F35" s="164"/>
      <c r="G35" s="187">
        <v>0</v>
      </c>
      <c r="H35" s="164"/>
      <c r="I35" s="187">
        <f t="shared" si="0"/>
        <v>0</v>
      </c>
      <c r="J35" s="164"/>
      <c r="K35" s="187">
        <v>11141705</v>
      </c>
      <c r="L35" s="164"/>
      <c r="M35" s="187">
        <v>211859860400</v>
      </c>
      <c r="N35" s="164"/>
      <c r="O35" s="187">
        <v>183128232335</v>
      </c>
      <c r="P35" s="164"/>
      <c r="Q35" s="187">
        <f t="shared" si="1"/>
        <v>28731628065</v>
      </c>
      <c r="R35" s="208"/>
      <c r="S35" s="36"/>
      <c r="T35" s="36"/>
    </row>
    <row r="36" spans="1:20" ht="21.75" customHeight="1" x14ac:dyDescent="0.2">
      <c r="A36" s="244" t="s">
        <v>219</v>
      </c>
      <c r="B36" s="163"/>
      <c r="C36" s="187">
        <v>0</v>
      </c>
      <c r="D36" s="164"/>
      <c r="E36" s="187">
        <v>0</v>
      </c>
      <c r="F36" s="164"/>
      <c r="G36" s="187">
        <v>0</v>
      </c>
      <c r="H36" s="164"/>
      <c r="I36" s="187">
        <f t="shared" si="0"/>
        <v>0</v>
      </c>
      <c r="J36" s="164"/>
      <c r="K36" s="187">
        <v>83553333</v>
      </c>
      <c r="L36" s="164"/>
      <c r="M36" s="187">
        <v>193822425536</v>
      </c>
      <c r="N36" s="164"/>
      <c r="O36" s="187">
        <v>198919576651</v>
      </c>
      <c r="P36" s="164"/>
      <c r="Q36" s="220">
        <f t="shared" si="1"/>
        <v>-5097151115</v>
      </c>
      <c r="R36" s="240"/>
      <c r="S36" s="36"/>
      <c r="T36" s="36"/>
    </row>
    <row r="37" spans="1:20" ht="21.75" customHeight="1" x14ac:dyDescent="0.2">
      <c r="A37" s="244" t="s">
        <v>220</v>
      </c>
      <c r="B37" s="163"/>
      <c r="C37" s="187">
        <v>0</v>
      </c>
      <c r="D37" s="164"/>
      <c r="E37" s="187">
        <v>0</v>
      </c>
      <c r="F37" s="164"/>
      <c r="G37" s="187">
        <v>0</v>
      </c>
      <c r="H37" s="164"/>
      <c r="I37" s="187">
        <f t="shared" si="0"/>
        <v>0</v>
      </c>
      <c r="J37" s="164"/>
      <c r="K37" s="187">
        <v>62400000</v>
      </c>
      <c r="L37" s="164"/>
      <c r="M37" s="187">
        <v>189931941771</v>
      </c>
      <c r="N37" s="164"/>
      <c r="O37" s="187">
        <v>175851421200</v>
      </c>
      <c r="P37" s="164"/>
      <c r="Q37" s="187">
        <f t="shared" si="1"/>
        <v>14080520571</v>
      </c>
      <c r="R37" s="240"/>
      <c r="S37" s="36"/>
      <c r="T37" s="36"/>
    </row>
    <row r="38" spans="1:20" ht="21.75" customHeight="1" x14ac:dyDescent="0.2">
      <c r="A38" s="244" t="s">
        <v>221</v>
      </c>
      <c r="B38" s="163"/>
      <c r="C38" s="187">
        <v>0</v>
      </c>
      <c r="D38" s="164"/>
      <c r="E38" s="187">
        <v>0</v>
      </c>
      <c r="F38" s="164"/>
      <c r="G38" s="187">
        <v>0</v>
      </c>
      <c r="H38" s="164"/>
      <c r="I38" s="187">
        <f t="shared" si="0"/>
        <v>0</v>
      </c>
      <c r="J38" s="164"/>
      <c r="K38" s="187">
        <v>5000000</v>
      </c>
      <c r="L38" s="164"/>
      <c r="M38" s="187">
        <v>54772155318</v>
      </c>
      <c r="N38" s="164"/>
      <c r="O38" s="187">
        <v>46123920000</v>
      </c>
      <c r="P38" s="164"/>
      <c r="Q38" s="187">
        <f t="shared" si="1"/>
        <v>8648235318</v>
      </c>
      <c r="R38" s="240"/>
      <c r="S38" s="36"/>
      <c r="T38" s="36"/>
    </row>
    <row r="39" spans="1:20" ht="21.75" customHeight="1" x14ac:dyDescent="0.2">
      <c r="A39" s="244" t="s">
        <v>68</v>
      </c>
      <c r="B39" s="163"/>
      <c r="C39" s="187">
        <v>11920</v>
      </c>
      <c r="D39" s="164"/>
      <c r="E39" s="187">
        <v>91625632132</v>
      </c>
      <c r="F39" s="164"/>
      <c r="G39" s="187">
        <v>81179580726</v>
      </c>
      <c r="H39" s="164"/>
      <c r="I39" s="187">
        <f t="shared" si="0"/>
        <v>10446051406</v>
      </c>
      <c r="J39" s="164"/>
      <c r="K39" s="187">
        <v>331286</v>
      </c>
      <c r="L39" s="164"/>
      <c r="M39" s="187">
        <v>2271951105270</v>
      </c>
      <c r="N39" s="164"/>
      <c r="O39" s="187">
        <v>2255130691430</v>
      </c>
      <c r="P39" s="164"/>
      <c r="Q39" s="187">
        <f t="shared" si="1"/>
        <v>16820413840</v>
      </c>
      <c r="R39" s="240"/>
      <c r="S39" s="36"/>
      <c r="T39" s="36"/>
    </row>
    <row r="40" spans="1:20" ht="21.75" customHeight="1" x14ac:dyDescent="0.2">
      <c r="A40" s="244" t="s">
        <v>94</v>
      </c>
      <c r="B40" s="163"/>
      <c r="C40" s="187">
        <v>3800000</v>
      </c>
      <c r="D40" s="164"/>
      <c r="E40" s="187">
        <v>3002591047875</v>
      </c>
      <c r="F40" s="164"/>
      <c r="G40" s="187">
        <v>2980973423136</v>
      </c>
      <c r="H40" s="164"/>
      <c r="I40" s="187">
        <f t="shared" si="0"/>
        <v>21617624739</v>
      </c>
      <c r="J40" s="164"/>
      <c r="K40" s="187">
        <v>3800000</v>
      </c>
      <c r="L40" s="164"/>
      <c r="M40" s="187">
        <v>3002591047875</v>
      </c>
      <c r="N40" s="164"/>
      <c r="O40" s="187">
        <v>2980973423136</v>
      </c>
      <c r="P40" s="164"/>
      <c r="Q40" s="187">
        <f t="shared" si="1"/>
        <v>21617624739</v>
      </c>
      <c r="R40" s="240"/>
      <c r="S40" s="36"/>
      <c r="T40" s="36"/>
    </row>
    <row r="41" spans="1:20" ht="21.75" customHeight="1" x14ac:dyDescent="0.2">
      <c r="A41" s="244" t="s">
        <v>237</v>
      </c>
      <c r="B41" s="163"/>
      <c r="C41" s="187">
        <v>0</v>
      </c>
      <c r="D41" s="164"/>
      <c r="E41" s="187">
        <v>0</v>
      </c>
      <c r="F41" s="164"/>
      <c r="G41" s="187">
        <v>0</v>
      </c>
      <c r="H41" s="164"/>
      <c r="I41" s="187">
        <f t="shared" si="0"/>
        <v>0</v>
      </c>
      <c r="J41" s="164"/>
      <c r="K41" s="187">
        <v>550000</v>
      </c>
      <c r="L41" s="164"/>
      <c r="M41" s="187">
        <v>550000000000</v>
      </c>
      <c r="N41" s="164"/>
      <c r="O41" s="187">
        <v>511759226825</v>
      </c>
      <c r="P41" s="164"/>
      <c r="Q41" s="187">
        <f t="shared" si="1"/>
        <v>38240773175</v>
      </c>
      <c r="R41" s="164"/>
      <c r="S41" s="36"/>
      <c r="T41" s="36"/>
    </row>
    <row r="42" spans="1:20" ht="21.75" customHeight="1" x14ac:dyDescent="0.2">
      <c r="A42" s="244" t="s">
        <v>238</v>
      </c>
      <c r="B42" s="163"/>
      <c r="C42" s="187">
        <v>0</v>
      </c>
      <c r="D42" s="164"/>
      <c r="E42" s="187">
        <v>0</v>
      </c>
      <c r="F42" s="164"/>
      <c r="G42" s="187">
        <v>0</v>
      </c>
      <c r="H42" s="164"/>
      <c r="I42" s="187">
        <f t="shared" si="0"/>
        <v>0</v>
      </c>
      <c r="J42" s="164"/>
      <c r="K42" s="187">
        <v>3200000</v>
      </c>
      <c r="L42" s="164"/>
      <c r="M42" s="187">
        <v>2730501600338</v>
      </c>
      <c r="N42" s="164"/>
      <c r="O42" s="187">
        <v>2973348982800</v>
      </c>
      <c r="P42" s="164"/>
      <c r="Q42" s="220">
        <f t="shared" si="1"/>
        <v>-242847382462</v>
      </c>
      <c r="R42" s="164"/>
      <c r="S42" s="36"/>
      <c r="T42" s="36"/>
    </row>
    <row r="43" spans="1:20" ht="21.75" customHeight="1" x14ac:dyDescent="0.2">
      <c r="A43" s="244" t="s">
        <v>239</v>
      </c>
      <c r="B43" s="163"/>
      <c r="C43" s="187">
        <v>0</v>
      </c>
      <c r="D43" s="164"/>
      <c r="E43" s="186">
        <v>0</v>
      </c>
      <c r="F43" s="188"/>
      <c r="G43" s="186">
        <v>0</v>
      </c>
      <c r="H43" s="188"/>
      <c r="I43" s="187">
        <f t="shared" si="0"/>
        <v>0</v>
      </c>
      <c r="J43" s="188"/>
      <c r="K43" s="186">
        <v>3091657</v>
      </c>
      <c r="L43" s="188"/>
      <c r="M43" s="186">
        <v>2649786365553</v>
      </c>
      <c r="N43" s="188"/>
      <c r="O43" s="186">
        <v>2905630838938</v>
      </c>
      <c r="P43" s="188"/>
      <c r="Q43" s="220">
        <f t="shared" si="1"/>
        <v>-255844473385</v>
      </c>
      <c r="R43" s="240"/>
      <c r="S43" s="36"/>
      <c r="T43" s="36"/>
    </row>
    <row r="44" spans="1:20" ht="21.75" customHeight="1" x14ac:dyDescent="0.2">
      <c r="A44" s="246" t="s">
        <v>91</v>
      </c>
      <c r="B44" s="163"/>
      <c r="C44" s="186">
        <v>0</v>
      </c>
      <c r="D44" s="164"/>
      <c r="E44" s="186">
        <v>0</v>
      </c>
      <c r="F44" s="188"/>
      <c r="G44" s="186">
        <v>0</v>
      </c>
      <c r="H44" s="188"/>
      <c r="I44" s="187">
        <f t="shared" si="0"/>
        <v>0</v>
      </c>
      <c r="J44" s="188"/>
      <c r="K44" s="186">
        <v>92</v>
      </c>
      <c r="L44" s="188"/>
      <c r="M44" s="186">
        <v>93822993</v>
      </c>
      <c r="N44" s="188"/>
      <c r="O44" s="186">
        <v>92000000</v>
      </c>
      <c r="P44" s="188"/>
      <c r="Q44" s="187">
        <f t="shared" si="1"/>
        <v>1822993</v>
      </c>
      <c r="R44" s="164"/>
      <c r="S44" s="36"/>
      <c r="T44" s="36"/>
    </row>
    <row r="45" spans="1:20" ht="21.75" customHeight="1" x14ac:dyDescent="0.2">
      <c r="A45" s="246" t="str">
        <f>'سود اوراق بهادار'!A21</f>
        <v xml:space="preserve"> شرکت داروسازی امین</v>
      </c>
      <c r="B45" s="163"/>
      <c r="C45" s="186">
        <v>0</v>
      </c>
      <c r="D45" s="164"/>
      <c r="E45" s="186">
        <v>0</v>
      </c>
      <c r="F45" s="188"/>
      <c r="G45" s="186">
        <v>0</v>
      </c>
      <c r="H45" s="188"/>
      <c r="I45" s="187">
        <f t="shared" si="0"/>
        <v>0</v>
      </c>
      <c r="J45" s="164"/>
      <c r="K45" s="186">
        <v>50000000</v>
      </c>
      <c r="L45" s="164"/>
      <c r="M45" s="186">
        <v>641452500000</v>
      </c>
      <c r="N45" s="164"/>
      <c r="O45" s="186">
        <v>601431330000</v>
      </c>
      <c r="P45" s="164"/>
      <c r="Q45" s="187">
        <f t="shared" si="1"/>
        <v>40021170000</v>
      </c>
      <c r="R45" s="164"/>
      <c r="S45" s="36"/>
      <c r="T45" s="36"/>
    </row>
    <row r="46" spans="1:20" ht="21.75" customHeight="1" x14ac:dyDescent="0.2">
      <c r="A46" s="246" t="str">
        <f>'سود اوراق بهادار'!A18</f>
        <v>فولاد هرمزگان جنوب</v>
      </c>
      <c r="B46" s="163"/>
      <c r="C46" s="186">
        <v>0</v>
      </c>
      <c r="D46" s="164"/>
      <c r="E46" s="186">
        <v>0</v>
      </c>
      <c r="F46" s="188"/>
      <c r="G46" s="186">
        <v>0</v>
      </c>
      <c r="H46" s="188"/>
      <c r="I46" s="187">
        <f t="shared" ref="I46" si="3">E46-G46</f>
        <v>0</v>
      </c>
      <c r="J46" s="164"/>
      <c r="K46" s="186">
        <f>سهام!E11</f>
        <v>564334087</v>
      </c>
      <c r="L46" s="164"/>
      <c r="M46" s="187">
        <v>0</v>
      </c>
      <c r="N46" s="164"/>
      <c r="O46" s="186">
        <v>0</v>
      </c>
      <c r="P46" s="164"/>
      <c r="Q46" s="187">
        <v>0</v>
      </c>
      <c r="R46" s="164"/>
      <c r="S46" s="36"/>
      <c r="T46" s="36"/>
    </row>
    <row r="47" spans="1:20" ht="21.75" customHeight="1" x14ac:dyDescent="0.2">
      <c r="A47" s="162" t="s">
        <v>24</v>
      </c>
      <c r="B47" s="163"/>
      <c r="C47" s="186"/>
      <c r="D47" s="164"/>
      <c r="E47" s="180">
        <f>SUM(E8:E46)</f>
        <v>5765876378971</v>
      </c>
      <c r="F47" s="164"/>
      <c r="G47" s="180">
        <f>SUM(G8:G46)</f>
        <v>4992384738365</v>
      </c>
      <c r="H47" s="164"/>
      <c r="I47" s="180">
        <f>SUM(I8:I46)</f>
        <v>773491640606</v>
      </c>
      <c r="J47" s="164"/>
      <c r="K47" s="186"/>
      <c r="L47" s="164"/>
      <c r="M47" s="180">
        <f>SUM(M8:M46)</f>
        <v>22076103423624</v>
      </c>
      <c r="N47" s="164"/>
      <c r="O47" s="180">
        <f>SUM(O8:O46)</f>
        <v>21251801696006</v>
      </c>
      <c r="P47" s="164"/>
      <c r="Q47" s="180">
        <f>SUM(Q8:Q46)</f>
        <v>824301727618</v>
      </c>
      <c r="R47" s="164"/>
      <c r="S47" s="36"/>
      <c r="T47" s="36"/>
    </row>
    <row r="48" spans="1:20" x14ac:dyDescent="0.2">
      <c r="A48" s="163"/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3"/>
    </row>
    <row r="49" spans="1:20" ht="19.5" x14ac:dyDescent="0.2">
      <c r="A49" s="163"/>
      <c r="B49" s="163"/>
      <c r="C49" s="164"/>
      <c r="D49" s="164"/>
      <c r="E49" s="241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3"/>
    </row>
    <row r="50" spans="1:20" ht="21.75" customHeight="1" x14ac:dyDescent="0.2">
      <c r="A50" s="175"/>
      <c r="B50" s="163"/>
      <c r="C50" s="187"/>
      <c r="D50" s="164"/>
      <c r="E50" s="187"/>
      <c r="F50" s="164"/>
      <c r="G50" s="187"/>
      <c r="H50" s="164"/>
      <c r="I50" s="187"/>
      <c r="J50" s="164"/>
      <c r="K50" s="187"/>
      <c r="L50" s="164"/>
      <c r="M50" s="187"/>
      <c r="N50" s="164"/>
      <c r="O50" s="187"/>
      <c r="P50" s="164"/>
      <c r="Q50" s="187"/>
      <c r="R50" s="240"/>
      <c r="S50" s="36"/>
      <c r="T50" s="36"/>
    </row>
    <row r="51" spans="1:20" x14ac:dyDescent="0.2">
      <c r="A51" s="163"/>
      <c r="B51" s="163"/>
      <c r="C51" s="163"/>
      <c r="D51" s="163"/>
      <c r="E51" s="195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  <row r="52" spans="1:20" s="161" customFormat="1" ht="21" x14ac:dyDescent="0.2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</row>
    <row r="53" spans="1:20" s="161" customFormat="1" ht="21" x14ac:dyDescent="0.2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</row>
    <row r="54" spans="1:20" s="161" customFormat="1" ht="21" x14ac:dyDescent="0.2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</row>
    <row r="55" spans="1:20" s="161" customFormat="1" ht="21" x14ac:dyDescent="0.2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</row>
    <row r="56" spans="1:20" s="161" customFormat="1" ht="21" x14ac:dyDescent="0.2">
      <c r="A56" s="186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</row>
    <row r="57" spans="1:20" s="161" customFormat="1" ht="21" x14ac:dyDescent="0.2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</row>
    <row r="58" spans="1:20" s="186" customFormat="1" ht="21" x14ac:dyDescent="0.2"/>
    <row r="59" spans="1:20" s="186" customFormat="1" ht="21" x14ac:dyDescent="0.2"/>
    <row r="60" spans="1:20" s="186" customFormat="1" ht="21" x14ac:dyDescent="0.2"/>
    <row r="61" spans="1:20" s="186" customFormat="1" ht="21" x14ac:dyDescent="0.2"/>
    <row r="62" spans="1:20" s="186" customFormat="1" ht="21" x14ac:dyDescent="0.2"/>
    <row r="63" spans="1:20" s="186" customFormat="1" ht="21" x14ac:dyDescent="0.2"/>
    <row r="64" spans="1:20" s="186" customFormat="1" ht="21" x14ac:dyDescent="0.2"/>
    <row r="65" spans="3:13" s="186" customFormat="1" ht="21" x14ac:dyDescent="0.2"/>
    <row r="66" spans="3:13" s="186" customFormat="1" ht="21" x14ac:dyDescent="0.2"/>
    <row r="67" spans="3:13" ht="21" x14ac:dyDescent="0.2">
      <c r="C67" s="296" t="s">
        <v>364</v>
      </c>
      <c r="D67" s="297"/>
      <c r="E67" s="297"/>
      <c r="F67" s="297"/>
      <c r="G67" s="297"/>
      <c r="H67" s="297"/>
      <c r="I67" s="297"/>
      <c r="J67" s="297"/>
      <c r="K67" s="298"/>
      <c r="M67" s="186"/>
    </row>
    <row r="68" spans="3:13" ht="21" x14ac:dyDescent="0.2">
      <c r="D68" s="36"/>
      <c r="E68" s="36"/>
      <c r="F68" s="36"/>
      <c r="G68" s="36"/>
      <c r="H68" s="36"/>
      <c r="I68" s="36"/>
      <c r="J68" s="36"/>
      <c r="K68" s="36"/>
      <c r="M68" s="186"/>
    </row>
    <row r="69" spans="3:13" ht="21" x14ac:dyDescent="0.2">
      <c r="D69" s="36"/>
      <c r="E69" s="36"/>
      <c r="F69" s="36"/>
      <c r="G69" s="36"/>
      <c r="H69" s="36"/>
      <c r="I69" s="165" t="s">
        <v>365</v>
      </c>
      <c r="J69" s="36"/>
      <c r="K69" s="165" t="s">
        <v>366</v>
      </c>
    </row>
    <row r="70" spans="3:13" ht="19.5" x14ac:dyDescent="0.2">
      <c r="C70" s="166" t="s">
        <v>367</v>
      </c>
      <c r="E70" s="167" t="s">
        <v>368</v>
      </c>
      <c r="I70" s="168">
        <v>8976080000</v>
      </c>
      <c r="K70" s="168">
        <v>160898481895</v>
      </c>
    </row>
    <row r="71" spans="3:13" ht="21" x14ac:dyDescent="0.2">
      <c r="C71" s="169" t="s">
        <v>366</v>
      </c>
      <c r="E71" s="167" t="s">
        <v>369</v>
      </c>
      <c r="I71" s="169">
        <v>275499998</v>
      </c>
      <c r="K71" s="169">
        <v>1254366354</v>
      </c>
    </row>
    <row r="72" spans="3:13" ht="21" x14ac:dyDescent="0.2">
      <c r="C72" s="169">
        <v>92743459800</v>
      </c>
      <c r="E72" s="167" t="s">
        <v>370</v>
      </c>
      <c r="I72" s="169">
        <v>52344684</v>
      </c>
      <c r="K72" s="169">
        <f>K70-K71</f>
        <v>159644115541</v>
      </c>
    </row>
    <row r="73" spans="3:13" ht="21" x14ac:dyDescent="0.2">
      <c r="C73" s="169">
        <v>452159000</v>
      </c>
      <c r="I73" s="169">
        <f>I70-I71-I72</f>
        <v>8648235318</v>
      </c>
      <c r="K73" s="170">
        <f>K72-Q15</f>
        <v>143858146656</v>
      </c>
    </row>
    <row r="74" spans="3:13" ht="21" x14ac:dyDescent="0.2">
      <c r="C74" s="169">
        <f>C72-C73</f>
        <v>92291300800</v>
      </c>
      <c r="I74" s="170">
        <f>I73-Q40</f>
        <v>-12969389421</v>
      </c>
      <c r="K74" s="36"/>
    </row>
    <row r="75" spans="3:13" ht="21" x14ac:dyDescent="0.2">
      <c r="E75" s="160"/>
    </row>
    <row r="76" spans="3:13" ht="21" x14ac:dyDescent="0.2">
      <c r="E76" s="160"/>
    </row>
    <row r="77" spans="3:13" ht="21" x14ac:dyDescent="0.2">
      <c r="E77" s="160"/>
    </row>
    <row r="78" spans="3:13" ht="21" x14ac:dyDescent="0.2">
      <c r="E78" s="160"/>
    </row>
    <row r="79" spans="3:13" ht="21" x14ac:dyDescent="0.2">
      <c r="E79" s="160"/>
    </row>
  </sheetData>
  <mergeCells count="8">
    <mergeCell ref="C67:K67"/>
    <mergeCell ref="A1:Q1"/>
    <mergeCell ref="A2:Q2"/>
    <mergeCell ref="A3:Q3"/>
    <mergeCell ref="A5:Q5"/>
    <mergeCell ref="A6:A7"/>
    <mergeCell ref="C6:I6"/>
    <mergeCell ref="K6:Q6"/>
  </mergeCells>
  <conditionalFormatting sqref="M1:M1048576">
    <cfRule type="duplicateValues" dxfId="2" priority="12"/>
  </conditionalFormatting>
  <conditionalFormatting sqref="T8:T11 I8:I12">
    <cfRule type="duplicateValues" dxfId="0" priority="1"/>
  </conditionalFormatting>
  <pageMargins left="0.39" right="0.39" top="0.39" bottom="0.39" header="0" footer="0"/>
  <pageSetup paperSize="9" scale="5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6"/>
  <sheetViews>
    <sheetView rightToLeft="1" view="pageBreakPreview" zoomScale="60" zoomScaleNormal="85" workbookViewId="0">
      <selection activeCell="A4" sqref="A4"/>
    </sheetView>
  </sheetViews>
  <sheetFormatPr defaultRowHeight="12.75" x14ac:dyDescent="0.2"/>
  <cols>
    <col min="1" max="1" width="41.28515625" style="35" customWidth="1"/>
    <col min="2" max="2" width="2.5703125" style="35" customWidth="1"/>
    <col min="3" max="3" width="16.7109375" style="35" bestFit="1" customWidth="1"/>
    <col min="4" max="4" width="1.28515625" style="35" customWidth="1"/>
    <col min="5" max="5" width="20.7109375" style="35" bestFit="1" customWidth="1"/>
    <col min="6" max="6" width="1.28515625" style="35" customWidth="1"/>
    <col min="7" max="7" width="20.140625" style="35" bestFit="1" customWidth="1"/>
    <col min="8" max="8" width="1.28515625" style="35" customWidth="1"/>
    <col min="9" max="9" width="26.85546875" style="35" bestFit="1" customWidth="1"/>
    <col min="10" max="10" width="1.28515625" style="35" customWidth="1"/>
    <col min="11" max="11" width="14.140625" style="35" bestFit="1" customWidth="1"/>
    <col min="12" max="12" width="1.28515625" style="35" customWidth="1"/>
    <col min="13" max="13" width="20.7109375" style="35" bestFit="1" customWidth="1"/>
    <col min="14" max="14" width="1.28515625" style="35" customWidth="1"/>
    <col min="15" max="15" width="21.42578125" style="35" bestFit="1" customWidth="1"/>
    <col min="16" max="16" width="1.28515625" style="35" customWidth="1"/>
    <col min="17" max="17" width="27" style="35" bestFit="1" customWidth="1"/>
    <col min="18" max="18" width="12.28515625" style="35" bestFit="1" customWidth="1"/>
    <col min="19" max="16384" width="9.140625" style="35"/>
  </cols>
  <sheetData>
    <row r="1" spans="1:17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7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17" ht="14.45" customHeight="1" x14ac:dyDescent="0.2"/>
    <row r="5" spans="1:17" ht="40.5" customHeight="1" x14ac:dyDescent="0.2">
      <c r="A5" s="252" t="s">
        <v>318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7" ht="40.5" customHeight="1" x14ac:dyDescent="0.2">
      <c r="A6" s="253" t="s">
        <v>187</v>
      </c>
      <c r="C6" s="253" t="s">
        <v>203</v>
      </c>
      <c r="D6" s="253"/>
      <c r="E6" s="253"/>
      <c r="F6" s="253"/>
      <c r="G6" s="253"/>
      <c r="H6" s="253"/>
      <c r="I6" s="253"/>
      <c r="J6" s="36"/>
      <c r="K6" s="259" t="s">
        <v>204</v>
      </c>
      <c r="L6" s="259"/>
      <c r="M6" s="259"/>
      <c r="N6" s="259"/>
      <c r="O6" s="259"/>
      <c r="P6" s="259"/>
      <c r="Q6" s="259"/>
    </row>
    <row r="7" spans="1:17" ht="40.5" customHeight="1" x14ac:dyDescent="0.2">
      <c r="A7" s="253"/>
      <c r="C7" s="28" t="s">
        <v>13</v>
      </c>
      <c r="D7" s="37"/>
      <c r="E7" s="28" t="s">
        <v>15</v>
      </c>
      <c r="F7" s="37"/>
      <c r="G7" s="28" t="s">
        <v>304</v>
      </c>
      <c r="H7" s="37"/>
      <c r="I7" s="28" t="s">
        <v>319</v>
      </c>
      <c r="J7" s="36"/>
      <c r="K7" s="28" t="s">
        <v>13</v>
      </c>
      <c r="L7" s="37"/>
      <c r="M7" s="28" t="s">
        <v>15</v>
      </c>
      <c r="N7" s="37"/>
      <c r="O7" s="28" t="s">
        <v>304</v>
      </c>
      <c r="P7" s="37"/>
      <c r="Q7" s="28" t="s">
        <v>319</v>
      </c>
    </row>
    <row r="8" spans="1:17" ht="21.75" customHeight="1" x14ac:dyDescent="0.2">
      <c r="A8" s="243" t="s">
        <v>23</v>
      </c>
      <c r="C8" s="38">
        <v>8200000</v>
      </c>
      <c r="D8" s="36"/>
      <c r="E8" s="38">
        <v>61024605000</v>
      </c>
      <c r="F8" s="36"/>
      <c r="G8" s="38">
        <v>56217873757</v>
      </c>
      <c r="H8" s="36"/>
      <c r="I8" s="187">
        <f>E8-G8</f>
        <v>4806731243</v>
      </c>
      <c r="J8" s="36"/>
      <c r="K8" s="38">
        <v>8200000</v>
      </c>
      <c r="L8" s="36"/>
      <c r="M8" s="38">
        <v>61024605000</v>
      </c>
      <c r="N8" s="36"/>
      <c r="O8" s="38">
        <v>82511964387</v>
      </c>
      <c r="P8" s="36"/>
      <c r="Q8" s="73">
        <f>M8-O8</f>
        <v>-21487359387</v>
      </c>
    </row>
    <row r="9" spans="1:17" ht="21.75" customHeight="1" x14ac:dyDescent="0.2">
      <c r="A9" s="244" t="s">
        <v>51</v>
      </c>
      <c r="C9" s="39">
        <v>20000000</v>
      </c>
      <c r="D9" s="36"/>
      <c r="E9" s="39">
        <v>670352610000</v>
      </c>
      <c r="F9" s="36"/>
      <c r="G9" s="39">
        <v>650178112500</v>
      </c>
      <c r="H9" s="36"/>
      <c r="I9" s="187">
        <f>E9-G9</f>
        <v>20174497500</v>
      </c>
      <c r="J9" s="36"/>
      <c r="K9" s="39">
        <v>20000000</v>
      </c>
      <c r="L9" s="36"/>
      <c r="M9" s="39">
        <v>670352610000</v>
      </c>
      <c r="N9" s="36"/>
      <c r="O9" s="39">
        <v>533047289260</v>
      </c>
      <c r="P9" s="36"/>
      <c r="Q9" s="187">
        <f>M9-O9</f>
        <v>137305320740</v>
      </c>
    </row>
    <row r="10" spans="1:17" ht="21.75" customHeight="1" x14ac:dyDescent="0.2">
      <c r="A10" s="244" t="s">
        <v>56</v>
      </c>
      <c r="C10" s="39">
        <v>2290556</v>
      </c>
      <c r="D10" s="36"/>
      <c r="E10" s="39">
        <v>244777082150</v>
      </c>
      <c r="F10" s="36"/>
      <c r="G10" s="39">
        <v>331692605869</v>
      </c>
      <c r="H10" s="36"/>
      <c r="I10" s="73">
        <f t="shared" ref="I10:I34" si="0">E10-G10</f>
        <v>-86915523719</v>
      </c>
      <c r="J10" s="36"/>
      <c r="K10" s="39">
        <v>2290556</v>
      </c>
      <c r="L10" s="36"/>
      <c r="M10" s="39">
        <v>244777082150</v>
      </c>
      <c r="N10" s="36"/>
      <c r="O10" s="39">
        <v>121275243043</v>
      </c>
      <c r="P10" s="36"/>
      <c r="Q10" s="187">
        <f t="shared" ref="Q10:Q35" si="1">M10-O10</f>
        <v>123501839107</v>
      </c>
    </row>
    <row r="11" spans="1:17" ht="21.75" customHeight="1" x14ac:dyDescent="0.2">
      <c r="A11" s="244" t="s">
        <v>22</v>
      </c>
      <c r="C11" s="39">
        <v>13333333</v>
      </c>
      <c r="D11" s="36"/>
      <c r="E11" s="39">
        <v>75544820778.046097</v>
      </c>
      <c r="F11" s="36"/>
      <c r="G11" s="39">
        <v>69715071590</v>
      </c>
      <c r="H11" s="36"/>
      <c r="I11" s="187">
        <f t="shared" si="0"/>
        <v>5829749188.0460968</v>
      </c>
      <c r="J11" s="36"/>
      <c r="K11" s="39">
        <v>13333333</v>
      </c>
      <c r="L11" s="36"/>
      <c r="M11" s="39">
        <v>75544820778</v>
      </c>
      <c r="N11" s="36"/>
      <c r="O11" s="39">
        <v>65624146007</v>
      </c>
      <c r="P11" s="36"/>
      <c r="Q11" s="187">
        <f t="shared" si="1"/>
        <v>9920674771</v>
      </c>
    </row>
    <row r="12" spans="1:17" ht="21.75" customHeight="1" x14ac:dyDescent="0.2">
      <c r="A12" s="244" t="s">
        <v>21</v>
      </c>
      <c r="C12" s="39">
        <v>564334087</v>
      </c>
      <c r="D12" s="36"/>
      <c r="E12" s="39">
        <v>1017468732450.11</v>
      </c>
      <c r="F12" s="36"/>
      <c r="G12" s="39">
        <v>999428754984</v>
      </c>
      <c r="H12" s="36"/>
      <c r="I12" s="187">
        <f t="shared" si="0"/>
        <v>18039977466.109985</v>
      </c>
      <c r="J12" s="36"/>
      <c r="K12" s="39">
        <v>564334087</v>
      </c>
      <c r="L12" s="36"/>
      <c r="M12" s="39">
        <v>1017468732450</v>
      </c>
      <c r="N12" s="36"/>
      <c r="O12" s="39">
        <v>1000203930206</v>
      </c>
      <c r="P12" s="36"/>
      <c r="Q12" s="187">
        <f t="shared" si="1"/>
        <v>17264802244</v>
      </c>
    </row>
    <row r="13" spans="1:17" ht="21.75" customHeight="1" x14ac:dyDescent="0.2">
      <c r="A13" s="244" t="s">
        <v>53</v>
      </c>
      <c r="C13" s="39">
        <v>22592606</v>
      </c>
      <c r="D13" s="36"/>
      <c r="E13" s="39">
        <v>275626982679</v>
      </c>
      <c r="F13" s="36"/>
      <c r="G13" s="39">
        <v>231676677522</v>
      </c>
      <c r="H13" s="36"/>
      <c r="I13" s="187">
        <f t="shared" si="0"/>
        <v>43950305157</v>
      </c>
      <c r="J13" s="36"/>
      <c r="K13" s="39">
        <v>22592606</v>
      </c>
      <c r="L13" s="36"/>
      <c r="M13" s="39">
        <v>275626982679</v>
      </c>
      <c r="N13" s="36"/>
      <c r="O13" s="39">
        <v>238922803184</v>
      </c>
      <c r="P13" s="36"/>
      <c r="Q13" s="187">
        <f t="shared" si="1"/>
        <v>36704179495</v>
      </c>
    </row>
    <row r="14" spans="1:17" ht="21.75" customHeight="1" x14ac:dyDescent="0.2">
      <c r="A14" s="244" t="s">
        <v>49</v>
      </c>
      <c r="C14" s="39">
        <v>3340000</v>
      </c>
      <c r="D14" s="36"/>
      <c r="E14" s="39">
        <v>103635089800</v>
      </c>
      <c r="F14" s="36"/>
      <c r="G14" s="39">
        <v>85340663980</v>
      </c>
      <c r="H14" s="36"/>
      <c r="I14" s="187">
        <f t="shared" si="0"/>
        <v>18294425820</v>
      </c>
      <c r="J14" s="36"/>
      <c r="K14" s="39">
        <v>3340000</v>
      </c>
      <c r="L14" s="36"/>
      <c r="M14" s="39">
        <v>103635089800</v>
      </c>
      <c r="N14" s="36"/>
      <c r="O14" s="39">
        <v>70313319261</v>
      </c>
      <c r="P14" s="36"/>
      <c r="Q14" s="187">
        <f t="shared" si="1"/>
        <v>33321770539</v>
      </c>
    </row>
    <row r="15" spans="1:17" ht="21.75" customHeight="1" x14ac:dyDescent="0.2">
      <c r="A15" s="244" t="s">
        <v>50</v>
      </c>
      <c r="C15" s="39">
        <v>209860787</v>
      </c>
      <c r="D15" s="36"/>
      <c r="E15" s="39">
        <v>3316717526239</v>
      </c>
      <c r="F15" s="36"/>
      <c r="G15" s="39">
        <v>3263017685743</v>
      </c>
      <c r="H15" s="36"/>
      <c r="I15" s="187">
        <f t="shared" si="0"/>
        <v>53699840496</v>
      </c>
      <c r="J15" s="36"/>
      <c r="K15" s="39">
        <v>209860787</v>
      </c>
      <c r="L15" s="36"/>
      <c r="M15" s="39">
        <v>3316717526239</v>
      </c>
      <c r="N15" s="36"/>
      <c r="O15" s="39">
        <v>3118009353905</v>
      </c>
      <c r="P15" s="36"/>
      <c r="Q15" s="187">
        <f t="shared" si="1"/>
        <v>198708172334</v>
      </c>
    </row>
    <row r="16" spans="1:17" ht="21.75" customHeight="1" x14ac:dyDescent="0.2">
      <c r="A16" s="244" t="s">
        <v>57</v>
      </c>
      <c r="C16" s="39">
        <v>48951146</v>
      </c>
      <c r="D16" s="36"/>
      <c r="E16" s="39">
        <v>1212384957481</v>
      </c>
      <c r="F16" s="36"/>
      <c r="G16" s="39">
        <v>1227658356440</v>
      </c>
      <c r="H16" s="36"/>
      <c r="I16" s="73">
        <f t="shared" si="0"/>
        <v>-15273398959</v>
      </c>
      <c r="J16" s="36"/>
      <c r="K16" s="39">
        <v>48951146</v>
      </c>
      <c r="L16" s="36"/>
      <c r="M16" s="39">
        <v>1212384957481</v>
      </c>
      <c r="N16" s="36"/>
      <c r="O16" s="39">
        <v>1038316046114</v>
      </c>
      <c r="P16" s="36"/>
      <c r="Q16" s="187">
        <f t="shared" si="1"/>
        <v>174068911367</v>
      </c>
    </row>
    <row r="17" spans="1:19" ht="21.75" customHeight="1" x14ac:dyDescent="0.2">
      <c r="A17" s="244" t="s">
        <v>19</v>
      </c>
      <c r="C17" s="39">
        <v>236000000</v>
      </c>
      <c r="D17" s="36"/>
      <c r="E17" s="39">
        <v>427136513280</v>
      </c>
      <c r="F17" s="36"/>
      <c r="G17" s="39">
        <v>380021230200</v>
      </c>
      <c r="H17" s="36"/>
      <c r="I17" s="187">
        <f t="shared" si="0"/>
        <v>47115283080</v>
      </c>
      <c r="J17" s="36"/>
      <c r="K17" s="39">
        <v>236000000</v>
      </c>
      <c r="L17" s="36"/>
      <c r="M17" s="39">
        <v>427136513280</v>
      </c>
      <c r="N17" s="36"/>
      <c r="O17" s="39">
        <v>648612947216</v>
      </c>
      <c r="P17" s="36"/>
      <c r="Q17" s="73">
        <f t="shared" si="1"/>
        <v>-221476433936</v>
      </c>
    </row>
    <row r="18" spans="1:19" ht="21.75" customHeight="1" x14ac:dyDescent="0.2">
      <c r="A18" s="244" t="s">
        <v>52</v>
      </c>
      <c r="C18" s="39">
        <v>1562699</v>
      </c>
      <c r="D18" s="36"/>
      <c r="E18" s="39">
        <v>19379672568</v>
      </c>
      <c r="F18" s="36"/>
      <c r="G18" s="39">
        <v>15419546395</v>
      </c>
      <c r="H18" s="36"/>
      <c r="I18" s="187">
        <f t="shared" si="0"/>
        <v>3960126173</v>
      </c>
      <c r="J18" s="36"/>
      <c r="K18" s="39">
        <v>1562699</v>
      </c>
      <c r="L18" s="36"/>
      <c r="M18" s="39">
        <v>19379672568</v>
      </c>
      <c r="N18" s="36"/>
      <c r="O18" s="39">
        <v>15608432941</v>
      </c>
      <c r="P18" s="36"/>
      <c r="Q18" s="187">
        <f t="shared" si="1"/>
        <v>3771239627</v>
      </c>
    </row>
    <row r="19" spans="1:19" ht="21.75" customHeight="1" x14ac:dyDescent="0.2">
      <c r="A19" s="244" t="s">
        <v>59</v>
      </c>
      <c r="C19" s="39">
        <v>12400000</v>
      </c>
      <c r="D19" s="36"/>
      <c r="E19" s="39">
        <v>233496667360</v>
      </c>
      <c r="F19" s="36"/>
      <c r="G19" s="39">
        <v>203710453760</v>
      </c>
      <c r="H19" s="36"/>
      <c r="I19" s="187">
        <f t="shared" si="0"/>
        <v>29786213600</v>
      </c>
      <c r="J19" s="36"/>
      <c r="K19" s="39">
        <v>12400000</v>
      </c>
      <c r="L19" s="36"/>
      <c r="M19" s="39">
        <v>233496667360</v>
      </c>
      <c r="N19" s="36"/>
      <c r="O19" s="39">
        <v>130356239995</v>
      </c>
      <c r="P19" s="36"/>
      <c r="Q19" s="187">
        <f t="shared" si="1"/>
        <v>103140427365</v>
      </c>
    </row>
    <row r="20" spans="1:19" ht="21.75" customHeight="1" x14ac:dyDescent="0.2">
      <c r="A20" s="244" t="s">
        <v>55</v>
      </c>
      <c r="C20" s="39">
        <v>30000000</v>
      </c>
      <c r="D20" s="36"/>
      <c r="E20" s="39">
        <v>505732392000</v>
      </c>
      <c r="F20" s="36"/>
      <c r="G20" s="39">
        <v>437953824000</v>
      </c>
      <c r="H20" s="36"/>
      <c r="I20" s="187">
        <f t="shared" si="0"/>
        <v>67778568000</v>
      </c>
      <c r="J20" s="36"/>
      <c r="K20" s="39">
        <v>30000000</v>
      </c>
      <c r="L20" s="36"/>
      <c r="M20" s="39">
        <v>505732392000</v>
      </c>
      <c r="N20" s="36"/>
      <c r="O20" s="39">
        <v>300360000000</v>
      </c>
      <c r="P20" s="36"/>
      <c r="Q20" s="187">
        <f t="shared" si="1"/>
        <v>205372392000</v>
      </c>
    </row>
    <row r="21" spans="1:19" ht="21.75" customHeight="1" x14ac:dyDescent="0.2">
      <c r="A21" s="244" t="s">
        <v>20</v>
      </c>
      <c r="C21" s="39">
        <v>85408</v>
      </c>
      <c r="D21" s="36"/>
      <c r="E21" s="39">
        <v>1518317830656</v>
      </c>
      <c r="F21" s="36"/>
      <c r="G21" s="39">
        <v>1445683804941</v>
      </c>
      <c r="H21" s="36"/>
      <c r="I21" s="187">
        <f t="shared" si="0"/>
        <v>72634025715</v>
      </c>
      <c r="J21" s="36"/>
      <c r="K21" s="39">
        <v>85408</v>
      </c>
      <c r="L21" s="36"/>
      <c r="M21" s="39">
        <v>1518317830656</v>
      </c>
      <c r="N21" s="36"/>
      <c r="O21" s="39">
        <v>987106944768</v>
      </c>
      <c r="P21" s="36"/>
      <c r="Q21" s="187">
        <f t="shared" si="1"/>
        <v>531210885888</v>
      </c>
    </row>
    <row r="22" spans="1:19" ht="21.75" customHeight="1" x14ac:dyDescent="0.2">
      <c r="A22" s="244" t="s">
        <v>58</v>
      </c>
      <c r="C22" s="39">
        <v>9998500</v>
      </c>
      <c r="D22" s="36"/>
      <c r="E22" s="39">
        <v>135716559462</v>
      </c>
      <c r="F22" s="36"/>
      <c r="G22" s="39">
        <v>134123534000</v>
      </c>
      <c r="H22" s="36"/>
      <c r="I22" s="187">
        <f t="shared" si="0"/>
        <v>1593025462</v>
      </c>
      <c r="J22" s="36"/>
      <c r="K22" s="39">
        <v>9998500</v>
      </c>
      <c r="L22" s="36"/>
      <c r="M22" s="39">
        <v>135716559462</v>
      </c>
      <c r="N22" s="36"/>
      <c r="O22" s="39">
        <v>100104982000</v>
      </c>
      <c r="P22" s="36"/>
      <c r="Q22" s="187">
        <f t="shared" si="1"/>
        <v>35611577462</v>
      </c>
    </row>
    <row r="23" spans="1:19" ht="21.75" customHeight="1" x14ac:dyDescent="0.2">
      <c r="A23" s="244" t="s">
        <v>61</v>
      </c>
      <c r="C23" s="187">
        <v>12516970</v>
      </c>
      <c r="D23" s="164"/>
      <c r="E23" s="187">
        <v>303697360557</v>
      </c>
      <c r="F23" s="164"/>
      <c r="G23" s="187">
        <v>297622213506</v>
      </c>
      <c r="H23" s="164"/>
      <c r="I23" s="187">
        <f t="shared" si="0"/>
        <v>6075147051</v>
      </c>
      <c r="J23" s="164"/>
      <c r="K23" s="187">
        <v>12516970</v>
      </c>
      <c r="L23" s="164"/>
      <c r="M23" s="187">
        <v>303697360557</v>
      </c>
      <c r="N23" s="164"/>
      <c r="O23" s="187">
        <v>297622213506</v>
      </c>
      <c r="P23" s="164"/>
      <c r="Q23" s="187">
        <f t="shared" si="1"/>
        <v>6075147051</v>
      </c>
      <c r="R23" s="163"/>
      <c r="S23" s="163"/>
    </row>
    <row r="24" spans="1:19" ht="21.75" customHeight="1" x14ac:dyDescent="0.2">
      <c r="A24" s="244" t="s">
        <v>80</v>
      </c>
      <c r="C24" s="187">
        <v>750000</v>
      </c>
      <c r="D24" s="164"/>
      <c r="E24" s="187">
        <v>749592187500</v>
      </c>
      <c r="F24" s="164"/>
      <c r="G24" s="187">
        <v>749592187500</v>
      </c>
      <c r="H24" s="164"/>
      <c r="I24" s="187">
        <f t="shared" si="0"/>
        <v>0</v>
      </c>
      <c r="J24" s="164"/>
      <c r="K24" s="187">
        <v>750000</v>
      </c>
      <c r="L24" s="164"/>
      <c r="M24" s="187">
        <v>749592187500</v>
      </c>
      <c r="N24" s="164"/>
      <c r="O24" s="187">
        <v>749864062499</v>
      </c>
      <c r="P24" s="164"/>
      <c r="Q24" s="73">
        <f t="shared" si="1"/>
        <v>-271874999</v>
      </c>
      <c r="R24" s="163"/>
      <c r="S24" s="163"/>
    </row>
    <row r="25" spans="1:19" ht="21.75" customHeight="1" x14ac:dyDescent="0.2">
      <c r="A25" s="244" t="s">
        <v>72</v>
      </c>
      <c r="C25" s="187">
        <v>9086</v>
      </c>
      <c r="D25" s="164"/>
      <c r="E25" s="187">
        <v>6883443091</v>
      </c>
      <c r="F25" s="164"/>
      <c r="G25" s="187">
        <v>6694829485</v>
      </c>
      <c r="H25" s="164"/>
      <c r="I25" s="187">
        <f t="shared" si="0"/>
        <v>188613606</v>
      </c>
      <c r="J25" s="164"/>
      <c r="K25" s="187">
        <v>9086</v>
      </c>
      <c r="L25" s="164"/>
      <c r="M25" s="187">
        <v>6883443091</v>
      </c>
      <c r="N25" s="164"/>
      <c r="O25" s="187">
        <v>5514202369</v>
      </c>
      <c r="P25" s="164"/>
      <c r="Q25" s="187">
        <f t="shared" si="1"/>
        <v>1369240722</v>
      </c>
      <c r="R25" s="163"/>
      <c r="S25" s="163"/>
    </row>
    <row r="26" spans="1:19" ht="21.75" customHeight="1" x14ac:dyDescent="0.2">
      <c r="A26" s="244" t="s">
        <v>74</v>
      </c>
      <c r="C26" s="187">
        <v>1500000</v>
      </c>
      <c r="D26" s="164"/>
      <c r="E26" s="187">
        <v>1499184375000</v>
      </c>
      <c r="F26" s="164"/>
      <c r="G26" s="187">
        <v>1499184375000</v>
      </c>
      <c r="H26" s="164"/>
      <c r="I26" s="187">
        <f t="shared" si="0"/>
        <v>0</v>
      </c>
      <c r="J26" s="164"/>
      <c r="K26" s="187">
        <v>1500000</v>
      </c>
      <c r="L26" s="164"/>
      <c r="M26" s="187">
        <v>1499184375000</v>
      </c>
      <c r="N26" s="164"/>
      <c r="O26" s="187">
        <v>1499728125000</v>
      </c>
      <c r="P26" s="164"/>
      <c r="Q26" s="73">
        <f t="shared" si="1"/>
        <v>-543750000</v>
      </c>
      <c r="R26" s="163"/>
      <c r="S26" s="163"/>
    </row>
    <row r="27" spans="1:19" ht="21.75" customHeight="1" x14ac:dyDescent="0.2">
      <c r="A27" s="244" t="s">
        <v>83</v>
      </c>
      <c r="C27" s="187">
        <v>5000000</v>
      </c>
      <c r="D27" s="164"/>
      <c r="E27" s="187">
        <v>4949807078125</v>
      </c>
      <c r="F27" s="164"/>
      <c r="G27" s="187">
        <v>4893537691250</v>
      </c>
      <c r="H27" s="164"/>
      <c r="I27" s="187">
        <f t="shared" si="0"/>
        <v>56269386875</v>
      </c>
      <c r="J27" s="164"/>
      <c r="K27" s="187">
        <v>5000000</v>
      </c>
      <c r="L27" s="164"/>
      <c r="M27" s="187">
        <v>4949807078125</v>
      </c>
      <c r="N27" s="164"/>
      <c r="O27" s="187">
        <v>4693649121875</v>
      </c>
      <c r="P27" s="164"/>
      <c r="Q27" s="187">
        <f t="shared" si="1"/>
        <v>256157956250</v>
      </c>
      <c r="R27" s="163"/>
      <c r="S27" s="163"/>
    </row>
    <row r="28" spans="1:19" ht="21.75" customHeight="1" x14ac:dyDescent="0.2">
      <c r="A28" s="244" t="s">
        <v>86</v>
      </c>
      <c r="C28" s="187">
        <v>150000</v>
      </c>
      <c r="D28" s="164"/>
      <c r="E28" s="187">
        <v>147924522281</v>
      </c>
      <c r="F28" s="164"/>
      <c r="G28" s="187">
        <v>145404393346</v>
      </c>
      <c r="H28" s="164"/>
      <c r="I28" s="187">
        <f t="shared" si="0"/>
        <v>2520128935</v>
      </c>
      <c r="J28" s="164"/>
      <c r="K28" s="187">
        <v>150000</v>
      </c>
      <c r="L28" s="164"/>
      <c r="M28" s="187">
        <v>147924522281</v>
      </c>
      <c r="N28" s="164"/>
      <c r="O28" s="187">
        <v>140720989696</v>
      </c>
      <c r="P28" s="164"/>
      <c r="Q28" s="187">
        <f t="shared" si="1"/>
        <v>7203532585</v>
      </c>
      <c r="R28" s="163"/>
      <c r="S28" s="163"/>
    </row>
    <row r="29" spans="1:19" ht="21.75" customHeight="1" x14ac:dyDescent="0.2">
      <c r="A29" s="244" t="s">
        <v>68</v>
      </c>
      <c r="C29" s="187">
        <v>2191189</v>
      </c>
      <c r="D29" s="164"/>
      <c r="E29" s="187">
        <v>16842123404680</v>
      </c>
      <c r="F29" s="164"/>
      <c r="G29" s="187">
        <v>16852153091601</v>
      </c>
      <c r="H29" s="164"/>
      <c r="I29" s="73">
        <f t="shared" si="0"/>
        <v>-10029686921</v>
      </c>
      <c r="J29" s="164"/>
      <c r="K29" s="187">
        <v>2191189</v>
      </c>
      <c r="L29" s="164"/>
      <c r="M29" s="187">
        <v>16842123404680</v>
      </c>
      <c r="N29" s="164"/>
      <c r="O29" s="187">
        <v>14922802375090</v>
      </c>
      <c r="P29" s="164"/>
      <c r="Q29" s="187">
        <f t="shared" si="1"/>
        <v>1919321029590</v>
      </c>
      <c r="R29" s="163"/>
      <c r="S29" s="163"/>
    </row>
    <row r="30" spans="1:19" ht="21.75" customHeight="1" x14ac:dyDescent="0.2">
      <c r="A30" s="244" t="s">
        <v>91</v>
      </c>
      <c r="C30" s="187">
        <v>2997908</v>
      </c>
      <c r="D30" s="164"/>
      <c r="E30" s="187">
        <v>3056203445275</v>
      </c>
      <c r="F30" s="164"/>
      <c r="G30" s="187">
        <v>3056203445275</v>
      </c>
      <c r="H30" s="164"/>
      <c r="I30" s="187">
        <f t="shared" si="0"/>
        <v>0</v>
      </c>
      <c r="J30" s="164"/>
      <c r="K30" s="187">
        <v>2997908</v>
      </c>
      <c r="L30" s="164"/>
      <c r="M30" s="187">
        <v>3056203445275</v>
      </c>
      <c r="N30" s="164"/>
      <c r="O30" s="187">
        <v>2997908000000</v>
      </c>
      <c r="P30" s="164"/>
      <c r="Q30" s="187">
        <f t="shared" si="1"/>
        <v>58295445275</v>
      </c>
      <c r="R30" s="163"/>
      <c r="S30" s="163"/>
    </row>
    <row r="31" spans="1:19" ht="21.75" customHeight="1" x14ac:dyDescent="0.2">
      <c r="A31" s="244" t="s">
        <v>70</v>
      </c>
      <c r="C31" s="187">
        <v>1335900</v>
      </c>
      <c r="D31" s="164"/>
      <c r="E31" s="187">
        <v>5664539539159</v>
      </c>
      <c r="F31" s="164"/>
      <c r="G31" s="187">
        <v>5565043428738</v>
      </c>
      <c r="H31" s="164"/>
      <c r="I31" s="187">
        <f t="shared" si="0"/>
        <v>99496110421</v>
      </c>
      <c r="J31" s="164"/>
      <c r="K31" s="187">
        <v>1335900</v>
      </c>
      <c r="L31" s="164"/>
      <c r="M31" s="187">
        <v>5664539539159</v>
      </c>
      <c r="N31" s="164"/>
      <c r="O31" s="187">
        <v>4999848883800</v>
      </c>
      <c r="P31" s="164"/>
      <c r="Q31" s="187">
        <f t="shared" si="1"/>
        <v>664690655359</v>
      </c>
      <c r="R31" s="163"/>
      <c r="S31" s="163"/>
    </row>
    <row r="32" spans="1:19" ht="21.75" customHeight="1" x14ac:dyDescent="0.2">
      <c r="A32" s="244" t="s">
        <v>77</v>
      </c>
      <c r="C32" s="187">
        <v>2500000</v>
      </c>
      <c r="D32" s="164"/>
      <c r="E32" s="187">
        <v>2498640625000</v>
      </c>
      <c r="F32" s="164"/>
      <c r="G32" s="187">
        <v>2498640625000</v>
      </c>
      <c r="H32" s="164"/>
      <c r="I32" s="187">
        <f t="shared" si="0"/>
        <v>0</v>
      </c>
      <c r="J32" s="164"/>
      <c r="K32" s="187">
        <v>2500000</v>
      </c>
      <c r="L32" s="164"/>
      <c r="M32" s="187">
        <v>2498640625000</v>
      </c>
      <c r="N32" s="164"/>
      <c r="O32" s="187">
        <v>2500000000000</v>
      </c>
      <c r="P32" s="164"/>
      <c r="Q32" s="73">
        <f t="shared" si="1"/>
        <v>-1359375000</v>
      </c>
      <c r="R32" s="163"/>
      <c r="S32" s="163"/>
    </row>
    <row r="33" spans="1:19" ht="21.75" customHeight="1" x14ac:dyDescent="0.2">
      <c r="A33" s="244" t="s">
        <v>88</v>
      </c>
      <c r="C33" s="187">
        <v>379157</v>
      </c>
      <c r="D33" s="164"/>
      <c r="E33" s="187">
        <v>301455387954</v>
      </c>
      <c r="F33" s="164"/>
      <c r="G33" s="187">
        <v>302402765038</v>
      </c>
      <c r="H33" s="164"/>
      <c r="I33" s="187">
        <f t="shared" si="0"/>
        <v>-947377084</v>
      </c>
      <c r="J33" s="164"/>
      <c r="K33" s="187">
        <v>379157</v>
      </c>
      <c r="L33" s="164"/>
      <c r="M33" s="187">
        <v>301455387954</v>
      </c>
      <c r="N33" s="164"/>
      <c r="O33" s="187">
        <v>349999826700</v>
      </c>
      <c r="P33" s="164"/>
      <c r="Q33" s="73">
        <f t="shared" si="1"/>
        <v>-48544438746</v>
      </c>
      <c r="R33" s="163"/>
      <c r="S33" s="163"/>
    </row>
    <row r="34" spans="1:19" ht="21.75" customHeight="1" x14ac:dyDescent="0.2">
      <c r="A34" s="244" t="s">
        <v>94</v>
      </c>
      <c r="C34" s="187">
        <v>2474661</v>
      </c>
      <c r="D34" s="164"/>
      <c r="E34" s="187">
        <v>1986072268674</v>
      </c>
      <c r="F34" s="164"/>
      <c r="G34" s="187">
        <v>1941289124284</v>
      </c>
      <c r="H34" s="164"/>
      <c r="I34" s="187">
        <f t="shared" si="0"/>
        <v>44783144390</v>
      </c>
      <c r="J34" s="164"/>
      <c r="K34" s="187">
        <v>2474661</v>
      </c>
      <c r="L34" s="164"/>
      <c r="M34" s="187">
        <v>1986072268674</v>
      </c>
      <c r="N34" s="164"/>
      <c r="O34" s="187">
        <v>1941289124284</v>
      </c>
      <c r="P34" s="164"/>
      <c r="Q34" s="187">
        <f t="shared" si="1"/>
        <v>44783144390</v>
      </c>
      <c r="R34" s="163"/>
      <c r="S34" s="163"/>
    </row>
    <row r="35" spans="1:19" ht="21.75" customHeight="1" x14ac:dyDescent="0.2">
      <c r="A35" s="245" t="s">
        <v>320</v>
      </c>
      <c r="C35" s="186">
        <v>564334087</v>
      </c>
      <c r="D35" s="164"/>
      <c r="E35" s="177">
        <f>C35</f>
        <v>564334087</v>
      </c>
      <c r="F35" s="164"/>
      <c r="G35" s="177">
        <f>E35</f>
        <v>564334087</v>
      </c>
      <c r="H35" s="164"/>
      <c r="I35" s="187">
        <f>E35-G35</f>
        <v>0</v>
      </c>
      <c r="J35" s="164"/>
      <c r="K35" s="186">
        <v>564334087</v>
      </c>
      <c r="L35" s="164"/>
      <c r="M35" s="177">
        <f>K35</f>
        <v>564334087</v>
      </c>
      <c r="N35" s="164"/>
      <c r="O35" s="177">
        <f>M35</f>
        <v>564334087</v>
      </c>
      <c r="P35" s="164"/>
      <c r="Q35" s="187">
        <f t="shared" si="1"/>
        <v>0</v>
      </c>
      <c r="R35" s="163"/>
      <c r="S35" s="163"/>
    </row>
    <row r="36" spans="1:19" ht="21.75" customHeight="1" x14ac:dyDescent="0.2">
      <c r="A36" s="24" t="s">
        <v>24</v>
      </c>
      <c r="C36" s="186"/>
      <c r="D36" s="164"/>
      <c r="E36" s="180">
        <f>SUM(E8:E35)</f>
        <v>47824000013286.156</v>
      </c>
      <c r="F36" s="164"/>
      <c r="G36" s="180">
        <f>SUM(G8:G35)</f>
        <v>47340170699791</v>
      </c>
      <c r="H36" s="164"/>
      <c r="I36" s="180">
        <f>SUM(I8:I35)</f>
        <v>483829313495.15607</v>
      </c>
      <c r="J36" s="164"/>
      <c r="K36" s="186"/>
      <c r="L36" s="164"/>
      <c r="M36" s="180">
        <f>SUM(M8:M35)</f>
        <v>47824000013286</v>
      </c>
      <c r="N36" s="164"/>
      <c r="O36" s="180">
        <f>SUM(O8:O35)</f>
        <v>43549884901193</v>
      </c>
      <c r="P36" s="164"/>
      <c r="Q36" s="180">
        <f>SUM(Q8:Q35)</f>
        <v>4274115112093</v>
      </c>
      <c r="R36" s="163"/>
      <c r="S36" s="163"/>
    </row>
    <row r="37" spans="1:19" x14ac:dyDescent="0.2"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3"/>
      <c r="S37" s="163"/>
    </row>
    <row r="38" spans="1:19" ht="27.75" customHeight="1" x14ac:dyDescent="0.2">
      <c r="C38" s="164"/>
      <c r="D38" s="164"/>
      <c r="E38" s="187"/>
      <c r="F38" s="187"/>
      <c r="G38" s="163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9"/>
      <c r="S38" s="163"/>
    </row>
    <row r="39" spans="1:19" ht="27.75" customHeight="1" x14ac:dyDescent="0.2">
      <c r="C39" s="163"/>
      <c r="D39" s="163"/>
      <c r="E39" s="187"/>
      <c r="F39" s="187"/>
      <c r="G39" s="163"/>
      <c r="H39" s="187"/>
      <c r="I39" s="187"/>
      <c r="J39" s="187"/>
      <c r="K39" s="187"/>
      <c r="L39" s="187"/>
      <c r="M39" s="187"/>
      <c r="N39" s="187"/>
      <c r="O39" s="187"/>
      <c r="P39" s="187"/>
      <c r="Q39" s="195"/>
      <c r="R39" s="163"/>
      <c r="S39" s="163"/>
    </row>
    <row r="40" spans="1:19" ht="27.75" customHeight="1" x14ac:dyDescent="0.2">
      <c r="C40" s="163"/>
      <c r="D40" s="163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63"/>
      <c r="S40" s="163"/>
    </row>
    <row r="41" spans="1:19" x14ac:dyDescent="0.2"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</row>
    <row r="42" spans="1:19" x14ac:dyDescent="0.2"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1:19" x14ac:dyDescent="0.2"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</row>
    <row r="44" spans="1:19" x14ac:dyDescent="0.2"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</row>
    <row r="45" spans="1:19" x14ac:dyDescent="0.2"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</row>
    <row r="46" spans="1:19" x14ac:dyDescent="0.2"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</row>
  </sheetData>
  <mergeCells count="7">
    <mergeCell ref="A1:Q1"/>
    <mergeCell ref="A2:Q2"/>
    <mergeCell ref="A3:Q3"/>
    <mergeCell ref="A5:Q5"/>
    <mergeCell ref="A6:A7"/>
    <mergeCell ref="C6:I6"/>
    <mergeCell ref="K6:Q6"/>
  </mergeCells>
  <conditionalFormatting sqref="Q1:Q1048576">
    <cfRule type="duplicateValues" dxfId="3" priority="7"/>
  </conditionalFormatting>
  <pageMargins left="0.39" right="0.39" top="0.39" bottom="0.39" header="0" footer="0"/>
  <pageSetup paperSize="9" scale="6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7"/>
  <sheetViews>
    <sheetView rightToLeft="1" topLeftCell="A159" workbookViewId="0">
      <selection activeCell="C177" sqref="C177:M177"/>
    </sheetView>
  </sheetViews>
  <sheetFormatPr defaultRowHeight="12.75" x14ac:dyDescent="0.2"/>
  <cols>
    <col min="1" max="1" width="77" customWidth="1"/>
    <col min="2" max="2" width="1.28515625" customWidth="1"/>
    <col min="3" max="3" width="17.5703125" bestFit="1" customWidth="1"/>
    <col min="4" max="4" width="1.28515625" customWidth="1"/>
    <col min="5" max="5" width="13.140625" bestFit="1" customWidth="1"/>
    <col min="6" max="6" width="1.28515625" customWidth="1"/>
    <col min="7" max="7" width="17.5703125" bestFit="1" customWidth="1"/>
    <col min="8" max="8" width="1.28515625" customWidth="1"/>
    <col min="9" max="9" width="17.57031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ht="14.45" customHeight="1" x14ac:dyDescent="0.2"/>
    <row r="5" spans="1:13" ht="14.45" customHeight="1" x14ac:dyDescent="0.2">
      <c r="A5" s="252" t="s">
        <v>301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4.45" customHeight="1" x14ac:dyDescent="0.2">
      <c r="A6" s="253" t="s">
        <v>187</v>
      </c>
      <c r="C6" s="253" t="s">
        <v>203</v>
      </c>
      <c r="D6" s="253"/>
      <c r="E6" s="253"/>
      <c r="F6" s="253"/>
      <c r="G6" s="253"/>
      <c r="I6" s="253" t="s">
        <v>204</v>
      </c>
      <c r="J6" s="253"/>
      <c r="K6" s="253"/>
      <c r="L6" s="253"/>
      <c r="M6" s="253"/>
    </row>
    <row r="7" spans="1:13" ht="29.1" customHeight="1" x14ac:dyDescent="0.2">
      <c r="A7" s="253"/>
      <c r="C7" s="19" t="s">
        <v>297</v>
      </c>
      <c r="D7" s="3"/>
      <c r="E7" s="19" t="s">
        <v>285</v>
      </c>
      <c r="F7" s="3"/>
      <c r="G7" s="19" t="s">
        <v>298</v>
      </c>
      <c r="I7" s="19" t="s">
        <v>297</v>
      </c>
      <c r="J7" s="3"/>
      <c r="K7" s="19" t="s">
        <v>285</v>
      </c>
      <c r="L7" s="3"/>
      <c r="M7" s="19" t="s">
        <v>298</v>
      </c>
    </row>
    <row r="8" spans="1:13" ht="21.75" customHeight="1" x14ac:dyDescent="0.2">
      <c r="A8" s="5" t="s">
        <v>110</v>
      </c>
      <c r="C8" s="6">
        <v>2374</v>
      </c>
      <c r="E8" s="6">
        <v>0</v>
      </c>
      <c r="G8" s="6">
        <v>2374</v>
      </c>
      <c r="I8" s="6">
        <v>1998815926</v>
      </c>
      <c r="K8" s="6">
        <v>0</v>
      </c>
      <c r="M8" s="6">
        <v>1998815926</v>
      </c>
    </row>
    <row r="9" spans="1:13" ht="21.75" customHeight="1" x14ac:dyDescent="0.2">
      <c r="A9" s="8" t="s">
        <v>112</v>
      </c>
      <c r="C9" s="9">
        <v>5164335176</v>
      </c>
      <c r="E9" s="9">
        <v>0</v>
      </c>
      <c r="G9" s="9">
        <v>5164335176</v>
      </c>
      <c r="I9" s="9">
        <v>36430342106</v>
      </c>
      <c r="K9" s="9">
        <v>0</v>
      </c>
      <c r="M9" s="9">
        <v>36430342106</v>
      </c>
    </row>
    <row r="10" spans="1:13" ht="21.75" customHeight="1" x14ac:dyDescent="0.2">
      <c r="A10" s="8" t="s">
        <v>113</v>
      </c>
      <c r="C10" s="9">
        <v>40726</v>
      </c>
      <c r="E10" s="9">
        <v>0</v>
      </c>
      <c r="G10" s="9">
        <v>40726</v>
      </c>
      <c r="I10" s="9">
        <v>378087</v>
      </c>
      <c r="K10" s="9">
        <v>0</v>
      </c>
      <c r="M10" s="9">
        <v>378087</v>
      </c>
    </row>
    <row r="11" spans="1:13" ht="21.75" customHeight="1" x14ac:dyDescent="0.2">
      <c r="A11" s="8" t="s">
        <v>114</v>
      </c>
      <c r="C11" s="9">
        <v>0</v>
      </c>
      <c r="E11" s="9">
        <v>0</v>
      </c>
      <c r="G11" s="9">
        <v>0</v>
      </c>
      <c r="I11" s="9">
        <v>98224</v>
      </c>
      <c r="K11" s="9">
        <v>0</v>
      </c>
      <c r="M11" s="9">
        <v>98224</v>
      </c>
    </row>
    <row r="12" spans="1:13" ht="21.75" customHeight="1" x14ac:dyDescent="0.2">
      <c r="A12" s="8" t="s">
        <v>116</v>
      </c>
      <c r="C12" s="9">
        <v>70117</v>
      </c>
      <c r="E12" s="9">
        <v>0</v>
      </c>
      <c r="G12" s="9">
        <v>70117</v>
      </c>
      <c r="I12" s="9">
        <v>1212150</v>
      </c>
      <c r="K12" s="9">
        <v>0</v>
      </c>
      <c r="M12" s="9">
        <v>1212150</v>
      </c>
    </row>
    <row r="13" spans="1:13" ht="21.75" customHeight="1" x14ac:dyDescent="0.2">
      <c r="A13" s="8" t="s">
        <v>269</v>
      </c>
      <c r="C13" s="9">
        <v>0</v>
      </c>
      <c r="E13" s="9">
        <v>0</v>
      </c>
      <c r="G13" s="9">
        <v>0</v>
      </c>
      <c r="I13" s="9">
        <v>2272</v>
      </c>
      <c r="K13" s="9">
        <v>0</v>
      </c>
      <c r="M13" s="9">
        <v>2272</v>
      </c>
    </row>
    <row r="14" spans="1:13" ht="21.75" customHeight="1" x14ac:dyDescent="0.2">
      <c r="A14" s="8" t="s">
        <v>117</v>
      </c>
      <c r="C14" s="9">
        <v>0</v>
      </c>
      <c r="E14" s="9">
        <v>0</v>
      </c>
      <c r="G14" s="9">
        <v>0</v>
      </c>
      <c r="I14" s="9">
        <v>8205</v>
      </c>
      <c r="K14" s="9">
        <v>0</v>
      </c>
      <c r="M14" s="9">
        <v>8205</v>
      </c>
    </row>
    <row r="15" spans="1:13" ht="21.75" customHeight="1" x14ac:dyDescent="0.2">
      <c r="A15" s="8" t="s">
        <v>121</v>
      </c>
      <c r="C15" s="9">
        <v>0</v>
      </c>
      <c r="E15" s="9">
        <v>0</v>
      </c>
      <c r="G15" s="9">
        <v>0</v>
      </c>
      <c r="I15" s="9">
        <v>13746</v>
      </c>
      <c r="K15" s="9">
        <v>0</v>
      </c>
      <c r="M15" s="9">
        <v>13746</v>
      </c>
    </row>
    <row r="16" spans="1:13" ht="21.75" customHeight="1" x14ac:dyDescent="0.2">
      <c r="A16" s="8" t="s">
        <v>122</v>
      </c>
      <c r="C16" s="9">
        <v>3753</v>
      </c>
      <c r="E16" s="9">
        <v>0</v>
      </c>
      <c r="G16" s="9">
        <v>3753</v>
      </c>
      <c r="I16" s="9">
        <v>40212</v>
      </c>
      <c r="K16" s="9">
        <v>0</v>
      </c>
      <c r="M16" s="9">
        <v>40212</v>
      </c>
    </row>
    <row r="17" spans="1:13" ht="21.75" customHeight="1" x14ac:dyDescent="0.2">
      <c r="A17" s="8" t="s">
        <v>123</v>
      </c>
      <c r="C17" s="9">
        <v>33567</v>
      </c>
      <c r="E17" s="9">
        <v>0</v>
      </c>
      <c r="G17" s="9">
        <v>33567</v>
      </c>
      <c r="I17" s="9">
        <v>303792</v>
      </c>
      <c r="K17" s="9">
        <v>0</v>
      </c>
      <c r="M17" s="9">
        <v>303792</v>
      </c>
    </row>
    <row r="18" spans="1:13" ht="21.75" customHeight="1" x14ac:dyDescent="0.2">
      <c r="A18" s="8" t="s">
        <v>124</v>
      </c>
      <c r="C18" s="9">
        <v>0</v>
      </c>
      <c r="E18" s="9">
        <v>0</v>
      </c>
      <c r="G18" s="9">
        <v>0</v>
      </c>
      <c r="I18" s="9">
        <v>9965</v>
      </c>
      <c r="K18" s="9">
        <v>0</v>
      </c>
      <c r="M18" s="9">
        <v>9965</v>
      </c>
    </row>
    <row r="19" spans="1:13" ht="21.75" customHeight="1" x14ac:dyDescent="0.2">
      <c r="A19" s="8" t="s">
        <v>270</v>
      </c>
      <c r="C19" s="9">
        <v>0</v>
      </c>
      <c r="E19" s="9">
        <v>0</v>
      </c>
      <c r="G19" s="9">
        <v>0</v>
      </c>
      <c r="I19" s="9">
        <v>83502465738</v>
      </c>
      <c r="K19" s="9">
        <v>0</v>
      </c>
      <c r="M19" s="9">
        <v>83502465738</v>
      </c>
    </row>
    <row r="20" spans="1:13" ht="21.75" customHeight="1" x14ac:dyDescent="0.2">
      <c r="A20" s="8" t="s">
        <v>130</v>
      </c>
      <c r="C20" s="9">
        <v>0</v>
      </c>
      <c r="E20" s="9">
        <v>0</v>
      </c>
      <c r="G20" s="9">
        <v>0</v>
      </c>
      <c r="I20" s="9">
        <v>3528124991</v>
      </c>
      <c r="K20" s="9">
        <v>0</v>
      </c>
      <c r="M20" s="9">
        <v>3528124991</v>
      </c>
    </row>
    <row r="21" spans="1:13" ht="21.75" customHeight="1" x14ac:dyDescent="0.2">
      <c r="A21" s="8" t="s">
        <v>130</v>
      </c>
      <c r="C21" s="9">
        <v>0</v>
      </c>
      <c r="E21" s="9">
        <v>0</v>
      </c>
      <c r="G21" s="9">
        <v>0</v>
      </c>
      <c r="I21" s="9">
        <v>7262755337</v>
      </c>
      <c r="K21" s="9">
        <v>0</v>
      </c>
      <c r="M21" s="9">
        <v>7262755337</v>
      </c>
    </row>
    <row r="22" spans="1:13" ht="21.75" customHeight="1" x14ac:dyDescent="0.2">
      <c r="A22" s="8" t="s">
        <v>126</v>
      </c>
      <c r="C22" s="9">
        <v>0</v>
      </c>
      <c r="E22" s="9">
        <v>0</v>
      </c>
      <c r="G22" s="9">
        <v>0</v>
      </c>
      <c r="I22" s="9">
        <v>25243</v>
      </c>
      <c r="K22" s="9">
        <v>0</v>
      </c>
      <c r="M22" s="9">
        <v>25243</v>
      </c>
    </row>
    <row r="23" spans="1:13" ht="21.75" customHeight="1" x14ac:dyDescent="0.2">
      <c r="A23" s="8" t="s">
        <v>130</v>
      </c>
      <c r="C23" s="9">
        <v>0</v>
      </c>
      <c r="E23" s="9">
        <v>0</v>
      </c>
      <c r="G23" s="9">
        <v>0</v>
      </c>
      <c r="I23" s="9">
        <v>6106902322</v>
      </c>
      <c r="K23" s="9">
        <v>0</v>
      </c>
      <c r="M23" s="9">
        <v>6106902322</v>
      </c>
    </row>
    <row r="24" spans="1:13" ht="21.75" customHeight="1" x14ac:dyDescent="0.2">
      <c r="A24" s="8" t="s">
        <v>157</v>
      </c>
      <c r="C24" s="9">
        <v>0</v>
      </c>
      <c r="E24" s="9">
        <v>0</v>
      </c>
      <c r="G24" s="9">
        <v>0</v>
      </c>
      <c r="I24" s="9">
        <v>8995652811</v>
      </c>
      <c r="K24" s="9">
        <v>0</v>
      </c>
      <c r="M24" s="9">
        <v>8995652811</v>
      </c>
    </row>
    <row r="25" spans="1:13" ht="21.75" customHeight="1" x14ac:dyDescent="0.2">
      <c r="A25" s="8" t="s">
        <v>156</v>
      </c>
      <c r="C25" s="9">
        <v>0</v>
      </c>
      <c r="E25" s="9">
        <v>0</v>
      </c>
      <c r="G25" s="9">
        <v>0</v>
      </c>
      <c r="I25" s="9">
        <v>30293584541</v>
      </c>
      <c r="K25" s="9">
        <v>0</v>
      </c>
      <c r="M25" s="9">
        <v>30293584541</v>
      </c>
    </row>
    <row r="26" spans="1:13" ht="21.75" customHeight="1" x14ac:dyDescent="0.2">
      <c r="A26" s="8" t="s">
        <v>130</v>
      </c>
      <c r="C26" s="9">
        <v>0</v>
      </c>
      <c r="E26" s="9">
        <v>0</v>
      </c>
      <c r="G26" s="9">
        <v>0</v>
      </c>
      <c r="I26" s="9">
        <v>39667628143</v>
      </c>
      <c r="K26" s="9">
        <v>0</v>
      </c>
      <c r="M26" s="9">
        <v>39667628143</v>
      </c>
    </row>
    <row r="27" spans="1:13" ht="21.75" customHeight="1" x14ac:dyDescent="0.2">
      <c r="A27" s="8" t="s">
        <v>156</v>
      </c>
      <c r="C27" s="9">
        <v>0</v>
      </c>
      <c r="E27" s="9">
        <v>0</v>
      </c>
      <c r="G27" s="9">
        <v>0</v>
      </c>
      <c r="I27" s="9">
        <v>4596763820</v>
      </c>
      <c r="K27" s="9">
        <v>0</v>
      </c>
      <c r="M27" s="9">
        <v>4596763820</v>
      </c>
    </row>
    <row r="28" spans="1:13" ht="21.75" customHeight="1" x14ac:dyDescent="0.2">
      <c r="A28" s="8" t="s">
        <v>130</v>
      </c>
      <c r="C28" s="9">
        <v>0</v>
      </c>
      <c r="E28" s="9">
        <v>0</v>
      </c>
      <c r="G28" s="9">
        <v>0</v>
      </c>
      <c r="I28" s="9">
        <v>37892566266</v>
      </c>
      <c r="K28" s="9">
        <v>0</v>
      </c>
      <c r="M28" s="9">
        <v>37892566266</v>
      </c>
    </row>
    <row r="29" spans="1:13" ht="21.75" customHeight="1" x14ac:dyDescent="0.2">
      <c r="A29" s="8" t="s">
        <v>127</v>
      </c>
      <c r="C29" s="9">
        <v>77001</v>
      </c>
      <c r="E29" s="9">
        <v>0</v>
      </c>
      <c r="G29" s="9">
        <v>77001</v>
      </c>
      <c r="I29" s="9">
        <v>759464</v>
      </c>
      <c r="K29" s="9">
        <v>0</v>
      </c>
      <c r="M29" s="9">
        <v>759464</v>
      </c>
    </row>
    <row r="30" spans="1:13" ht="21.75" customHeight="1" x14ac:dyDescent="0.2">
      <c r="A30" s="8" t="s">
        <v>271</v>
      </c>
      <c r="C30" s="9">
        <v>0</v>
      </c>
      <c r="E30" s="9">
        <v>0</v>
      </c>
      <c r="G30" s="9">
        <v>0</v>
      </c>
      <c r="I30" s="9">
        <v>80319722138</v>
      </c>
      <c r="K30" s="9">
        <v>14207609</v>
      </c>
      <c r="M30" s="9">
        <v>80305514529</v>
      </c>
    </row>
    <row r="31" spans="1:13" ht="21.75" customHeight="1" x14ac:dyDescent="0.2">
      <c r="A31" s="8" t="s">
        <v>156</v>
      </c>
      <c r="C31" s="9">
        <v>0</v>
      </c>
      <c r="E31" s="9">
        <v>0</v>
      </c>
      <c r="G31" s="9">
        <v>0</v>
      </c>
      <c r="I31" s="9">
        <v>10411509923</v>
      </c>
      <c r="K31" s="9">
        <v>1297329</v>
      </c>
      <c r="M31" s="9">
        <v>10410212594</v>
      </c>
    </row>
    <row r="32" spans="1:13" ht="21.75" customHeight="1" x14ac:dyDescent="0.2">
      <c r="A32" s="8" t="s">
        <v>130</v>
      </c>
      <c r="C32" s="9">
        <v>0</v>
      </c>
      <c r="E32" s="9">
        <v>0</v>
      </c>
      <c r="G32" s="9">
        <v>0</v>
      </c>
      <c r="I32" s="9">
        <v>48922672383</v>
      </c>
      <c r="K32" s="9">
        <v>0</v>
      </c>
      <c r="M32" s="9">
        <v>48922672383</v>
      </c>
    </row>
    <row r="33" spans="1:13" ht="21.75" customHeight="1" x14ac:dyDescent="0.2">
      <c r="A33" s="8" t="s">
        <v>157</v>
      </c>
      <c r="C33" s="9">
        <v>0</v>
      </c>
      <c r="E33" s="9">
        <v>0</v>
      </c>
      <c r="G33" s="9">
        <v>0</v>
      </c>
      <c r="I33" s="9">
        <v>20180103129</v>
      </c>
      <c r="K33" s="9">
        <v>0</v>
      </c>
      <c r="M33" s="9">
        <v>20180103129</v>
      </c>
    </row>
    <row r="34" spans="1:13" ht="21.75" customHeight="1" x14ac:dyDescent="0.2">
      <c r="A34" s="8" t="s">
        <v>156</v>
      </c>
      <c r="C34" s="9">
        <v>0</v>
      </c>
      <c r="E34" s="9">
        <v>0</v>
      </c>
      <c r="G34" s="9">
        <v>0</v>
      </c>
      <c r="I34" s="9">
        <v>8386938569</v>
      </c>
      <c r="K34" s="9">
        <v>0</v>
      </c>
      <c r="M34" s="9">
        <v>8386938569</v>
      </c>
    </row>
    <row r="35" spans="1:13" ht="21.75" customHeight="1" x14ac:dyDescent="0.2">
      <c r="A35" s="8" t="s">
        <v>130</v>
      </c>
      <c r="C35" s="9">
        <v>0</v>
      </c>
      <c r="E35" s="9">
        <v>0</v>
      </c>
      <c r="G35" s="9">
        <v>0</v>
      </c>
      <c r="I35" s="9">
        <v>15769416945</v>
      </c>
      <c r="K35" s="9">
        <v>0</v>
      </c>
      <c r="M35" s="9">
        <v>15769416945</v>
      </c>
    </row>
    <row r="36" spans="1:13" ht="21.75" customHeight="1" x14ac:dyDescent="0.2">
      <c r="A36" s="8" t="s">
        <v>157</v>
      </c>
      <c r="C36" s="9">
        <v>0</v>
      </c>
      <c r="E36" s="9">
        <v>0</v>
      </c>
      <c r="G36" s="9">
        <v>0</v>
      </c>
      <c r="I36" s="9">
        <v>3293780389</v>
      </c>
      <c r="K36" s="9">
        <v>22497986</v>
      </c>
      <c r="M36" s="9">
        <v>3271282403</v>
      </c>
    </row>
    <row r="37" spans="1:13" ht="21.75" customHeight="1" x14ac:dyDescent="0.2">
      <c r="A37" s="8" t="s">
        <v>157</v>
      </c>
      <c r="C37" s="9">
        <v>0</v>
      </c>
      <c r="E37" s="9">
        <v>0</v>
      </c>
      <c r="G37" s="9">
        <v>0</v>
      </c>
      <c r="I37" s="9">
        <v>40716809132</v>
      </c>
      <c r="K37" s="9">
        <v>35713053</v>
      </c>
      <c r="M37" s="9">
        <v>40681096079</v>
      </c>
    </row>
    <row r="38" spans="1:13" ht="21.75" customHeight="1" x14ac:dyDescent="0.2">
      <c r="A38" s="8" t="s">
        <v>156</v>
      </c>
      <c r="C38" s="9">
        <v>0</v>
      </c>
      <c r="E38" s="9">
        <v>0</v>
      </c>
      <c r="G38" s="9">
        <v>0</v>
      </c>
      <c r="I38" s="9">
        <v>68753790332</v>
      </c>
      <c r="K38" s="9">
        <v>0</v>
      </c>
      <c r="M38" s="9">
        <v>68753790332</v>
      </c>
    </row>
    <row r="39" spans="1:13" ht="21.75" customHeight="1" x14ac:dyDescent="0.2">
      <c r="A39" s="8" t="s">
        <v>157</v>
      </c>
      <c r="C39" s="9">
        <v>0</v>
      </c>
      <c r="E39" s="9">
        <v>0</v>
      </c>
      <c r="G39" s="9">
        <v>0</v>
      </c>
      <c r="I39" s="9">
        <v>83159700776</v>
      </c>
      <c r="K39" s="9">
        <v>0</v>
      </c>
      <c r="M39" s="9">
        <v>83159700776</v>
      </c>
    </row>
    <row r="40" spans="1:13" ht="21.75" customHeight="1" x14ac:dyDescent="0.2">
      <c r="A40" s="8" t="s">
        <v>130</v>
      </c>
      <c r="C40" s="9">
        <v>0</v>
      </c>
      <c r="E40" s="9">
        <v>0</v>
      </c>
      <c r="G40" s="9">
        <v>0</v>
      </c>
      <c r="I40" s="9">
        <v>41352822355</v>
      </c>
      <c r="K40" s="9">
        <v>0</v>
      </c>
      <c r="M40" s="9">
        <v>41352822355</v>
      </c>
    </row>
    <row r="41" spans="1:13" ht="21.75" customHeight="1" x14ac:dyDescent="0.2">
      <c r="A41" s="8" t="s">
        <v>130</v>
      </c>
      <c r="C41" s="9">
        <v>0</v>
      </c>
      <c r="E41" s="9">
        <v>0</v>
      </c>
      <c r="G41" s="9">
        <v>0</v>
      </c>
      <c r="I41" s="9">
        <v>62763950950</v>
      </c>
      <c r="K41" s="9">
        <v>0</v>
      </c>
      <c r="M41" s="9">
        <v>62763950950</v>
      </c>
    </row>
    <row r="42" spans="1:13" ht="21.75" customHeight="1" x14ac:dyDescent="0.2">
      <c r="A42" s="8" t="s">
        <v>131</v>
      </c>
      <c r="C42" s="9">
        <v>0</v>
      </c>
      <c r="E42" s="9">
        <v>0</v>
      </c>
      <c r="G42" s="9">
        <v>0</v>
      </c>
      <c r="I42" s="9">
        <v>117205479450</v>
      </c>
      <c r="K42" s="9">
        <v>0</v>
      </c>
      <c r="M42" s="9">
        <v>117205479450</v>
      </c>
    </row>
    <row r="43" spans="1:13" ht="21.75" customHeight="1" x14ac:dyDescent="0.2">
      <c r="A43" s="8" t="s">
        <v>159</v>
      </c>
      <c r="C43" s="9">
        <v>0</v>
      </c>
      <c r="E43" s="9">
        <v>0</v>
      </c>
      <c r="G43" s="9">
        <v>0</v>
      </c>
      <c r="I43" s="9">
        <v>62819155890</v>
      </c>
      <c r="K43" s="9">
        <v>0</v>
      </c>
      <c r="M43" s="9">
        <v>62819155890</v>
      </c>
    </row>
    <row r="44" spans="1:13" ht="21.75" customHeight="1" x14ac:dyDescent="0.2">
      <c r="A44" s="8" t="s">
        <v>130</v>
      </c>
      <c r="C44" s="9">
        <v>0</v>
      </c>
      <c r="E44" s="9">
        <v>0</v>
      </c>
      <c r="G44" s="9">
        <v>0</v>
      </c>
      <c r="I44" s="9">
        <v>57265624929</v>
      </c>
      <c r="K44" s="9">
        <v>0</v>
      </c>
      <c r="M44" s="9">
        <v>57265624929</v>
      </c>
    </row>
    <row r="45" spans="1:13" ht="21.75" customHeight="1" x14ac:dyDescent="0.2">
      <c r="A45" s="8" t="s">
        <v>130</v>
      </c>
      <c r="C45" s="9">
        <v>0</v>
      </c>
      <c r="E45" s="9">
        <v>0</v>
      </c>
      <c r="G45" s="9">
        <v>0</v>
      </c>
      <c r="I45" s="9">
        <v>51635621450</v>
      </c>
      <c r="K45" s="9">
        <v>0</v>
      </c>
      <c r="M45" s="9">
        <v>51635621450</v>
      </c>
    </row>
    <row r="46" spans="1:13" ht="21.75" customHeight="1" x14ac:dyDescent="0.2">
      <c r="A46" s="8" t="s">
        <v>130</v>
      </c>
      <c r="C46" s="9">
        <v>0</v>
      </c>
      <c r="E46" s="9">
        <v>0</v>
      </c>
      <c r="G46" s="9">
        <v>0</v>
      </c>
      <c r="I46" s="9">
        <v>16234520542</v>
      </c>
      <c r="K46" s="9">
        <v>0</v>
      </c>
      <c r="M46" s="9">
        <v>16234520542</v>
      </c>
    </row>
    <row r="47" spans="1:13" ht="21.75" customHeight="1" x14ac:dyDescent="0.2">
      <c r="A47" s="8" t="s">
        <v>130</v>
      </c>
      <c r="C47" s="9">
        <v>0</v>
      </c>
      <c r="E47" s="9">
        <v>0</v>
      </c>
      <c r="G47" s="9">
        <v>0</v>
      </c>
      <c r="I47" s="9">
        <v>11467397257</v>
      </c>
      <c r="K47" s="9">
        <v>0</v>
      </c>
      <c r="M47" s="9">
        <v>11467397257</v>
      </c>
    </row>
    <row r="48" spans="1:13" ht="21.75" customHeight="1" x14ac:dyDescent="0.2">
      <c r="A48" s="8" t="s">
        <v>130</v>
      </c>
      <c r="C48" s="9">
        <v>0</v>
      </c>
      <c r="E48" s="9">
        <v>0</v>
      </c>
      <c r="G48" s="9">
        <v>0</v>
      </c>
      <c r="I48" s="9">
        <v>7435691831</v>
      </c>
      <c r="K48" s="9">
        <v>0</v>
      </c>
      <c r="M48" s="9">
        <v>7435691831</v>
      </c>
    </row>
    <row r="49" spans="1:13" ht="21.75" customHeight="1" x14ac:dyDescent="0.2">
      <c r="A49" s="8" t="s">
        <v>130</v>
      </c>
      <c r="C49" s="9">
        <v>0</v>
      </c>
      <c r="E49" s="9">
        <v>0</v>
      </c>
      <c r="G49" s="9">
        <v>0</v>
      </c>
      <c r="I49" s="9">
        <v>27456310353</v>
      </c>
      <c r="K49" s="9">
        <v>0</v>
      </c>
      <c r="M49" s="9">
        <v>27456310353</v>
      </c>
    </row>
    <row r="50" spans="1:13" ht="21.75" customHeight="1" x14ac:dyDescent="0.2">
      <c r="A50" s="8" t="s">
        <v>130</v>
      </c>
      <c r="C50" s="9">
        <v>0</v>
      </c>
      <c r="E50" s="9">
        <v>0</v>
      </c>
      <c r="G50" s="9">
        <v>0</v>
      </c>
      <c r="I50" s="9">
        <v>39444127560</v>
      </c>
      <c r="K50" s="9">
        <v>0</v>
      </c>
      <c r="M50" s="9">
        <v>39444127560</v>
      </c>
    </row>
    <row r="51" spans="1:13" ht="21.75" customHeight="1" x14ac:dyDescent="0.2">
      <c r="A51" s="8" t="s">
        <v>130</v>
      </c>
      <c r="C51" s="9">
        <v>0</v>
      </c>
      <c r="E51" s="9">
        <v>0</v>
      </c>
      <c r="G51" s="9">
        <v>0</v>
      </c>
      <c r="I51" s="9">
        <v>39907901368</v>
      </c>
      <c r="K51" s="9">
        <v>0</v>
      </c>
      <c r="M51" s="9">
        <v>39907901368</v>
      </c>
    </row>
    <row r="52" spans="1:13" ht="21.75" customHeight="1" x14ac:dyDescent="0.2">
      <c r="A52" s="8" t="s">
        <v>130</v>
      </c>
      <c r="C52" s="9">
        <v>0</v>
      </c>
      <c r="E52" s="9">
        <v>0</v>
      </c>
      <c r="G52" s="9">
        <v>0</v>
      </c>
      <c r="I52" s="9">
        <v>41417832326</v>
      </c>
      <c r="K52" s="9">
        <v>0</v>
      </c>
      <c r="M52" s="9">
        <v>41417832326</v>
      </c>
    </row>
    <row r="53" spans="1:13" ht="21.75" customHeight="1" x14ac:dyDescent="0.2">
      <c r="A53" s="8" t="s">
        <v>128</v>
      </c>
      <c r="C53" s="9">
        <v>862</v>
      </c>
      <c r="E53" s="9">
        <v>0</v>
      </c>
      <c r="G53" s="9">
        <v>862</v>
      </c>
      <c r="I53" s="9">
        <v>327599</v>
      </c>
      <c r="K53" s="9">
        <v>0</v>
      </c>
      <c r="M53" s="9">
        <v>327599</v>
      </c>
    </row>
    <row r="54" spans="1:13" ht="21.75" customHeight="1" x14ac:dyDescent="0.2">
      <c r="A54" s="8" t="s">
        <v>130</v>
      </c>
      <c r="C54" s="9">
        <v>0</v>
      </c>
      <c r="E54" s="9">
        <v>0</v>
      </c>
      <c r="G54" s="9">
        <v>0</v>
      </c>
      <c r="I54" s="9">
        <v>42967916692</v>
      </c>
      <c r="K54" s="9">
        <v>0</v>
      </c>
      <c r="M54" s="9">
        <v>42967916692</v>
      </c>
    </row>
    <row r="55" spans="1:13" ht="21.75" customHeight="1" x14ac:dyDescent="0.2">
      <c r="A55" s="8" t="s">
        <v>130</v>
      </c>
      <c r="C55" s="9">
        <v>0</v>
      </c>
      <c r="E55" s="9">
        <v>0</v>
      </c>
      <c r="G55" s="9">
        <v>0</v>
      </c>
      <c r="I55" s="9">
        <v>36158429564</v>
      </c>
      <c r="K55" s="9">
        <v>0</v>
      </c>
      <c r="M55" s="9">
        <v>36158429564</v>
      </c>
    </row>
    <row r="56" spans="1:13" ht="21.75" customHeight="1" x14ac:dyDescent="0.2">
      <c r="A56" s="8" t="s">
        <v>131</v>
      </c>
      <c r="C56" s="9">
        <v>0</v>
      </c>
      <c r="E56" s="9">
        <v>0</v>
      </c>
      <c r="G56" s="9">
        <v>0</v>
      </c>
      <c r="I56" s="9">
        <v>58464555602</v>
      </c>
      <c r="K56" s="9">
        <v>0</v>
      </c>
      <c r="M56" s="9">
        <v>58464555602</v>
      </c>
    </row>
    <row r="57" spans="1:13" ht="21.75" customHeight="1" x14ac:dyDescent="0.2">
      <c r="A57" s="8" t="s">
        <v>157</v>
      </c>
      <c r="C57" s="9">
        <v>0</v>
      </c>
      <c r="E57" s="9">
        <v>0</v>
      </c>
      <c r="G57" s="9">
        <v>0</v>
      </c>
      <c r="I57" s="9">
        <v>3678548707</v>
      </c>
      <c r="K57" s="9">
        <v>0</v>
      </c>
      <c r="M57" s="9">
        <v>3678548707</v>
      </c>
    </row>
    <row r="58" spans="1:13" ht="21.75" customHeight="1" x14ac:dyDescent="0.2">
      <c r="A58" s="8" t="s">
        <v>131</v>
      </c>
      <c r="C58" s="9">
        <v>0</v>
      </c>
      <c r="E58" s="9">
        <v>0</v>
      </c>
      <c r="G58" s="9">
        <v>0</v>
      </c>
      <c r="I58" s="9">
        <v>31876712322</v>
      </c>
      <c r="K58" s="9">
        <v>0</v>
      </c>
      <c r="M58" s="9">
        <v>31876712322</v>
      </c>
    </row>
    <row r="59" spans="1:13" ht="21.75" customHeight="1" x14ac:dyDescent="0.2">
      <c r="A59" s="8" t="s">
        <v>131</v>
      </c>
      <c r="C59" s="9">
        <v>0</v>
      </c>
      <c r="E59" s="9">
        <v>0</v>
      </c>
      <c r="G59" s="9">
        <v>0</v>
      </c>
      <c r="I59" s="9">
        <v>27454109581</v>
      </c>
      <c r="K59" s="9">
        <v>0</v>
      </c>
      <c r="M59" s="9">
        <v>27454109581</v>
      </c>
    </row>
    <row r="60" spans="1:13" ht="21.75" customHeight="1" x14ac:dyDescent="0.2">
      <c r="A60" s="8" t="s">
        <v>130</v>
      </c>
      <c r="C60" s="9">
        <v>0</v>
      </c>
      <c r="E60" s="9">
        <v>0</v>
      </c>
      <c r="G60" s="9">
        <v>0</v>
      </c>
      <c r="I60" s="9">
        <v>20884018848</v>
      </c>
      <c r="K60" s="9">
        <v>0</v>
      </c>
      <c r="M60" s="9">
        <v>20884018848</v>
      </c>
    </row>
    <row r="61" spans="1:13" ht="21.75" customHeight="1" x14ac:dyDescent="0.2">
      <c r="A61" s="8" t="s">
        <v>130</v>
      </c>
      <c r="C61" s="9">
        <v>0</v>
      </c>
      <c r="E61" s="9">
        <v>0</v>
      </c>
      <c r="G61" s="9">
        <v>0</v>
      </c>
      <c r="I61" s="9">
        <v>24840767122</v>
      </c>
      <c r="K61" s="9">
        <v>0</v>
      </c>
      <c r="M61" s="9">
        <v>24840767122</v>
      </c>
    </row>
    <row r="62" spans="1:13" ht="21.75" customHeight="1" x14ac:dyDescent="0.2">
      <c r="A62" s="8" t="s">
        <v>130</v>
      </c>
      <c r="C62" s="9">
        <v>0</v>
      </c>
      <c r="E62" s="9">
        <v>0</v>
      </c>
      <c r="G62" s="9">
        <v>0</v>
      </c>
      <c r="I62" s="9">
        <v>99693888869</v>
      </c>
      <c r="K62" s="9">
        <v>0</v>
      </c>
      <c r="M62" s="9">
        <v>99693888869</v>
      </c>
    </row>
    <row r="63" spans="1:13" ht="21.75" customHeight="1" x14ac:dyDescent="0.2">
      <c r="A63" s="8" t="s">
        <v>130</v>
      </c>
      <c r="C63" s="9">
        <v>0</v>
      </c>
      <c r="E63" s="9">
        <v>0</v>
      </c>
      <c r="G63" s="9">
        <v>0</v>
      </c>
      <c r="I63" s="9">
        <v>34717808217</v>
      </c>
      <c r="K63" s="9">
        <v>0</v>
      </c>
      <c r="M63" s="9">
        <v>34717808217</v>
      </c>
    </row>
    <row r="64" spans="1:13" ht="21.75" customHeight="1" x14ac:dyDescent="0.2">
      <c r="A64" s="8" t="s">
        <v>130</v>
      </c>
      <c r="C64" s="9">
        <v>0</v>
      </c>
      <c r="E64" s="9">
        <v>0</v>
      </c>
      <c r="G64" s="9">
        <v>0</v>
      </c>
      <c r="I64" s="9">
        <v>198770172485</v>
      </c>
      <c r="K64" s="9">
        <v>0</v>
      </c>
      <c r="M64" s="9">
        <v>198770172485</v>
      </c>
    </row>
    <row r="65" spans="1:13" ht="21.75" customHeight="1" x14ac:dyDescent="0.2">
      <c r="A65" s="8" t="s">
        <v>130</v>
      </c>
      <c r="C65" s="9">
        <v>0</v>
      </c>
      <c r="E65" s="9">
        <v>0</v>
      </c>
      <c r="G65" s="9">
        <v>0</v>
      </c>
      <c r="I65" s="9">
        <v>68350684912</v>
      </c>
      <c r="K65" s="9">
        <v>0</v>
      </c>
      <c r="M65" s="9">
        <v>68350684912</v>
      </c>
    </row>
    <row r="66" spans="1:13" ht="21.75" customHeight="1" x14ac:dyDescent="0.2">
      <c r="A66" s="8" t="s">
        <v>130</v>
      </c>
      <c r="C66" s="9">
        <v>3131506851</v>
      </c>
      <c r="E66" s="9">
        <v>-102910313</v>
      </c>
      <c r="G66" s="9">
        <v>3234417164</v>
      </c>
      <c r="I66" s="9">
        <v>177940931496</v>
      </c>
      <c r="K66" s="9">
        <v>0</v>
      </c>
      <c r="M66" s="9">
        <v>177940931496</v>
      </c>
    </row>
    <row r="67" spans="1:13" ht="21.75" customHeight="1" x14ac:dyDescent="0.2">
      <c r="A67" s="8" t="s">
        <v>130</v>
      </c>
      <c r="C67" s="9">
        <v>0</v>
      </c>
      <c r="E67" s="9">
        <v>0</v>
      </c>
      <c r="G67" s="9">
        <v>0</v>
      </c>
      <c r="I67" s="9">
        <v>20426350683</v>
      </c>
      <c r="K67" s="9">
        <v>0</v>
      </c>
      <c r="M67" s="9">
        <v>20426350683</v>
      </c>
    </row>
    <row r="68" spans="1:13" ht="21.75" customHeight="1" x14ac:dyDescent="0.2">
      <c r="A68" s="8" t="s">
        <v>130</v>
      </c>
      <c r="C68" s="9">
        <v>16851813697</v>
      </c>
      <c r="E68" s="9">
        <v>-112750837</v>
      </c>
      <c r="G68" s="9">
        <v>16964564534</v>
      </c>
      <c r="I68" s="9">
        <v>141947704096</v>
      </c>
      <c r="K68" s="9">
        <v>0</v>
      </c>
      <c r="M68" s="9">
        <v>141947704096</v>
      </c>
    </row>
    <row r="69" spans="1:13" ht="21.75" customHeight="1" x14ac:dyDescent="0.2">
      <c r="A69" s="8" t="s">
        <v>131</v>
      </c>
      <c r="C69" s="9">
        <v>24657534240</v>
      </c>
      <c r="E69" s="9">
        <v>107113295</v>
      </c>
      <c r="G69" s="9">
        <v>24550420945</v>
      </c>
      <c r="I69" s="9">
        <v>149301369843</v>
      </c>
      <c r="K69" s="9">
        <v>107113295</v>
      </c>
      <c r="M69" s="9">
        <v>149194256548</v>
      </c>
    </row>
    <row r="70" spans="1:13" ht="21.75" customHeight="1" x14ac:dyDescent="0.2">
      <c r="A70" s="8" t="s">
        <v>131</v>
      </c>
      <c r="C70" s="9">
        <v>0</v>
      </c>
      <c r="E70" s="9">
        <v>0</v>
      </c>
      <c r="G70" s="9">
        <v>0</v>
      </c>
      <c r="I70" s="9">
        <v>112190743825</v>
      </c>
      <c r="K70" s="9">
        <v>0</v>
      </c>
      <c r="M70" s="9">
        <v>112190743825</v>
      </c>
    </row>
    <row r="71" spans="1:13" ht="21.75" customHeight="1" x14ac:dyDescent="0.2">
      <c r="A71" s="8" t="s">
        <v>131</v>
      </c>
      <c r="C71" s="9">
        <v>2712328740</v>
      </c>
      <c r="E71" s="9">
        <v>17717988</v>
      </c>
      <c r="G71" s="9">
        <v>2694610752</v>
      </c>
      <c r="I71" s="9">
        <v>114920547893</v>
      </c>
      <c r="K71" s="9">
        <v>25986383</v>
      </c>
      <c r="M71" s="9">
        <v>114894561510</v>
      </c>
    </row>
    <row r="72" spans="1:13" ht="21.75" customHeight="1" x14ac:dyDescent="0.2">
      <c r="A72" s="8" t="s">
        <v>131</v>
      </c>
      <c r="C72" s="9">
        <v>0</v>
      </c>
      <c r="E72" s="9">
        <v>0</v>
      </c>
      <c r="G72" s="9">
        <v>0</v>
      </c>
      <c r="I72" s="9">
        <v>105287671231</v>
      </c>
      <c r="K72" s="9">
        <v>0</v>
      </c>
      <c r="M72" s="9">
        <v>105287671231</v>
      </c>
    </row>
    <row r="73" spans="1:13" ht="21.75" customHeight="1" x14ac:dyDescent="0.2">
      <c r="A73" s="8" t="s">
        <v>131</v>
      </c>
      <c r="C73" s="9">
        <v>0</v>
      </c>
      <c r="E73" s="9">
        <v>0</v>
      </c>
      <c r="G73" s="9">
        <v>0</v>
      </c>
      <c r="I73" s="9">
        <v>99394173057</v>
      </c>
      <c r="K73" s="9">
        <v>0</v>
      </c>
      <c r="M73" s="9">
        <v>99394173057</v>
      </c>
    </row>
    <row r="74" spans="1:13" ht="21.75" customHeight="1" x14ac:dyDescent="0.2">
      <c r="A74" s="8" t="s">
        <v>131</v>
      </c>
      <c r="C74" s="9">
        <v>2013698624</v>
      </c>
      <c r="E74" s="9">
        <v>0</v>
      </c>
      <c r="G74" s="9">
        <v>2013698624</v>
      </c>
      <c r="I74" s="9">
        <v>45639041041</v>
      </c>
      <c r="K74" s="9">
        <v>0</v>
      </c>
      <c r="M74" s="9">
        <v>45639041041</v>
      </c>
    </row>
    <row r="75" spans="1:13" ht="21.75" customHeight="1" x14ac:dyDescent="0.2">
      <c r="A75" s="8" t="s">
        <v>131</v>
      </c>
      <c r="C75" s="9">
        <v>0</v>
      </c>
      <c r="E75" s="9">
        <v>0</v>
      </c>
      <c r="G75" s="9">
        <v>0</v>
      </c>
      <c r="I75" s="9">
        <v>85191780820</v>
      </c>
      <c r="K75" s="9">
        <v>0</v>
      </c>
      <c r="M75" s="9">
        <v>85191780820</v>
      </c>
    </row>
    <row r="76" spans="1:13" ht="21.75" customHeight="1" x14ac:dyDescent="0.2">
      <c r="A76" s="8" t="s">
        <v>157</v>
      </c>
      <c r="C76" s="9">
        <v>0</v>
      </c>
      <c r="E76" s="9">
        <v>0</v>
      </c>
      <c r="G76" s="9">
        <v>0</v>
      </c>
      <c r="I76" s="9">
        <v>42661284934</v>
      </c>
      <c r="K76" s="9">
        <v>0</v>
      </c>
      <c r="M76" s="9">
        <v>42661284934</v>
      </c>
    </row>
    <row r="77" spans="1:13" ht="21.75" customHeight="1" x14ac:dyDescent="0.2">
      <c r="A77" s="8" t="s">
        <v>156</v>
      </c>
      <c r="C77" s="9">
        <v>0</v>
      </c>
      <c r="E77" s="9">
        <v>0</v>
      </c>
      <c r="G77" s="9">
        <v>0</v>
      </c>
      <c r="I77" s="9">
        <v>38206069615</v>
      </c>
      <c r="K77" s="9">
        <v>0</v>
      </c>
      <c r="M77" s="9">
        <v>38206069615</v>
      </c>
    </row>
    <row r="78" spans="1:13" ht="21.75" customHeight="1" x14ac:dyDescent="0.2">
      <c r="A78" s="8" t="s">
        <v>131</v>
      </c>
      <c r="C78" s="9">
        <v>30986301350</v>
      </c>
      <c r="E78" s="9">
        <v>0</v>
      </c>
      <c r="G78" s="9">
        <v>30986301350</v>
      </c>
      <c r="I78" s="9">
        <v>192542465716</v>
      </c>
      <c r="K78" s="9">
        <v>0</v>
      </c>
      <c r="M78" s="9">
        <v>192542465716</v>
      </c>
    </row>
    <row r="79" spans="1:13" ht="21.75" customHeight="1" x14ac:dyDescent="0.2">
      <c r="A79" s="8" t="s">
        <v>131</v>
      </c>
      <c r="C79" s="9">
        <v>0</v>
      </c>
      <c r="E79" s="9">
        <v>0</v>
      </c>
      <c r="G79" s="9">
        <v>0</v>
      </c>
      <c r="I79" s="9">
        <v>15404794518</v>
      </c>
      <c r="K79" s="9">
        <v>0</v>
      </c>
      <c r="M79" s="9">
        <v>15404794518</v>
      </c>
    </row>
    <row r="80" spans="1:13" ht="21.75" customHeight="1" x14ac:dyDescent="0.2">
      <c r="A80" s="8" t="s">
        <v>131</v>
      </c>
      <c r="C80" s="9">
        <v>0</v>
      </c>
      <c r="E80" s="9">
        <v>0</v>
      </c>
      <c r="G80" s="9">
        <v>0</v>
      </c>
      <c r="I80" s="9">
        <v>45812835611</v>
      </c>
      <c r="K80" s="9">
        <v>0</v>
      </c>
      <c r="M80" s="9">
        <v>45812835611</v>
      </c>
    </row>
    <row r="81" spans="1:13" ht="21.75" customHeight="1" x14ac:dyDescent="0.2">
      <c r="A81" s="8" t="s">
        <v>156</v>
      </c>
      <c r="C81" s="9">
        <v>0</v>
      </c>
      <c r="E81" s="9">
        <v>0</v>
      </c>
      <c r="G81" s="9">
        <v>0</v>
      </c>
      <c r="I81" s="9">
        <v>60115449328</v>
      </c>
      <c r="K81" s="9">
        <v>0</v>
      </c>
      <c r="M81" s="9">
        <v>60115449328</v>
      </c>
    </row>
    <row r="82" spans="1:13" ht="21.75" customHeight="1" x14ac:dyDescent="0.2">
      <c r="A82" s="8" t="s">
        <v>131</v>
      </c>
      <c r="C82" s="9">
        <v>0</v>
      </c>
      <c r="E82" s="9">
        <v>0</v>
      </c>
      <c r="G82" s="9">
        <v>0</v>
      </c>
      <c r="I82" s="9">
        <v>32917808217</v>
      </c>
      <c r="K82" s="9">
        <v>0</v>
      </c>
      <c r="M82" s="9">
        <v>32917808217</v>
      </c>
    </row>
    <row r="83" spans="1:13" ht="21.75" customHeight="1" x14ac:dyDescent="0.2">
      <c r="A83" s="8" t="s">
        <v>131</v>
      </c>
      <c r="C83" s="9">
        <v>23095890425</v>
      </c>
      <c r="E83" s="9">
        <v>0</v>
      </c>
      <c r="G83" s="9">
        <v>23095890425</v>
      </c>
      <c r="I83" s="9">
        <v>139068493147</v>
      </c>
      <c r="K83" s="9">
        <v>0</v>
      </c>
      <c r="M83" s="9">
        <v>139068493147</v>
      </c>
    </row>
    <row r="84" spans="1:13" ht="21.75" customHeight="1" x14ac:dyDescent="0.2">
      <c r="A84" s="8" t="s">
        <v>131</v>
      </c>
      <c r="C84" s="9">
        <v>0</v>
      </c>
      <c r="E84" s="9">
        <v>0</v>
      </c>
      <c r="G84" s="9">
        <v>0</v>
      </c>
      <c r="I84" s="9">
        <v>72779260257</v>
      </c>
      <c r="K84" s="9">
        <v>0</v>
      </c>
      <c r="M84" s="9">
        <v>72779260257</v>
      </c>
    </row>
    <row r="85" spans="1:13" ht="21.75" customHeight="1" x14ac:dyDescent="0.2">
      <c r="A85" s="8" t="s">
        <v>131</v>
      </c>
      <c r="C85" s="9">
        <v>0</v>
      </c>
      <c r="E85" s="9">
        <v>0</v>
      </c>
      <c r="G85" s="9">
        <v>0</v>
      </c>
      <c r="I85" s="9">
        <v>3184931501</v>
      </c>
      <c r="K85" s="9">
        <v>0</v>
      </c>
      <c r="M85" s="9">
        <v>3184931501</v>
      </c>
    </row>
    <row r="86" spans="1:13" ht="21.75" customHeight="1" x14ac:dyDescent="0.2">
      <c r="A86" s="8" t="s">
        <v>157</v>
      </c>
      <c r="C86" s="9">
        <v>0</v>
      </c>
      <c r="E86" s="9">
        <v>0</v>
      </c>
      <c r="G86" s="9">
        <v>0</v>
      </c>
      <c r="I86" s="9">
        <v>80262842480</v>
      </c>
      <c r="K86" s="9">
        <v>0</v>
      </c>
      <c r="M86" s="9">
        <v>80262842480</v>
      </c>
    </row>
    <row r="87" spans="1:13" ht="21.75" customHeight="1" x14ac:dyDescent="0.2">
      <c r="A87" s="8" t="s">
        <v>134</v>
      </c>
      <c r="C87" s="9">
        <v>13068493540</v>
      </c>
      <c r="E87" s="9">
        <v>0</v>
      </c>
      <c r="G87" s="9">
        <v>13068493540</v>
      </c>
      <c r="I87" s="9">
        <v>104736990095</v>
      </c>
      <c r="K87" s="9">
        <v>69729090</v>
      </c>
      <c r="M87" s="9">
        <v>104667261005</v>
      </c>
    </row>
    <row r="88" spans="1:13" ht="21.75" customHeight="1" x14ac:dyDescent="0.2">
      <c r="A88" s="8" t="s">
        <v>130</v>
      </c>
      <c r="C88" s="9">
        <v>0</v>
      </c>
      <c r="E88" s="9">
        <v>0</v>
      </c>
      <c r="G88" s="9">
        <v>0</v>
      </c>
      <c r="I88" s="9">
        <v>44606246568</v>
      </c>
      <c r="K88" s="9">
        <v>0</v>
      </c>
      <c r="M88" s="9">
        <v>44606246568</v>
      </c>
    </row>
    <row r="89" spans="1:13" ht="21.75" customHeight="1" x14ac:dyDescent="0.2">
      <c r="A89" s="8" t="s">
        <v>130</v>
      </c>
      <c r="C89" s="9">
        <v>0</v>
      </c>
      <c r="E89" s="9">
        <v>0</v>
      </c>
      <c r="G89" s="9">
        <v>0</v>
      </c>
      <c r="I89" s="9">
        <v>136767123282</v>
      </c>
      <c r="K89" s="9">
        <v>0</v>
      </c>
      <c r="M89" s="9">
        <v>136767123282</v>
      </c>
    </row>
    <row r="90" spans="1:13" ht="21.75" customHeight="1" x14ac:dyDescent="0.2">
      <c r="A90" s="8" t="s">
        <v>131</v>
      </c>
      <c r="C90" s="9">
        <v>20169863010</v>
      </c>
      <c r="E90" s="9">
        <v>113435223</v>
      </c>
      <c r="G90" s="9">
        <v>20056427787</v>
      </c>
      <c r="I90" s="9">
        <v>108681945195</v>
      </c>
      <c r="K90" s="9">
        <v>135366033</v>
      </c>
      <c r="M90" s="9">
        <v>108546579162</v>
      </c>
    </row>
    <row r="91" spans="1:13" ht="21.75" customHeight="1" x14ac:dyDescent="0.2">
      <c r="A91" s="8" t="s">
        <v>130</v>
      </c>
      <c r="C91" s="9">
        <v>0</v>
      </c>
      <c r="E91" s="9">
        <v>0</v>
      </c>
      <c r="G91" s="9">
        <v>0</v>
      </c>
      <c r="I91" s="9">
        <v>59849187939</v>
      </c>
      <c r="K91" s="9">
        <v>0</v>
      </c>
      <c r="M91" s="9">
        <v>59849187939</v>
      </c>
    </row>
    <row r="92" spans="1:13" ht="21.75" customHeight="1" x14ac:dyDescent="0.2">
      <c r="A92" s="8" t="s">
        <v>157</v>
      </c>
      <c r="C92" s="9">
        <v>0</v>
      </c>
      <c r="E92" s="9">
        <v>0</v>
      </c>
      <c r="G92" s="9">
        <v>0</v>
      </c>
      <c r="I92" s="9">
        <v>30315951506</v>
      </c>
      <c r="K92" s="9">
        <v>0</v>
      </c>
      <c r="M92" s="9">
        <v>30315951506</v>
      </c>
    </row>
    <row r="93" spans="1:13" ht="21.75" customHeight="1" x14ac:dyDescent="0.2">
      <c r="A93" s="8" t="s">
        <v>157</v>
      </c>
      <c r="C93" s="9">
        <v>0</v>
      </c>
      <c r="E93" s="9">
        <v>0</v>
      </c>
      <c r="G93" s="9">
        <v>0</v>
      </c>
      <c r="I93" s="9">
        <v>29951593448</v>
      </c>
      <c r="K93" s="9">
        <v>0</v>
      </c>
      <c r="M93" s="9">
        <v>29951593448</v>
      </c>
    </row>
    <row r="94" spans="1:13" ht="21.75" customHeight="1" x14ac:dyDescent="0.2">
      <c r="A94" s="8" t="s">
        <v>137</v>
      </c>
      <c r="C94" s="9">
        <v>24657534240</v>
      </c>
      <c r="E94" s="9">
        <v>0</v>
      </c>
      <c r="G94" s="9">
        <v>24657534240</v>
      </c>
      <c r="I94" s="9">
        <v>119999999968</v>
      </c>
      <c r="K94" s="9">
        <v>0</v>
      </c>
      <c r="M94" s="9">
        <v>119999999968</v>
      </c>
    </row>
    <row r="95" spans="1:13" ht="21.75" customHeight="1" x14ac:dyDescent="0.2">
      <c r="A95" s="8" t="s">
        <v>272</v>
      </c>
      <c r="C95" s="9">
        <v>0</v>
      </c>
      <c r="E95" s="9">
        <v>0</v>
      </c>
      <c r="G95" s="9">
        <v>0</v>
      </c>
      <c r="I95" s="9">
        <v>96657534246</v>
      </c>
      <c r="K95" s="9">
        <v>0</v>
      </c>
      <c r="M95" s="9">
        <v>96657534246</v>
      </c>
    </row>
    <row r="96" spans="1:13" ht="21.75" customHeight="1" x14ac:dyDescent="0.2">
      <c r="A96" s="8" t="s">
        <v>272</v>
      </c>
      <c r="C96" s="9">
        <v>0</v>
      </c>
      <c r="E96" s="9">
        <v>0</v>
      </c>
      <c r="G96" s="9">
        <v>0</v>
      </c>
      <c r="I96" s="9">
        <v>6137753425</v>
      </c>
      <c r="K96" s="9">
        <v>0</v>
      </c>
      <c r="M96" s="9">
        <v>6137753425</v>
      </c>
    </row>
    <row r="97" spans="1:13" ht="21.75" customHeight="1" x14ac:dyDescent="0.2">
      <c r="A97" s="8" t="s">
        <v>139</v>
      </c>
      <c r="C97" s="9">
        <v>0</v>
      </c>
      <c r="E97" s="9">
        <v>0</v>
      </c>
      <c r="G97" s="9">
        <v>0</v>
      </c>
      <c r="I97" s="9">
        <v>134221370547</v>
      </c>
      <c r="K97" s="9">
        <v>0</v>
      </c>
      <c r="M97" s="9">
        <v>134221370547</v>
      </c>
    </row>
    <row r="98" spans="1:13" ht="21.75" customHeight="1" x14ac:dyDescent="0.2">
      <c r="A98" s="8" t="s">
        <v>130</v>
      </c>
      <c r="C98" s="9">
        <v>24679929861</v>
      </c>
      <c r="E98" s="9">
        <v>-14713962</v>
      </c>
      <c r="G98" s="9">
        <v>24694643823</v>
      </c>
      <c r="I98" s="9">
        <v>112225500477</v>
      </c>
      <c r="K98" s="9">
        <v>86093404</v>
      </c>
      <c r="M98" s="9">
        <v>112139407073</v>
      </c>
    </row>
    <row r="99" spans="1:13" ht="21.75" customHeight="1" x14ac:dyDescent="0.2">
      <c r="A99" s="8" t="s">
        <v>139</v>
      </c>
      <c r="C99" s="9">
        <v>9974268480</v>
      </c>
      <c r="E99" s="9">
        <v>0</v>
      </c>
      <c r="G99" s="9">
        <v>9974268480</v>
      </c>
      <c r="I99" s="9">
        <v>47876488704</v>
      </c>
      <c r="K99" s="9">
        <v>0</v>
      </c>
      <c r="M99" s="9">
        <v>47876488704</v>
      </c>
    </row>
    <row r="100" spans="1:13" ht="21.75" customHeight="1" x14ac:dyDescent="0.2">
      <c r="A100" s="8" t="s">
        <v>139</v>
      </c>
      <c r="C100" s="9">
        <v>58107131490</v>
      </c>
      <c r="E100" s="9">
        <v>0</v>
      </c>
      <c r="G100" s="9">
        <v>58107131490</v>
      </c>
      <c r="I100" s="9">
        <v>273103518003</v>
      </c>
      <c r="K100" s="9">
        <v>0</v>
      </c>
      <c r="M100" s="9">
        <v>273103518003</v>
      </c>
    </row>
    <row r="101" spans="1:13" ht="21.75" customHeight="1" x14ac:dyDescent="0.2">
      <c r="A101" s="8" t="s">
        <v>157</v>
      </c>
      <c r="C101" s="9">
        <v>0</v>
      </c>
      <c r="E101" s="9">
        <v>0</v>
      </c>
      <c r="G101" s="9">
        <v>0</v>
      </c>
      <c r="I101" s="9">
        <v>38520628442</v>
      </c>
      <c r="K101" s="9">
        <v>0</v>
      </c>
      <c r="M101" s="9">
        <v>38520628442</v>
      </c>
    </row>
    <row r="102" spans="1:13" ht="21.75" customHeight="1" x14ac:dyDescent="0.2">
      <c r="A102" s="8" t="s">
        <v>142</v>
      </c>
      <c r="C102" s="9">
        <v>30313972596</v>
      </c>
      <c r="E102" s="9">
        <v>0</v>
      </c>
      <c r="G102" s="9">
        <v>30313972596</v>
      </c>
      <c r="I102" s="9">
        <v>136238301303</v>
      </c>
      <c r="K102" s="9">
        <v>0</v>
      </c>
      <c r="M102" s="9">
        <v>136238301303</v>
      </c>
    </row>
    <row r="103" spans="1:13" ht="21.75" customHeight="1" x14ac:dyDescent="0.2">
      <c r="A103" s="8" t="s">
        <v>142</v>
      </c>
      <c r="C103" s="9">
        <v>26975342460</v>
      </c>
      <c r="E103" s="9">
        <v>0</v>
      </c>
      <c r="G103" s="9">
        <v>26975342460</v>
      </c>
      <c r="I103" s="9">
        <v>124086575316</v>
      </c>
      <c r="K103" s="9">
        <v>0</v>
      </c>
      <c r="M103" s="9">
        <v>124086575316</v>
      </c>
    </row>
    <row r="104" spans="1:13" ht="21.75" customHeight="1" x14ac:dyDescent="0.2">
      <c r="A104" s="8" t="s">
        <v>156</v>
      </c>
      <c r="C104" s="9">
        <v>0</v>
      </c>
      <c r="E104" s="9">
        <v>0</v>
      </c>
      <c r="G104" s="9">
        <v>0</v>
      </c>
      <c r="I104" s="9">
        <v>30666076296</v>
      </c>
      <c r="K104" s="9">
        <v>0</v>
      </c>
      <c r="M104" s="9">
        <v>30666076296</v>
      </c>
    </row>
    <row r="105" spans="1:13" ht="21.75" customHeight="1" x14ac:dyDescent="0.2">
      <c r="A105" s="8" t="s">
        <v>142</v>
      </c>
      <c r="C105" s="9">
        <v>32054794500</v>
      </c>
      <c r="E105" s="9">
        <v>0</v>
      </c>
      <c r="G105" s="9">
        <v>32054794500</v>
      </c>
      <c r="I105" s="9">
        <v>146383561550</v>
      </c>
      <c r="K105" s="9">
        <v>0</v>
      </c>
      <c r="M105" s="9">
        <v>146383561550</v>
      </c>
    </row>
    <row r="106" spans="1:13" ht="21.75" customHeight="1" x14ac:dyDescent="0.2">
      <c r="A106" s="8" t="s">
        <v>273</v>
      </c>
      <c r="C106" s="9">
        <v>0</v>
      </c>
      <c r="E106" s="9">
        <v>0</v>
      </c>
      <c r="G106" s="9">
        <v>0</v>
      </c>
      <c r="I106" s="9">
        <v>66293375330</v>
      </c>
      <c r="K106" s="9">
        <v>0</v>
      </c>
      <c r="M106" s="9">
        <v>66293375330</v>
      </c>
    </row>
    <row r="107" spans="1:13" ht="21.75" customHeight="1" x14ac:dyDescent="0.2">
      <c r="A107" s="8" t="s">
        <v>274</v>
      </c>
      <c r="C107" s="9">
        <v>5424657554</v>
      </c>
      <c r="E107" s="9">
        <v>0</v>
      </c>
      <c r="G107" s="9">
        <v>5424657554</v>
      </c>
      <c r="I107" s="9">
        <v>85027269053</v>
      </c>
      <c r="K107" s="9">
        <v>0</v>
      </c>
      <c r="M107" s="9">
        <v>85027269053</v>
      </c>
    </row>
    <row r="108" spans="1:13" ht="21.75" customHeight="1" x14ac:dyDescent="0.2">
      <c r="A108" s="8" t="s">
        <v>156</v>
      </c>
      <c r="C108" s="9">
        <v>0</v>
      </c>
      <c r="E108" s="9">
        <v>0</v>
      </c>
      <c r="G108" s="9">
        <v>0</v>
      </c>
      <c r="I108" s="9">
        <v>29970411930</v>
      </c>
      <c r="K108" s="9">
        <v>0</v>
      </c>
      <c r="M108" s="9">
        <v>29970411930</v>
      </c>
    </row>
    <row r="109" spans="1:13" ht="21.75" customHeight="1" x14ac:dyDescent="0.2">
      <c r="A109" s="8" t="s">
        <v>157</v>
      </c>
      <c r="C109" s="9">
        <v>0</v>
      </c>
      <c r="E109" s="9">
        <v>0</v>
      </c>
      <c r="G109" s="9">
        <v>0</v>
      </c>
      <c r="I109" s="9">
        <v>44971988764</v>
      </c>
      <c r="K109" s="9">
        <v>0</v>
      </c>
      <c r="M109" s="9">
        <v>44971988764</v>
      </c>
    </row>
    <row r="110" spans="1:13" ht="21.75" customHeight="1" x14ac:dyDescent="0.2">
      <c r="A110" s="8" t="s">
        <v>275</v>
      </c>
      <c r="C110" s="9">
        <v>4602739746</v>
      </c>
      <c r="E110" s="9">
        <v>0</v>
      </c>
      <c r="G110" s="9">
        <v>4602739746</v>
      </c>
      <c r="I110" s="9">
        <v>79397260274</v>
      </c>
      <c r="K110" s="9">
        <v>0</v>
      </c>
      <c r="M110" s="9">
        <v>79397260274</v>
      </c>
    </row>
    <row r="111" spans="1:13" ht="21.75" customHeight="1" x14ac:dyDescent="0.2">
      <c r="A111" s="8" t="s">
        <v>276</v>
      </c>
      <c r="C111" s="9">
        <v>2254421960</v>
      </c>
      <c r="E111" s="9">
        <v>0</v>
      </c>
      <c r="G111" s="9">
        <v>2254421960</v>
      </c>
      <c r="I111" s="9">
        <v>38888778082</v>
      </c>
      <c r="K111" s="9">
        <v>0</v>
      </c>
      <c r="M111" s="9">
        <v>38888778082</v>
      </c>
    </row>
    <row r="112" spans="1:13" ht="21.75" customHeight="1" x14ac:dyDescent="0.2">
      <c r="A112" s="8" t="s">
        <v>157</v>
      </c>
      <c r="C112" s="9">
        <v>0</v>
      </c>
      <c r="E112" s="9">
        <v>0</v>
      </c>
      <c r="G112" s="9">
        <v>0</v>
      </c>
      <c r="I112" s="9">
        <v>58414402333</v>
      </c>
      <c r="K112" s="9">
        <v>0</v>
      </c>
      <c r="M112" s="9">
        <v>58414402333</v>
      </c>
    </row>
    <row r="113" spans="1:13" ht="21.75" customHeight="1" x14ac:dyDescent="0.2">
      <c r="A113" s="8" t="s">
        <v>156</v>
      </c>
      <c r="C113" s="9">
        <v>0</v>
      </c>
      <c r="E113" s="9">
        <v>0</v>
      </c>
      <c r="G113" s="9">
        <v>0</v>
      </c>
      <c r="I113" s="9">
        <v>44111782353</v>
      </c>
      <c r="K113" s="9">
        <v>0</v>
      </c>
      <c r="M113" s="9">
        <v>44111782353</v>
      </c>
    </row>
    <row r="114" spans="1:13" ht="21.75" customHeight="1" x14ac:dyDescent="0.2">
      <c r="A114" s="8" t="s">
        <v>157</v>
      </c>
      <c r="C114" s="9">
        <v>0</v>
      </c>
      <c r="E114" s="9">
        <v>0</v>
      </c>
      <c r="G114" s="9">
        <v>0</v>
      </c>
      <c r="I114" s="9">
        <v>18831121447</v>
      </c>
      <c r="K114" s="9">
        <v>0</v>
      </c>
      <c r="M114" s="9">
        <v>18831121447</v>
      </c>
    </row>
    <row r="115" spans="1:13" ht="21.75" customHeight="1" x14ac:dyDescent="0.2">
      <c r="A115" s="8" t="s">
        <v>156</v>
      </c>
      <c r="C115" s="9">
        <v>0</v>
      </c>
      <c r="E115" s="9">
        <v>0</v>
      </c>
      <c r="G115" s="9">
        <v>0</v>
      </c>
      <c r="I115" s="9">
        <v>12816110314</v>
      </c>
      <c r="K115" s="9">
        <v>0</v>
      </c>
      <c r="M115" s="9">
        <v>12816110314</v>
      </c>
    </row>
    <row r="116" spans="1:13" ht="21.75" customHeight="1" x14ac:dyDescent="0.2">
      <c r="A116" s="8" t="s">
        <v>157</v>
      </c>
      <c r="C116" s="9">
        <v>0</v>
      </c>
      <c r="E116" s="9">
        <v>0</v>
      </c>
      <c r="G116" s="9">
        <v>0</v>
      </c>
      <c r="I116" s="9">
        <v>12348497337</v>
      </c>
      <c r="K116" s="9">
        <v>0</v>
      </c>
      <c r="M116" s="9">
        <v>12348497337</v>
      </c>
    </row>
    <row r="117" spans="1:13" ht="21.75" customHeight="1" x14ac:dyDescent="0.2">
      <c r="A117" s="8" t="s">
        <v>157</v>
      </c>
      <c r="C117" s="9">
        <v>0</v>
      </c>
      <c r="E117" s="9">
        <v>0</v>
      </c>
      <c r="G117" s="9">
        <v>0</v>
      </c>
      <c r="I117" s="9">
        <v>17162466361</v>
      </c>
      <c r="K117" s="9">
        <v>0</v>
      </c>
      <c r="M117" s="9">
        <v>17162466361</v>
      </c>
    </row>
    <row r="118" spans="1:13" ht="21.75" customHeight="1" x14ac:dyDescent="0.2">
      <c r="A118" s="8" t="s">
        <v>156</v>
      </c>
      <c r="C118" s="9">
        <v>0</v>
      </c>
      <c r="E118" s="9">
        <v>0</v>
      </c>
      <c r="G118" s="9">
        <v>0</v>
      </c>
      <c r="I118" s="9">
        <v>12545755225</v>
      </c>
      <c r="K118" s="9">
        <v>0</v>
      </c>
      <c r="M118" s="9">
        <v>12545755225</v>
      </c>
    </row>
    <row r="119" spans="1:13" ht="21.75" customHeight="1" x14ac:dyDescent="0.2">
      <c r="A119" s="8" t="s">
        <v>156</v>
      </c>
      <c r="C119" s="9">
        <v>0</v>
      </c>
      <c r="E119" s="9">
        <v>0</v>
      </c>
      <c r="G119" s="9">
        <v>0</v>
      </c>
      <c r="I119" s="9">
        <v>30588633471</v>
      </c>
      <c r="K119" s="9">
        <v>0</v>
      </c>
      <c r="M119" s="9">
        <v>30588633471</v>
      </c>
    </row>
    <row r="120" spans="1:13" ht="21.75" customHeight="1" x14ac:dyDescent="0.2">
      <c r="A120" s="8" t="s">
        <v>157</v>
      </c>
      <c r="C120" s="9">
        <v>0</v>
      </c>
      <c r="E120" s="9">
        <v>0</v>
      </c>
      <c r="G120" s="9">
        <v>0</v>
      </c>
      <c r="I120" s="9">
        <v>39604981676</v>
      </c>
      <c r="K120" s="9">
        <v>0</v>
      </c>
      <c r="M120" s="9">
        <v>39604981676</v>
      </c>
    </row>
    <row r="121" spans="1:13" ht="21.75" customHeight="1" x14ac:dyDescent="0.2">
      <c r="A121" s="8" t="s">
        <v>146</v>
      </c>
      <c r="C121" s="9">
        <v>16027397250</v>
      </c>
      <c r="E121" s="9">
        <v>0</v>
      </c>
      <c r="G121" s="9">
        <v>16027397250</v>
      </c>
      <c r="I121" s="9">
        <v>86712328738</v>
      </c>
      <c r="K121" s="9">
        <v>0</v>
      </c>
      <c r="M121" s="9">
        <v>86712328738</v>
      </c>
    </row>
    <row r="122" spans="1:13" ht="21.75" customHeight="1" x14ac:dyDescent="0.2">
      <c r="A122" s="8" t="s">
        <v>148</v>
      </c>
      <c r="C122" s="9">
        <v>24657534240</v>
      </c>
      <c r="E122" s="9">
        <v>0</v>
      </c>
      <c r="G122" s="9">
        <v>24657534240</v>
      </c>
      <c r="I122" s="9">
        <v>95342465728</v>
      </c>
      <c r="K122" s="9">
        <v>0</v>
      </c>
      <c r="M122" s="9">
        <v>95342465728</v>
      </c>
    </row>
    <row r="123" spans="1:13" ht="21.75" customHeight="1" x14ac:dyDescent="0.2">
      <c r="A123" s="8" t="s">
        <v>149</v>
      </c>
      <c r="C123" s="9">
        <v>24657534240</v>
      </c>
      <c r="E123" s="9">
        <v>0</v>
      </c>
      <c r="G123" s="9">
        <v>24657534240</v>
      </c>
      <c r="I123" s="9">
        <v>95342465728</v>
      </c>
      <c r="K123" s="9">
        <v>0</v>
      </c>
      <c r="M123" s="9">
        <v>95342465728</v>
      </c>
    </row>
    <row r="124" spans="1:13" ht="21.75" customHeight="1" x14ac:dyDescent="0.2">
      <c r="A124" s="8" t="s">
        <v>150</v>
      </c>
      <c r="C124" s="9">
        <v>27732328740</v>
      </c>
      <c r="E124" s="9">
        <v>0</v>
      </c>
      <c r="G124" s="9">
        <v>27732328740</v>
      </c>
      <c r="I124" s="9">
        <v>108978246478</v>
      </c>
      <c r="K124" s="9">
        <v>0</v>
      </c>
      <c r="M124" s="9">
        <v>108978246478</v>
      </c>
    </row>
    <row r="125" spans="1:13" ht="21.75" customHeight="1" x14ac:dyDescent="0.2">
      <c r="A125" s="8" t="s">
        <v>152</v>
      </c>
      <c r="C125" s="9">
        <v>5753424656</v>
      </c>
      <c r="E125" s="9">
        <v>0</v>
      </c>
      <c r="G125" s="9">
        <v>5753424656</v>
      </c>
      <c r="I125" s="9">
        <v>73972602720</v>
      </c>
      <c r="K125" s="9">
        <v>0</v>
      </c>
      <c r="M125" s="9">
        <v>73972602720</v>
      </c>
    </row>
    <row r="126" spans="1:13" ht="21.75" customHeight="1" x14ac:dyDescent="0.2">
      <c r="A126" s="8" t="s">
        <v>153</v>
      </c>
      <c r="C126" s="9">
        <v>29872602720</v>
      </c>
      <c r="E126" s="9">
        <v>0</v>
      </c>
      <c r="G126" s="9">
        <v>29872602720</v>
      </c>
      <c r="I126" s="9">
        <v>112520136912</v>
      </c>
      <c r="K126" s="9">
        <v>0</v>
      </c>
      <c r="M126" s="9">
        <v>112520136912</v>
      </c>
    </row>
    <row r="127" spans="1:13" ht="21.75" customHeight="1" x14ac:dyDescent="0.2">
      <c r="A127" s="8" t="s">
        <v>155</v>
      </c>
      <c r="C127" s="9">
        <v>5753424656</v>
      </c>
      <c r="E127" s="9">
        <v>0</v>
      </c>
      <c r="G127" s="9">
        <v>5753424656</v>
      </c>
      <c r="I127" s="9">
        <v>73972602720</v>
      </c>
      <c r="K127" s="9">
        <v>0</v>
      </c>
      <c r="M127" s="9">
        <v>73972602720</v>
      </c>
    </row>
    <row r="128" spans="1:13" ht="21.75" customHeight="1" x14ac:dyDescent="0.2">
      <c r="A128" s="8" t="s">
        <v>157</v>
      </c>
      <c r="C128" s="9">
        <v>0</v>
      </c>
      <c r="E128" s="9">
        <v>0</v>
      </c>
      <c r="G128" s="9">
        <v>0</v>
      </c>
      <c r="I128" s="9">
        <v>52273974149</v>
      </c>
      <c r="K128" s="9">
        <v>0</v>
      </c>
      <c r="M128" s="9">
        <v>52273974149</v>
      </c>
    </row>
    <row r="129" spans="1:13" ht="21.75" customHeight="1" x14ac:dyDescent="0.2">
      <c r="A129" s="8" t="s">
        <v>156</v>
      </c>
      <c r="C129" s="9">
        <v>1019384844</v>
      </c>
      <c r="E129" s="9">
        <v>0</v>
      </c>
      <c r="G129" s="9">
        <v>1019384844</v>
      </c>
      <c r="I129" s="9">
        <v>114770090041</v>
      </c>
      <c r="K129" s="9">
        <v>0</v>
      </c>
      <c r="M129" s="9">
        <v>114770090041</v>
      </c>
    </row>
    <row r="130" spans="1:13" ht="21.75" customHeight="1" x14ac:dyDescent="0.2">
      <c r="A130" s="8" t="s">
        <v>156</v>
      </c>
      <c r="C130" s="9">
        <v>0</v>
      </c>
      <c r="E130" s="9">
        <v>0</v>
      </c>
      <c r="G130" s="9">
        <v>0</v>
      </c>
      <c r="I130" s="9">
        <v>39276551720</v>
      </c>
      <c r="K130" s="9">
        <v>0</v>
      </c>
      <c r="M130" s="9">
        <v>39276551720</v>
      </c>
    </row>
    <row r="131" spans="1:13" ht="21.75" customHeight="1" x14ac:dyDescent="0.2">
      <c r="A131" s="8" t="s">
        <v>157</v>
      </c>
      <c r="C131" s="9">
        <v>0</v>
      </c>
      <c r="E131" s="9">
        <v>0</v>
      </c>
      <c r="G131" s="9">
        <v>0</v>
      </c>
      <c r="I131" s="9">
        <v>18132849510</v>
      </c>
      <c r="K131" s="9">
        <v>0</v>
      </c>
      <c r="M131" s="9">
        <v>18132849510</v>
      </c>
    </row>
    <row r="132" spans="1:13" ht="21.75" customHeight="1" x14ac:dyDescent="0.2">
      <c r="A132" s="8" t="s">
        <v>157</v>
      </c>
      <c r="C132" s="9">
        <v>0</v>
      </c>
      <c r="E132" s="9">
        <v>0</v>
      </c>
      <c r="G132" s="9">
        <v>0</v>
      </c>
      <c r="I132" s="9">
        <v>9481636337</v>
      </c>
      <c r="K132" s="9">
        <v>0</v>
      </c>
      <c r="M132" s="9">
        <v>9481636337</v>
      </c>
    </row>
    <row r="133" spans="1:13" ht="21.75" customHeight="1" x14ac:dyDescent="0.2">
      <c r="A133" s="8" t="s">
        <v>157</v>
      </c>
      <c r="C133" s="9">
        <v>0</v>
      </c>
      <c r="E133" s="9">
        <v>0</v>
      </c>
      <c r="G133" s="9">
        <v>0</v>
      </c>
      <c r="I133" s="9">
        <v>20956470099</v>
      </c>
      <c r="K133" s="9">
        <v>0</v>
      </c>
      <c r="M133" s="9">
        <v>20956470099</v>
      </c>
    </row>
    <row r="134" spans="1:13" ht="21.75" customHeight="1" x14ac:dyDescent="0.2">
      <c r="A134" s="8" t="s">
        <v>157</v>
      </c>
      <c r="C134" s="9">
        <v>0</v>
      </c>
      <c r="E134" s="9">
        <v>0</v>
      </c>
      <c r="G134" s="9">
        <v>0</v>
      </c>
      <c r="I134" s="9">
        <v>11769485574</v>
      </c>
      <c r="K134" s="9">
        <v>0</v>
      </c>
      <c r="M134" s="9">
        <v>11769485574</v>
      </c>
    </row>
    <row r="135" spans="1:13" ht="21.75" customHeight="1" x14ac:dyDescent="0.2">
      <c r="A135" s="8" t="s">
        <v>156</v>
      </c>
      <c r="C135" s="9">
        <v>1547740249</v>
      </c>
      <c r="E135" s="9">
        <v>-99787</v>
      </c>
      <c r="G135" s="9">
        <v>1547840036</v>
      </c>
      <c r="I135" s="9">
        <v>37737657455</v>
      </c>
      <c r="K135" s="9">
        <v>0</v>
      </c>
      <c r="M135" s="9">
        <v>37737657455</v>
      </c>
    </row>
    <row r="136" spans="1:13" ht="21.75" customHeight="1" x14ac:dyDescent="0.2">
      <c r="A136" s="8" t="s">
        <v>156</v>
      </c>
      <c r="C136" s="9">
        <v>0</v>
      </c>
      <c r="E136" s="9">
        <v>0</v>
      </c>
      <c r="G136" s="9">
        <v>0</v>
      </c>
      <c r="I136" s="9">
        <v>9390343170</v>
      </c>
      <c r="K136" s="9">
        <v>0</v>
      </c>
      <c r="M136" s="9">
        <v>9390343170</v>
      </c>
    </row>
    <row r="137" spans="1:13" ht="21.75" customHeight="1" x14ac:dyDescent="0.2">
      <c r="A137" s="8" t="s">
        <v>157</v>
      </c>
      <c r="C137" s="9">
        <v>953306845</v>
      </c>
      <c r="E137" s="9">
        <v>-2739362</v>
      </c>
      <c r="G137" s="9">
        <v>956046207</v>
      </c>
      <c r="I137" s="9">
        <v>27296265222</v>
      </c>
      <c r="K137" s="9">
        <v>0</v>
      </c>
      <c r="M137" s="9">
        <v>27296265222</v>
      </c>
    </row>
    <row r="138" spans="1:13" ht="21.75" customHeight="1" x14ac:dyDescent="0.2">
      <c r="A138" s="8" t="s">
        <v>156</v>
      </c>
      <c r="C138" s="9">
        <v>0</v>
      </c>
      <c r="E138" s="9">
        <v>0</v>
      </c>
      <c r="G138" s="9">
        <v>0</v>
      </c>
      <c r="I138" s="9">
        <v>31364385094</v>
      </c>
      <c r="K138" s="9">
        <v>0</v>
      </c>
      <c r="M138" s="9">
        <v>31364385094</v>
      </c>
    </row>
    <row r="139" spans="1:13" ht="21.75" customHeight="1" x14ac:dyDescent="0.2">
      <c r="A139" s="8" t="s">
        <v>157</v>
      </c>
      <c r="C139" s="9">
        <v>0</v>
      </c>
      <c r="E139" s="9">
        <v>0</v>
      </c>
      <c r="G139" s="9">
        <v>0</v>
      </c>
      <c r="I139" s="9">
        <v>3226419385</v>
      </c>
      <c r="K139" s="9">
        <v>0</v>
      </c>
      <c r="M139" s="9">
        <v>3226419385</v>
      </c>
    </row>
    <row r="140" spans="1:13" ht="21.75" customHeight="1" x14ac:dyDescent="0.2">
      <c r="A140" s="8" t="s">
        <v>156</v>
      </c>
      <c r="C140" s="9">
        <v>66513722030</v>
      </c>
      <c r="E140" s="9">
        <v>-265218832</v>
      </c>
      <c r="G140" s="9">
        <v>66778940862</v>
      </c>
      <c r="I140" s="9">
        <v>217057250794</v>
      </c>
      <c r="K140" s="9">
        <v>265153941</v>
      </c>
      <c r="M140" s="9">
        <v>216792096853</v>
      </c>
    </row>
    <row r="141" spans="1:13" ht="21.75" customHeight="1" x14ac:dyDescent="0.2">
      <c r="A141" s="8" t="s">
        <v>157</v>
      </c>
      <c r="C141" s="9">
        <v>0</v>
      </c>
      <c r="E141" s="9">
        <v>0</v>
      </c>
      <c r="G141" s="9">
        <v>0</v>
      </c>
      <c r="I141" s="9">
        <v>90456164986</v>
      </c>
      <c r="K141" s="9">
        <v>0</v>
      </c>
      <c r="M141" s="9">
        <v>90456164986</v>
      </c>
    </row>
    <row r="142" spans="1:13" ht="21.75" customHeight="1" x14ac:dyDescent="0.2">
      <c r="A142" s="8" t="s">
        <v>157</v>
      </c>
      <c r="C142" s="9">
        <v>10613982766</v>
      </c>
      <c r="E142" s="9">
        <v>-1120191</v>
      </c>
      <c r="G142" s="9">
        <v>10615102957</v>
      </c>
      <c r="I142" s="9">
        <v>26453681336</v>
      </c>
      <c r="K142" s="9">
        <v>64636452</v>
      </c>
      <c r="M142" s="9">
        <v>26389044884</v>
      </c>
    </row>
    <row r="143" spans="1:13" ht="21.75" customHeight="1" x14ac:dyDescent="0.2">
      <c r="A143" s="8" t="s">
        <v>131</v>
      </c>
      <c r="C143" s="9">
        <v>2876712335</v>
      </c>
      <c r="E143" s="9">
        <v>-69509369</v>
      </c>
      <c r="G143" s="9">
        <v>2946221704</v>
      </c>
      <c r="I143" s="9">
        <v>33287671231</v>
      </c>
      <c r="K143" s="9">
        <v>0</v>
      </c>
      <c r="M143" s="9">
        <v>33287671231</v>
      </c>
    </row>
    <row r="144" spans="1:13" ht="21.75" customHeight="1" x14ac:dyDescent="0.2">
      <c r="A144" s="8" t="s">
        <v>159</v>
      </c>
      <c r="C144" s="9">
        <v>5126301392</v>
      </c>
      <c r="E144" s="9">
        <v>3582893</v>
      </c>
      <c r="G144" s="9">
        <v>5122718499</v>
      </c>
      <c r="I144" s="9">
        <v>11495342457</v>
      </c>
      <c r="K144" s="9">
        <v>26274542</v>
      </c>
      <c r="M144" s="9">
        <v>11469067915</v>
      </c>
    </row>
    <row r="145" spans="1:13" ht="21.75" customHeight="1" x14ac:dyDescent="0.2">
      <c r="A145" s="8" t="s">
        <v>157</v>
      </c>
      <c r="C145" s="9">
        <v>766357032</v>
      </c>
      <c r="E145" s="9">
        <v>-28561422</v>
      </c>
      <c r="G145" s="9">
        <v>794918454</v>
      </c>
      <c r="I145" s="9">
        <v>8971294517</v>
      </c>
      <c r="K145" s="9">
        <v>0</v>
      </c>
      <c r="M145" s="9">
        <v>8971294517</v>
      </c>
    </row>
    <row r="146" spans="1:13" ht="21.75" customHeight="1" x14ac:dyDescent="0.2">
      <c r="A146" s="8" t="s">
        <v>157</v>
      </c>
      <c r="C146" s="9">
        <v>1797631869</v>
      </c>
      <c r="E146" s="9">
        <v>-66996092</v>
      </c>
      <c r="G146" s="9">
        <v>1864627961</v>
      </c>
      <c r="I146" s="9">
        <v>21043828476</v>
      </c>
      <c r="K146" s="9">
        <v>0</v>
      </c>
      <c r="M146" s="9">
        <v>21043828476</v>
      </c>
    </row>
    <row r="147" spans="1:13" ht="21.75" customHeight="1" x14ac:dyDescent="0.2">
      <c r="A147" s="8" t="s">
        <v>131</v>
      </c>
      <c r="C147" s="9">
        <v>35260273950</v>
      </c>
      <c r="E147" s="9">
        <v>-24713709</v>
      </c>
      <c r="G147" s="9">
        <v>35284987659</v>
      </c>
      <c r="I147" s="9">
        <v>90320547900</v>
      </c>
      <c r="K147" s="9">
        <v>29620763</v>
      </c>
      <c r="M147" s="9">
        <v>90290927137</v>
      </c>
    </row>
    <row r="148" spans="1:13" ht="21.75" customHeight="1" x14ac:dyDescent="0.2">
      <c r="A148" s="8" t="s">
        <v>131</v>
      </c>
      <c r="C148" s="9">
        <v>1390684920</v>
      </c>
      <c r="E148" s="9">
        <v>0</v>
      </c>
      <c r="G148" s="9">
        <v>1390684920</v>
      </c>
      <c r="I148" s="9">
        <v>2781369840</v>
      </c>
      <c r="K148" s="9">
        <v>0</v>
      </c>
      <c r="M148" s="9">
        <v>2781369840</v>
      </c>
    </row>
    <row r="149" spans="1:13" ht="21.75" customHeight="1" x14ac:dyDescent="0.2">
      <c r="A149" s="8" t="s">
        <v>131</v>
      </c>
      <c r="C149" s="9">
        <v>51771205470</v>
      </c>
      <c r="E149" s="9">
        <v>108239880</v>
      </c>
      <c r="G149" s="9">
        <v>51662965590</v>
      </c>
      <c r="I149" s="9">
        <v>98365290393</v>
      </c>
      <c r="K149" s="9">
        <v>108239880</v>
      </c>
      <c r="M149" s="9">
        <v>98257050513</v>
      </c>
    </row>
    <row r="150" spans="1:13" ht="21.75" customHeight="1" x14ac:dyDescent="0.2">
      <c r="A150" s="8" t="s">
        <v>131</v>
      </c>
      <c r="C150" s="9">
        <v>26970410940</v>
      </c>
      <c r="E150" s="9">
        <v>72176414</v>
      </c>
      <c r="G150" s="9">
        <v>26898234526</v>
      </c>
      <c r="I150" s="9">
        <v>50344767088</v>
      </c>
      <c r="K150" s="9">
        <v>72176414</v>
      </c>
      <c r="M150" s="9">
        <v>50272590674</v>
      </c>
    </row>
    <row r="151" spans="1:13" ht="21.75" customHeight="1" x14ac:dyDescent="0.2">
      <c r="A151" s="8" t="s">
        <v>131</v>
      </c>
      <c r="C151" s="9">
        <v>21868421910</v>
      </c>
      <c r="E151" s="9">
        <v>70110220</v>
      </c>
      <c r="G151" s="9">
        <v>21798311690</v>
      </c>
      <c r="I151" s="9">
        <v>40092106835</v>
      </c>
      <c r="K151" s="9">
        <v>70110220</v>
      </c>
      <c r="M151" s="9">
        <v>40021996615</v>
      </c>
    </row>
    <row r="152" spans="1:13" ht="21.75" customHeight="1" x14ac:dyDescent="0.2">
      <c r="A152" s="8" t="s">
        <v>131</v>
      </c>
      <c r="C152" s="9">
        <v>31787988493</v>
      </c>
      <c r="E152" s="9">
        <v>-160846268</v>
      </c>
      <c r="G152" s="9">
        <v>31948834761</v>
      </c>
      <c r="I152" s="9">
        <v>53710739173</v>
      </c>
      <c r="K152" s="9">
        <v>17871808</v>
      </c>
      <c r="M152" s="9">
        <v>53692867365</v>
      </c>
    </row>
    <row r="153" spans="1:13" ht="21.75" customHeight="1" x14ac:dyDescent="0.2">
      <c r="A153" s="8" t="s">
        <v>156</v>
      </c>
      <c r="C153" s="9">
        <v>8761644619</v>
      </c>
      <c r="E153" s="9">
        <v>-43994939</v>
      </c>
      <c r="G153" s="9">
        <v>8805639558</v>
      </c>
      <c r="I153" s="9">
        <v>15336987079</v>
      </c>
      <c r="K153" s="9">
        <v>9608396</v>
      </c>
      <c r="M153" s="9">
        <v>15327378683</v>
      </c>
    </row>
    <row r="154" spans="1:13" ht="21.75" customHeight="1" x14ac:dyDescent="0.2">
      <c r="A154" s="8" t="s">
        <v>157</v>
      </c>
      <c r="C154" s="9">
        <v>7874385587</v>
      </c>
      <c r="E154" s="9">
        <v>-49910602</v>
      </c>
      <c r="G154" s="9">
        <v>7924296189</v>
      </c>
      <c r="I154" s="9">
        <v>13996752707</v>
      </c>
      <c r="K154" s="9">
        <v>0</v>
      </c>
      <c r="M154" s="9">
        <v>13996752707</v>
      </c>
    </row>
    <row r="155" spans="1:13" ht="21.75" customHeight="1" x14ac:dyDescent="0.2">
      <c r="A155" s="8" t="s">
        <v>131</v>
      </c>
      <c r="C155" s="9">
        <v>17905315069</v>
      </c>
      <c r="E155" s="9">
        <v>-95430081</v>
      </c>
      <c r="G155" s="9">
        <v>18000745150</v>
      </c>
      <c r="I155" s="9">
        <v>29636383552</v>
      </c>
      <c r="K155" s="9">
        <v>9681312</v>
      </c>
      <c r="M155" s="9">
        <v>29626702240</v>
      </c>
    </row>
    <row r="156" spans="1:13" ht="21.75" customHeight="1" x14ac:dyDescent="0.2">
      <c r="A156" s="8" t="s">
        <v>166</v>
      </c>
      <c r="C156" s="9">
        <v>9595257916</v>
      </c>
      <c r="E156" s="9">
        <v>36113240</v>
      </c>
      <c r="G156" s="9">
        <v>9559144676</v>
      </c>
      <c r="I156" s="9">
        <v>12923092984</v>
      </c>
      <c r="K156" s="9">
        <v>68615156</v>
      </c>
      <c r="M156" s="9">
        <v>12854477828</v>
      </c>
    </row>
    <row r="157" spans="1:13" ht="21.75" customHeight="1" x14ac:dyDescent="0.2">
      <c r="A157" s="8" t="s">
        <v>131</v>
      </c>
      <c r="C157" s="9">
        <v>26082739727</v>
      </c>
      <c r="E157" s="9">
        <v>-135575097</v>
      </c>
      <c r="G157" s="9">
        <v>26218314824</v>
      </c>
      <c r="I157" s="9">
        <v>40862958896</v>
      </c>
      <c r="K157" s="9">
        <v>20680947</v>
      </c>
      <c r="M157" s="9">
        <v>40842277949</v>
      </c>
    </row>
    <row r="158" spans="1:13" ht="21.75" customHeight="1" x14ac:dyDescent="0.2">
      <c r="A158" s="8" t="s">
        <v>130</v>
      </c>
      <c r="C158" s="9">
        <v>51661810520</v>
      </c>
      <c r="E158" s="9">
        <v>21442856</v>
      </c>
      <c r="G158" s="9">
        <v>51640367664</v>
      </c>
      <c r="I158" s="9">
        <v>71890832710</v>
      </c>
      <c r="K158" s="9">
        <v>300199984</v>
      </c>
      <c r="M158" s="9">
        <v>71590632726</v>
      </c>
    </row>
    <row r="159" spans="1:13" ht="21.75" customHeight="1" x14ac:dyDescent="0.2">
      <c r="A159" s="8" t="s">
        <v>130</v>
      </c>
      <c r="C159" s="9">
        <v>71158060271</v>
      </c>
      <c r="E159" s="9">
        <v>31247034</v>
      </c>
      <c r="G159" s="9">
        <v>71126813237</v>
      </c>
      <c r="I159" s="9">
        <v>96877841087</v>
      </c>
      <c r="K159" s="9">
        <v>406211441</v>
      </c>
      <c r="M159" s="9">
        <v>96471629646</v>
      </c>
    </row>
    <row r="160" spans="1:13" ht="21.75" customHeight="1" x14ac:dyDescent="0.2">
      <c r="A160" s="8" t="s">
        <v>130</v>
      </c>
      <c r="C160" s="9">
        <v>40653172601</v>
      </c>
      <c r="E160" s="9">
        <v>18828193</v>
      </c>
      <c r="G160" s="9">
        <v>40634344408</v>
      </c>
      <c r="I160" s="9">
        <v>54122597251</v>
      </c>
      <c r="K160" s="9">
        <v>225938310</v>
      </c>
      <c r="M160" s="9">
        <v>53896658941</v>
      </c>
    </row>
    <row r="161" spans="1:13" ht="21.75" customHeight="1" x14ac:dyDescent="0.2">
      <c r="A161" s="8" t="s">
        <v>130</v>
      </c>
      <c r="C161" s="9">
        <v>52686986299</v>
      </c>
      <c r="E161" s="9">
        <v>30606612</v>
      </c>
      <c r="G161" s="9">
        <v>52656379687</v>
      </c>
      <c r="I161" s="9">
        <v>62180136979</v>
      </c>
      <c r="K161" s="9">
        <v>214246281</v>
      </c>
      <c r="M161" s="9">
        <v>61965890698</v>
      </c>
    </row>
    <row r="162" spans="1:13" ht="21.75" customHeight="1" x14ac:dyDescent="0.2">
      <c r="A162" s="8" t="s">
        <v>130</v>
      </c>
      <c r="C162" s="9">
        <v>129890410957</v>
      </c>
      <c r="E162" s="9">
        <v>-413717018</v>
      </c>
      <c r="G162" s="9">
        <v>130304127975</v>
      </c>
      <c r="I162" s="9">
        <v>150438356162</v>
      </c>
      <c r="K162" s="9">
        <v>0</v>
      </c>
      <c r="M162" s="9">
        <v>150438356162</v>
      </c>
    </row>
    <row r="163" spans="1:13" ht="21.75" customHeight="1" x14ac:dyDescent="0.2">
      <c r="A163" s="8" t="s">
        <v>130</v>
      </c>
      <c r="C163" s="9">
        <v>5309589039</v>
      </c>
      <c r="E163" s="9">
        <v>-10318066</v>
      </c>
      <c r="G163" s="9">
        <v>5319907105</v>
      </c>
      <c r="I163" s="9">
        <v>5967123283</v>
      </c>
      <c r="K163" s="9">
        <v>3439356</v>
      </c>
      <c r="M163" s="9">
        <v>5963683927</v>
      </c>
    </row>
    <row r="164" spans="1:13" ht="21.75" customHeight="1" x14ac:dyDescent="0.2">
      <c r="A164" s="8" t="s">
        <v>130</v>
      </c>
      <c r="C164" s="9">
        <v>73031506848</v>
      </c>
      <c r="E164" s="9">
        <v>0</v>
      </c>
      <c r="G164" s="9">
        <v>73031506848</v>
      </c>
      <c r="I164" s="9">
        <v>77525753422</v>
      </c>
      <c r="K164" s="9">
        <v>101102494</v>
      </c>
      <c r="M164" s="9">
        <v>77424650928</v>
      </c>
    </row>
    <row r="165" spans="1:13" ht="21.75" customHeight="1" x14ac:dyDescent="0.2">
      <c r="A165" s="8" t="s">
        <v>131</v>
      </c>
      <c r="C165" s="9">
        <v>66095342460</v>
      </c>
      <c r="E165" s="9">
        <v>108471569</v>
      </c>
      <c r="G165" s="9">
        <v>65986870891</v>
      </c>
      <c r="I165" s="9">
        <v>66095342460</v>
      </c>
      <c r="K165" s="9">
        <v>108471569</v>
      </c>
      <c r="M165" s="9">
        <v>65986870891</v>
      </c>
    </row>
    <row r="166" spans="1:13" ht="21.75" customHeight="1" x14ac:dyDescent="0.2">
      <c r="A166" s="8" t="s">
        <v>130</v>
      </c>
      <c r="C166" s="9">
        <v>27424308483</v>
      </c>
      <c r="E166" s="9">
        <v>245724187</v>
      </c>
      <c r="G166" s="9">
        <v>27178584296</v>
      </c>
      <c r="I166" s="9">
        <v>27424308483</v>
      </c>
      <c r="K166" s="9">
        <v>245724187</v>
      </c>
      <c r="M166" s="9">
        <v>27178584296</v>
      </c>
    </row>
    <row r="167" spans="1:13" ht="21.75" customHeight="1" x14ac:dyDescent="0.2">
      <c r="A167" s="8" t="s">
        <v>175</v>
      </c>
      <c r="C167" s="9">
        <v>30361167116</v>
      </c>
      <c r="E167" s="9">
        <v>272038695</v>
      </c>
      <c r="G167" s="9">
        <v>30089128421</v>
      </c>
      <c r="I167" s="9">
        <v>30361167116</v>
      </c>
      <c r="K167" s="9">
        <v>272038695</v>
      </c>
      <c r="M167" s="9">
        <v>30089128421</v>
      </c>
    </row>
    <row r="168" spans="1:13" ht="21.75" customHeight="1" x14ac:dyDescent="0.2">
      <c r="A168" s="8" t="s">
        <v>130</v>
      </c>
      <c r="C168" s="9">
        <v>23543260272</v>
      </c>
      <c r="E168" s="9">
        <v>229939601</v>
      </c>
      <c r="G168" s="9">
        <v>23313320671</v>
      </c>
      <c r="I168" s="9">
        <v>23543260272</v>
      </c>
      <c r="K168" s="9">
        <v>229939601</v>
      </c>
      <c r="M168" s="9">
        <v>23313320671</v>
      </c>
    </row>
    <row r="169" spans="1:13" ht="21.75" customHeight="1" x14ac:dyDescent="0.2">
      <c r="A169" s="8" t="s">
        <v>131</v>
      </c>
      <c r="C169" s="9">
        <v>28316712312</v>
      </c>
      <c r="E169" s="9">
        <v>276560402</v>
      </c>
      <c r="G169" s="9">
        <v>28040151910</v>
      </c>
      <c r="I169" s="9">
        <v>28316712312</v>
      </c>
      <c r="K169" s="9">
        <v>276560402</v>
      </c>
      <c r="M169" s="9">
        <v>28040151910</v>
      </c>
    </row>
    <row r="170" spans="1:13" ht="21.75" customHeight="1" x14ac:dyDescent="0.2">
      <c r="A170" s="8" t="s">
        <v>130</v>
      </c>
      <c r="C170" s="9">
        <v>8854605199</v>
      </c>
      <c r="E170" s="9">
        <v>129089817</v>
      </c>
      <c r="G170" s="9">
        <v>8725515382</v>
      </c>
      <c r="I170" s="9">
        <v>8854605199</v>
      </c>
      <c r="K170" s="9">
        <v>129089817</v>
      </c>
      <c r="M170" s="9">
        <v>8725515382</v>
      </c>
    </row>
    <row r="171" spans="1:13" ht="21.75" customHeight="1" x14ac:dyDescent="0.2">
      <c r="A171" s="8" t="s">
        <v>130</v>
      </c>
      <c r="C171" s="9">
        <v>2680635610</v>
      </c>
      <c r="E171" s="9">
        <v>41218298</v>
      </c>
      <c r="G171" s="9">
        <v>2639417312</v>
      </c>
      <c r="I171" s="9">
        <v>2680635610</v>
      </c>
      <c r="K171" s="9">
        <v>41218298</v>
      </c>
      <c r="M171" s="9">
        <v>2639417312</v>
      </c>
    </row>
    <row r="172" spans="1:13" ht="21.75" customHeight="1" x14ac:dyDescent="0.2">
      <c r="A172" s="8" t="s">
        <v>130</v>
      </c>
      <c r="C172" s="9">
        <v>6200547944</v>
      </c>
      <c r="E172" s="9">
        <v>110128139</v>
      </c>
      <c r="G172" s="9">
        <v>6090419805</v>
      </c>
      <c r="I172" s="9">
        <v>6200547944</v>
      </c>
      <c r="K172" s="9">
        <v>110128139</v>
      </c>
      <c r="M172" s="9">
        <v>6090419805</v>
      </c>
    </row>
    <row r="173" spans="1:13" ht="21.75" customHeight="1" x14ac:dyDescent="0.2">
      <c r="A173" s="8" t="s">
        <v>131</v>
      </c>
      <c r="C173" s="9">
        <v>2295616435</v>
      </c>
      <c r="E173" s="9">
        <v>42591432</v>
      </c>
      <c r="G173" s="9">
        <v>2253025003</v>
      </c>
      <c r="I173" s="9">
        <v>2295616435</v>
      </c>
      <c r="K173" s="9">
        <v>42591432</v>
      </c>
      <c r="M173" s="9">
        <v>2253025003</v>
      </c>
    </row>
    <row r="174" spans="1:13" ht="21.75" customHeight="1" x14ac:dyDescent="0.2">
      <c r="A174" s="8" t="s">
        <v>131</v>
      </c>
      <c r="C174" s="9">
        <v>6657534246</v>
      </c>
      <c r="E174" s="9">
        <v>128786262</v>
      </c>
      <c r="G174" s="9">
        <v>6528747984</v>
      </c>
      <c r="I174" s="9">
        <v>6657534246</v>
      </c>
      <c r="K174" s="9">
        <v>128786262</v>
      </c>
      <c r="M174" s="9">
        <v>6528747984</v>
      </c>
    </row>
    <row r="175" spans="1:13" ht="21.75" customHeight="1" x14ac:dyDescent="0.2">
      <c r="A175" s="8" t="s">
        <v>130</v>
      </c>
      <c r="C175" s="9">
        <v>15804000000</v>
      </c>
      <c r="E175" s="9">
        <v>318201342</v>
      </c>
      <c r="G175" s="9">
        <v>15485798658</v>
      </c>
      <c r="I175" s="9">
        <v>15804000000</v>
      </c>
      <c r="K175" s="9">
        <v>318201342</v>
      </c>
      <c r="M175" s="9">
        <v>15485798658</v>
      </c>
    </row>
    <row r="176" spans="1:13" ht="21.75" customHeight="1" x14ac:dyDescent="0.2">
      <c r="A176" s="11" t="s">
        <v>130</v>
      </c>
      <c r="C176" s="13">
        <v>1173741368</v>
      </c>
      <c r="E176" s="13">
        <v>24557893</v>
      </c>
      <c r="G176" s="13">
        <v>1149183475</v>
      </c>
      <c r="I176" s="13">
        <v>1173741368</v>
      </c>
      <c r="K176" s="13">
        <v>24557893</v>
      </c>
      <c r="M176" s="13">
        <v>1149183475</v>
      </c>
    </row>
    <row r="177" spans="1:13" ht="21.75" customHeight="1" x14ac:dyDescent="0.2">
      <c r="A177" s="15" t="s">
        <v>24</v>
      </c>
      <c r="C177" s="16">
        <v>1469633509385</v>
      </c>
      <c r="E177" s="16">
        <v>958795538</v>
      </c>
      <c r="G177" s="16">
        <v>1468674713847</v>
      </c>
      <c r="I177" s="16">
        <v>8629716322790</v>
      </c>
      <c r="K177" s="16">
        <v>4439119516</v>
      </c>
      <c r="M177" s="16">
        <v>8625277203274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</row>
    <row r="2" spans="1:25" ht="21.75" customHeight="1" x14ac:dyDescent="0.2">
      <c r="A2" s="250" t="s">
        <v>184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</row>
    <row r="3" spans="1:25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</row>
    <row r="4" spans="1:25" ht="7.35" customHeight="1" x14ac:dyDescent="0.2"/>
    <row r="5" spans="1:25" ht="14.45" customHeight="1" x14ac:dyDescent="0.2">
      <c r="A5" s="252" t="s">
        <v>306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</row>
    <row r="6" spans="1:25" ht="7.35" customHeight="1" x14ac:dyDescent="0.2"/>
    <row r="7" spans="1:25" ht="14.45" customHeight="1" x14ac:dyDescent="0.2">
      <c r="E7" s="253" t="s">
        <v>203</v>
      </c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Y7" s="2" t="s">
        <v>204</v>
      </c>
    </row>
    <row r="8" spans="1:25" ht="29.1" customHeight="1" x14ac:dyDescent="0.2">
      <c r="A8" s="2" t="s">
        <v>307</v>
      </c>
      <c r="C8" s="2" t="s">
        <v>308</v>
      </c>
      <c r="E8" s="19" t="s">
        <v>29</v>
      </c>
      <c r="F8" s="3"/>
      <c r="G8" s="19" t="s">
        <v>13</v>
      </c>
      <c r="H8" s="3"/>
      <c r="I8" s="19" t="s">
        <v>28</v>
      </c>
      <c r="J8" s="3"/>
      <c r="K8" s="19" t="s">
        <v>309</v>
      </c>
      <c r="L8" s="3"/>
      <c r="M8" s="19" t="s">
        <v>310</v>
      </c>
      <c r="N8" s="3"/>
      <c r="O8" s="19" t="s">
        <v>311</v>
      </c>
      <c r="P8" s="3"/>
      <c r="Q8" s="19" t="s">
        <v>312</v>
      </c>
      <c r="R8" s="3"/>
      <c r="S8" s="19" t="s">
        <v>313</v>
      </c>
      <c r="T8" s="3"/>
      <c r="U8" s="19" t="s">
        <v>314</v>
      </c>
      <c r="V8" s="3"/>
      <c r="W8" s="19" t="s">
        <v>315</v>
      </c>
      <c r="Y8" s="19" t="s">
        <v>315</v>
      </c>
    </row>
    <row r="9" spans="1:25" ht="21.75" customHeight="1" x14ac:dyDescent="0.2">
      <c r="A9" s="20" t="s">
        <v>316</v>
      </c>
      <c r="B9" s="12"/>
      <c r="C9" s="20" t="s">
        <v>317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1</v>
      </c>
    </row>
    <row r="10" spans="1:25" ht="21.75" customHeight="1" x14ac:dyDescent="0.2">
      <c r="A10" s="257" t="s">
        <v>24</v>
      </c>
      <c r="B10" s="257"/>
      <c r="C10" s="257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8"/>
  <sheetViews>
    <sheetView rightToLeft="1" view="pageBreakPreview" zoomScaleNormal="85" zoomScaleSheetLayoutView="100" workbookViewId="0">
      <selection activeCell="C7" sqref="C7"/>
    </sheetView>
  </sheetViews>
  <sheetFormatPr defaultRowHeight="12.75" x14ac:dyDescent="0.2"/>
  <cols>
    <col min="1" max="2" width="2.5703125" style="35" customWidth="1"/>
    <col min="3" max="3" width="23.42578125" style="35" customWidth="1"/>
    <col min="4" max="5" width="1.28515625" style="35" customWidth="1"/>
    <col min="6" max="6" width="13" style="35" bestFit="1" customWidth="1"/>
    <col min="7" max="7" width="1.28515625" style="35" customWidth="1"/>
    <col min="8" max="8" width="18.28515625" style="35" bestFit="1" customWidth="1"/>
    <col min="9" max="9" width="1.28515625" style="35" customWidth="1"/>
    <col min="10" max="10" width="19.42578125" style="35" bestFit="1" customWidth="1"/>
    <col min="11" max="11" width="1.28515625" style="35" customWidth="1"/>
    <col min="12" max="12" width="14.28515625" style="35" customWidth="1"/>
    <col min="13" max="13" width="1.28515625" style="35" customWidth="1"/>
    <col min="14" max="14" width="14.28515625" style="35" customWidth="1"/>
    <col min="15" max="15" width="1.28515625" style="35" customWidth="1"/>
    <col min="16" max="16" width="14.28515625" style="35" customWidth="1"/>
    <col min="17" max="17" width="1.28515625" style="35" customWidth="1"/>
    <col min="18" max="18" width="19.42578125" style="35" bestFit="1" customWidth="1"/>
    <col min="19" max="19" width="1.28515625" style="35" customWidth="1"/>
    <col min="20" max="20" width="15.5703125" style="35" customWidth="1"/>
    <col min="21" max="21" width="1.28515625" style="35" customWidth="1"/>
    <col min="22" max="22" width="15.5703125" style="35" customWidth="1"/>
    <col min="23" max="23" width="1.28515625" style="35" customWidth="1"/>
    <col min="24" max="24" width="20.140625" style="35" bestFit="1" customWidth="1"/>
    <col min="25" max="25" width="1.28515625" style="35" customWidth="1"/>
    <col min="26" max="26" width="18.5703125" style="35" bestFit="1" customWidth="1"/>
    <col min="27" max="27" width="1.28515625" style="35" customWidth="1"/>
    <col min="28" max="28" width="20.7109375" style="35" customWidth="1"/>
    <col min="29" max="29" width="4.28515625" style="35" customWidth="1"/>
    <col min="30" max="30" width="26.7109375" style="35" bestFit="1" customWidth="1"/>
    <col min="31" max="16384" width="9.140625" style="35"/>
  </cols>
  <sheetData>
    <row r="1" spans="1:30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</row>
    <row r="2" spans="1:30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0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0" ht="29.25" customHeight="1" x14ac:dyDescent="0.2">
      <c r="A4" s="171" t="s">
        <v>3</v>
      </c>
      <c r="B4" s="252" t="s">
        <v>4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163"/>
      <c r="AD4" s="163"/>
    </row>
    <row r="5" spans="1:30" ht="31.5" customHeight="1" x14ac:dyDescent="0.2">
      <c r="A5" s="252" t="s">
        <v>5</v>
      </c>
      <c r="B5" s="252"/>
      <c r="C5" s="252" t="s">
        <v>6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163"/>
      <c r="AD5" s="197"/>
    </row>
    <row r="6" spans="1:30" ht="30.75" customHeight="1" x14ac:dyDescent="0.2">
      <c r="A6" s="163"/>
      <c r="B6" s="163"/>
      <c r="C6" s="163"/>
      <c r="D6" s="163"/>
      <c r="E6" s="164"/>
      <c r="F6" s="253" t="s">
        <v>7</v>
      </c>
      <c r="G6" s="253"/>
      <c r="H6" s="253"/>
      <c r="I6" s="253"/>
      <c r="J6" s="253"/>
      <c r="K6" s="164"/>
      <c r="L6" s="253" t="s">
        <v>8</v>
      </c>
      <c r="M6" s="253"/>
      <c r="N6" s="253"/>
      <c r="O6" s="253"/>
      <c r="P6" s="253"/>
      <c r="Q6" s="253"/>
      <c r="R6" s="253"/>
      <c r="S6" s="164"/>
      <c r="T6" s="253" t="s">
        <v>9</v>
      </c>
      <c r="U6" s="253"/>
      <c r="V6" s="253"/>
      <c r="W6" s="253"/>
      <c r="X6" s="253"/>
      <c r="Y6" s="253"/>
      <c r="Z6" s="253"/>
      <c r="AA6" s="253"/>
      <c r="AB6" s="253"/>
      <c r="AC6" s="163"/>
      <c r="AD6" s="198"/>
    </row>
    <row r="7" spans="1:30" ht="30.75" customHeight="1" x14ac:dyDescent="0.2">
      <c r="A7" s="163"/>
      <c r="B7" s="163"/>
      <c r="C7" s="163"/>
      <c r="D7" s="163"/>
      <c r="E7" s="164"/>
      <c r="F7" s="191"/>
      <c r="G7" s="191"/>
      <c r="H7" s="191"/>
      <c r="I7" s="191"/>
      <c r="J7" s="191"/>
      <c r="K7" s="164"/>
      <c r="L7" s="254" t="s">
        <v>10</v>
      </c>
      <c r="M7" s="254"/>
      <c r="N7" s="254"/>
      <c r="O7" s="191"/>
      <c r="P7" s="254" t="s">
        <v>11</v>
      </c>
      <c r="Q7" s="254"/>
      <c r="R7" s="254"/>
      <c r="S7" s="164"/>
      <c r="T7" s="191"/>
      <c r="U7" s="191"/>
      <c r="V7" s="191"/>
      <c r="W7" s="191"/>
      <c r="X7" s="191"/>
      <c r="Y7" s="191"/>
      <c r="Z7" s="191"/>
      <c r="AA7" s="191"/>
      <c r="AB7" s="191"/>
      <c r="AC7" s="163"/>
      <c r="AD7" s="199" t="s">
        <v>327</v>
      </c>
    </row>
    <row r="8" spans="1:30" ht="30.75" customHeight="1" x14ac:dyDescent="0.2">
      <c r="A8" s="253" t="s">
        <v>12</v>
      </c>
      <c r="B8" s="253"/>
      <c r="C8" s="253"/>
      <c r="D8" s="163"/>
      <c r="E8" s="253" t="s">
        <v>13</v>
      </c>
      <c r="F8" s="253"/>
      <c r="G8" s="164"/>
      <c r="H8" s="172" t="s">
        <v>14</v>
      </c>
      <c r="I8" s="164"/>
      <c r="J8" s="172" t="s">
        <v>15</v>
      </c>
      <c r="K8" s="164"/>
      <c r="L8" s="173" t="s">
        <v>13</v>
      </c>
      <c r="M8" s="191"/>
      <c r="N8" s="173" t="s">
        <v>14</v>
      </c>
      <c r="O8" s="164"/>
      <c r="P8" s="173" t="s">
        <v>13</v>
      </c>
      <c r="Q8" s="191"/>
      <c r="R8" s="173" t="s">
        <v>16</v>
      </c>
      <c r="S8" s="164"/>
      <c r="T8" s="172" t="s">
        <v>13</v>
      </c>
      <c r="U8" s="164"/>
      <c r="V8" s="172" t="s">
        <v>17</v>
      </c>
      <c r="W8" s="164"/>
      <c r="X8" s="172" t="s">
        <v>14</v>
      </c>
      <c r="Y8" s="164"/>
      <c r="Z8" s="172" t="s">
        <v>15</v>
      </c>
      <c r="AA8" s="164"/>
      <c r="AB8" s="172" t="s">
        <v>18</v>
      </c>
      <c r="AC8" s="163"/>
      <c r="AD8" s="200">
        <v>100090624340291</v>
      </c>
    </row>
    <row r="9" spans="1:30" ht="30.75" customHeight="1" x14ac:dyDescent="0.2">
      <c r="A9" s="261" t="s">
        <v>19</v>
      </c>
      <c r="B9" s="261"/>
      <c r="C9" s="261"/>
      <c r="D9" s="163"/>
      <c r="E9" s="255">
        <v>236000000</v>
      </c>
      <c r="F9" s="255"/>
      <c r="G9" s="164"/>
      <c r="H9" s="174">
        <v>648612947216</v>
      </c>
      <c r="I9" s="164"/>
      <c r="J9" s="174">
        <v>380021230200</v>
      </c>
      <c r="K9" s="164"/>
      <c r="L9" s="174">
        <v>0</v>
      </c>
      <c r="M9" s="164"/>
      <c r="N9" s="174">
        <v>0</v>
      </c>
      <c r="O9" s="164"/>
      <c r="P9" s="174">
        <v>0</v>
      </c>
      <c r="Q9" s="164"/>
      <c r="R9" s="174">
        <v>0</v>
      </c>
      <c r="S9" s="164"/>
      <c r="T9" s="174">
        <v>236000000</v>
      </c>
      <c r="U9" s="164"/>
      <c r="V9" s="174">
        <v>1824</v>
      </c>
      <c r="W9" s="164"/>
      <c r="X9" s="174">
        <v>648612947216</v>
      </c>
      <c r="Y9" s="164"/>
      <c r="Z9" s="174">
        <v>427136513280</v>
      </c>
      <c r="AA9" s="164"/>
      <c r="AB9" s="192">
        <f>Z9/$AD$8</f>
        <v>4.267497741125172E-3</v>
      </c>
      <c r="AC9" s="163"/>
      <c r="AD9" s="198"/>
    </row>
    <row r="10" spans="1:30" ht="30.75" customHeight="1" x14ac:dyDescent="0.2">
      <c r="A10" s="264" t="s">
        <v>20</v>
      </c>
      <c r="B10" s="264"/>
      <c r="C10" s="264"/>
      <c r="D10" s="163"/>
      <c r="E10" s="256">
        <v>130827</v>
      </c>
      <c r="F10" s="256"/>
      <c r="G10" s="164"/>
      <c r="H10" s="187">
        <v>1512039156331</v>
      </c>
      <c r="I10" s="164"/>
      <c r="J10" s="187">
        <v>1970616016504.8</v>
      </c>
      <c r="K10" s="164"/>
      <c r="L10" s="187">
        <v>0</v>
      </c>
      <c r="M10" s="164"/>
      <c r="N10" s="187">
        <v>0</v>
      </c>
      <c r="O10" s="164"/>
      <c r="P10" s="73">
        <v>-45419</v>
      </c>
      <c r="Q10" s="164"/>
      <c r="R10" s="187">
        <v>786329358874</v>
      </c>
      <c r="S10" s="164"/>
      <c r="T10" s="187">
        <v>85408</v>
      </c>
      <c r="U10" s="164"/>
      <c r="V10" s="187">
        <v>17820000</v>
      </c>
      <c r="W10" s="164"/>
      <c r="X10" s="187">
        <v>987106944768</v>
      </c>
      <c r="Y10" s="164"/>
      <c r="Z10" s="187">
        <v>1518317830656</v>
      </c>
      <c r="AA10" s="164"/>
      <c r="AB10" s="192">
        <f t="shared" ref="AB10:AB13" si="0">Z10/$AD$8</f>
        <v>1.5169431109690944E-2</v>
      </c>
      <c r="AC10" s="163"/>
      <c r="AD10" s="198"/>
    </row>
    <row r="11" spans="1:30" ht="30.75" customHeight="1" x14ac:dyDescent="0.2">
      <c r="A11" s="264" t="s">
        <v>21</v>
      </c>
      <c r="B11" s="264"/>
      <c r="C11" s="264"/>
      <c r="D11" s="163"/>
      <c r="E11" s="256">
        <v>564334087</v>
      </c>
      <c r="F11" s="256"/>
      <c r="G11" s="164"/>
      <c r="H11" s="187">
        <v>1000203930206</v>
      </c>
      <c r="I11" s="164"/>
      <c r="J11" s="187">
        <v>999428754984.43396</v>
      </c>
      <c r="K11" s="164"/>
      <c r="L11" s="187">
        <v>0</v>
      </c>
      <c r="M11" s="164"/>
      <c r="N11" s="187">
        <v>0</v>
      </c>
      <c r="O11" s="164"/>
      <c r="P11" s="187">
        <v>0</v>
      </c>
      <c r="Q11" s="164"/>
      <c r="R11" s="187">
        <v>0</v>
      </c>
      <c r="S11" s="164"/>
      <c r="T11" s="187">
        <v>564334087</v>
      </c>
      <c r="U11" s="164"/>
      <c r="V11" s="187">
        <v>1817</v>
      </c>
      <c r="W11" s="164"/>
      <c r="X11" s="187">
        <v>1000203930206</v>
      </c>
      <c r="Y11" s="164"/>
      <c r="Z11" s="187">
        <v>1017468732450.11</v>
      </c>
      <c r="AA11" s="164"/>
      <c r="AB11" s="192">
        <f t="shared" si="0"/>
        <v>1.0165474929908424E-2</v>
      </c>
      <c r="AC11" s="163"/>
      <c r="AD11" s="197"/>
    </row>
    <row r="12" spans="1:30" ht="30.75" customHeight="1" x14ac:dyDescent="0.2">
      <c r="A12" s="264" t="s">
        <v>22</v>
      </c>
      <c r="B12" s="264"/>
      <c r="C12" s="264"/>
      <c r="D12" s="163"/>
      <c r="E12" s="256">
        <v>13333333</v>
      </c>
      <c r="F12" s="256"/>
      <c r="G12" s="164"/>
      <c r="H12" s="187">
        <v>65039249489</v>
      </c>
      <c r="I12" s="164"/>
      <c r="J12" s="187">
        <v>69715071590.456497</v>
      </c>
      <c r="K12" s="164"/>
      <c r="L12" s="187">
        <v>0</v>
      </c>
      <c r="M12" s="164"/>
      <c r="N12" s="187">
        <v>0</v>
      </c>
      <c r="O12" s="164"/>
      <c r="P12" s="187">
        <v>0</v>
      </c>
      <c r="Q12" s="164"/>
      <c r="R12" s="187">
        <v>0</v>
      </c>
      <c r="S12" s="164"/>
      <c r="T12" s="187">
        <v>13333333</v>
      </c>
      <c r="U12" s="164"/>
      <c r="V12" s="187">
        <v>5710</v>
      </c>
      <c r="W12" s="164"/>
      <c r="X12" s="187">
        <v>65039249489</v>
      </c>
      <c r="Y12" s="164"/>
      <c r="Z12" s="187">
        <v>75544820778.046097</v>
      </c>
      <c r="AA12" s="164"/>
      <c r="AB12" s="192">
        <f t="shared" si="0"/>
        <v>7.5476420769648338E-4</v>
      </c>
      <c r="AC12" s="163"/>
      <c r="AD12" s="197"/>
    </row>
    <row r="13" spans="1:30" ht="30.75" customHeight="1" x14ac:dyDescent="0.2">
      <c r="A13" s="276" t="s">
        <v>23</v>
      </c>
      <c r="B13" s="276"/>
      <c r="C13" s="276"/>
      <c r="D13" s="193"/>
      <c r="E13" s="258">
        <v>8683388</v>
      </c>
      <c r="F13" s="258"/>
      <c r="G13" s="188"/>
      <c r="H13" s="186">
        <v>98267772659</v>
      </c>
      <c r="I13" s="188"/>
      <c r="J13" s="186">
        <v>61081933935.778</v>
      </c>
      <c r="K13" s="188"/>
      <c r="L13" s="186">
        <v>0</v>
      </c>
      <c r="M13" s="188"/>
      <c r="N13" s="186">
        <v>0</v>
      </c>
      <c r="O13" s="188"/>
      <c r="P13" s="194">
        <v>-483388</v>
      </c>
      <c r="Q13" s="188"/>
      <c r="R13" s="186">
        <v>3606978677</v>
      </c>
      <c r="S13" s="188"/>
      <c r="T13" s="186">
        <v>8200000</v>
      </c>
      <c r="U13" s="188"/>
      <c r="V13" s="186">
        <v>7500</v>
      </c>
      <c r="W13" s="188"/>
      <c r="X13" s="186">
        <v>92797389198</v>
      </c>
      <c r="Y13" s="188"/>
      <c r="Z13" s="186">
        <v>61024605000</v>
      </c>
      <c r="AA13" s="188"/>
      <c r="AB13" s="192">
        <f t="shared" si="0"/>
        <v>6.0969351927036425E-4</v>
      </c>
      <c r="AC13" s="163"/>
      <c r="AD13" s="197"/>
    </row>
    <row r="14" spans="1:30" s="183" customFormat="1" ht="30.75" customHeight="1" x14ac:dyDescent="0.2">
      <c r="A14" s="265" t="str">
        <f>'درآمد ناشی از تغییر قیمت اوراق'!A35</f>
        <v>ظهرمز05091</v>
      </c>
      <c r="B14" s="265"/>
      <c r="C14" s="265"/>
      <c r="D14" s="193"/>
      <c r="E14" s="187"/>
      <c r="F14" s="186">
        <v>0</v>
      </c>
      <c r="G14" s="164"/>
      <c r="H14" s="186">
        <v>0</v>
      </c>
      <c r="I14" s="164"/>
      <c r="J14" s="186">
        <v>0</v>
      </c>
      <c r="K14" s="164"/>
      <c r="L14" s="186">
        <v>0</v>
      </c>
      <c r="M14" s="164"/>
      <c r="N14" s="186">
        <v>0</v>
      </c>
      <c r="O14" s="164"/>
      <c r="P14" s="186">
        <v>0</v>
      </c>
      <c r="Q14" s="164"/>
      <c r="R14" s="186">
        <v>0</v>
      </c>
      <c r="S14" s="164"/>
      <c r="T14" s="186">
        <f>'درآمد ناشی از تغییر قیمت اوراق'!C35</f>
        <v>564334087</v>
      </c>
      <c r="U14" s="164"/>
      <c r="V14" s="186">
        <v>0</v>
      </c>
      <c r="W14" s="164"/>
      <c r="X14" s="186">
        <f>T14</f>
        <v>564334087</v>
      </c>
      <c r="Y14" s="164"/>
      <c r="Z14" s="186">
        <f>T14</f>
        <v>564334087</v>
      </c>
      <c r="AA14" s="164"/>
      <c r="AB14" s="192">
        <f>Z14/$AD$8</f>
        <v>5.6382312601164382E-6</v>
      </c>
      <c r="AC14" s="163"/>
      <c r="AD14" s="197"/>
    </row>
    <row r="15" spans="1:30" ht="30.75" customHeight="1" thickBot="1" x14ac:dyDescent="0.25">
      <c r="A15" s="257" t="s">
        <v>24</v>
      </c>
      <c r="B15" s="257"/>
      <c r="C15" s="257"/>
      <c r="D15" s="257"/>
      <c r="E15" s="164"/>
      <c r="F15" s="186"/>
      <c r="G15" s="164"/>
      <c r="H15" s="180">
        <f>SUM(H9:H14)</f>
        <v>3324163055901</v>
      </c>
      <c r="I15" s="164"/>
      <c r="J15" s="180">
        <f>SUM(J9:J14)</f>
        <v>3480863007215.4683</v>
      </c>
      <c r="K15" s="164"/>
      <c r="L15" s="180">
        <f>SUM(L9:L14)</f>
        <v>0</v>
      </c>
      <c r="M15" s="164"/>
      <c r="N15" s="180">
        <f>SUM(N9:N14)</f>
        <v>0</v>
      </c>
      <c r="O15" s="164"/>
      <c r="P15" s="180">
        <f>SUM(P9:P14)</f>
        <v>-528807</v>
      </c>
      <c r="Q15" s="164"/>
      <c r="R15" s="180">
        <f>SUM(R9:R14)</f>
        <v>789936337551</v>
      </c>
      <c r="S15" s="164"/>
      <c r="T15" s="180">
        <f>SUM(T9:T14)</f>
        <v>1386286915</v>
      </c>
      <c r="U15" s="164"/>
      <c r="V15" s="186"/>
      <c r="W15" s="164"/>
      <c r="X15" s="180">
        <f>SUM(X9:X14)</f>
        <v>2794324794964</v>
      </c>
      <c r="Y15" s="164"/>
      <c r="Z15" s="180">
        <f>SUM(Z9:Z14)</f>
        <v>3100056836251.1558</v>
      </c>
      <c r="AA15" s="164"/>
      <c r="AB15" s="96">
        <f>SUM(AB9:AB14)</f>
        <v>3.0972499738951505E-2</v>
      </c>
      <c r="AC15" s="163"/>
      <c r="AD15" s="163"/>
    </row>
    <row r="16" spans="1:30" ht="13.5" thickTop="1" x14ac:dyDescent="0.2">
      <c r="A16" s="163"/>
      <c r="B16" s="163"/>
      <c r="C16" s="163"/>
      <c r="D16" s="163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3"/>
      <c r="AD16" s="163"/>
    </row>
    <row r="17" spans="1:30" s="196" customFormat="1" ht="21" x14ac:dyDescent="0.2">
      <c r="A17" s="189"/>
      <c r="B17" s="189"/>
      <c r="C17" s="189"/>
      <c r="D17" s="189"/>
      <c r="E17" s="189"/>
      <c r="F17" s="197"/>
      <c r="G17" s="197"/>
      <c r="H17" s="201">
        <v>3324163055901</v>
      </c>
      <c r="I17" s="201"/>
      <c r="J17" s="201">
        <v>3480863007215.4683</v>
      </c>
      <c r="K17" s="201"/>
      <c r="L17" s="201">
        <v>3.5033159298139542E-2</v>
      </c>
      <c r="M17" s="201"/>
      <c r="N17" s="201"/>
      <c r="O17" s="197"/>
      <c r="P17" s="197"/>
      <c r="Q17" s="197"/>
      <c r="R17" s="201">
        <v>786329358874</v>
      </c>
      <c r="S17" s="197"/>
      <c r="T17" s="197"/>
      <c r="U17" s="197"/>
      <c r="V17" s="197"/>
      <c r="W17" s="197"/>
      <c r="X17" s="201" t="s">
        <v>324</v>
      </c>
      <c r="Y17" s="197"/>
      <c r="Z17" s="201" t="s">
        <v>326</v>
      </c>
      <c r="AA17" s="197"/>
      <c r="AB17" s="197"/>
      <c r="AC17" s="189"/>
      <c r="AD17" s="189"/>
    </row>
    <row r="18" spans="1:30" s="196" customFormat="1" ht="21" x14ac:dyDescent="0.2">
      <c r="A18" s="189"/>
      <c r="B18" s="189"/>
      <c r="C18" s="189"/>
      <c r="D18" s="189"/>
      <c r="E18" s="189"/>
      <c r="F18" s="197"/>
      <c r="G18" s="197"/>
      <c r="H18" s="201">
        <f>H17-H15</f>
        <v>0</v>
      </c>
      <c r="I18" s="201">
        <f t="shared" ref="I18:K18" si="1">I17-I15</f>
        <v>0</v>
      </c>
      <c r="J18" s="201">
        <f t="shared" si="1"/>
        <v>0</v>
      </c>
      <c r="K18" s="201">
        <f t="shared" si="1"/>
        <v>0</v>
      </c>
      <c r="L18" s="201"/>
      <c r="M18" s="201"/>
      <c r="N18" s="201"/>
      <c r="O18" s="197"/>
      <c r="P18" s="197"/>
      <c r="Q18" s="197"/>
      <c r="R18" s="201">
        <f>R17-R10</f>
        <v>0</v>
      </c>
      <c r="S18" s="197"/>
      <c r="T18" s="197"/>
      <c r="U18" s="197"/>
      <c r="V18" s="197"/>
      <c r="W18" s="197"/>
      <c r="X18" s="201" t="s">
        <v>325</v>
      </c>
      <c r="Y18" s="197"/>
      <c r="Z18" s="197"/>
      <c r="AA18" s="197"/>
      <c r="AB18" s="197"/>
      <c r="AC18" s="189"/>
      <c r="AD18" s="189"/>
    </row>
    <row r="19" spans="1:30" s="196" customFormat="1" x14ac:dyDescent="0.2">
      <c r="A19" s="189"/>
      <c r="B19" s="189"/>
      <c r="C19" s="189"/>
      <c r="D19" s="189"/>
      <c r="E19" s="189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89"/>
      <c r="AD19" s="189"/>
    </row>
    <row r="20" spans="1:30" s="196" customFormat="1" x14ac:dyDescent="0.2">
      <c r="A20" s="189"/>
      <c r="B20" s="189"/>
      <c r="C20" s="189"/>
      <c r="D20" s="189"/>
      <c r="E20" s="189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89"/>
      <c r="AD20" s="189"/>
    </row>
    <row r="21" spans="1:30" s="196" customFormat="1" x14ac:dyDescent="0.2">
      <c r="A21" s="189"/>
      <c r="B21" s="189"/>
      <c r="C21" s="189"/>
      <c r="D21" s="189"/>
      <c r="E21" s="189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89"/>
      <c r="AD21" s="189"/>
    </row>
    <row r="22" spans="1:30" s="196" customFormat="1" x14ac:dyDescent="0.2"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</row>
    <row r="23" spans="1:30" s="196" customFormat="1" x14ac:dyDescent="0.2"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</row>
    <row r="24" spans="1:30" s="196" customFormat="1" x14ac:dyDescent="0.2"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</row>
    <row r="25" spans="1:30" s="196" customFormat="1" x14ac:dyDescent="0.2"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</row>
    <row r="26" spans="1:30" x14ac:dyDescent="0.2"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</row>
    <row r="27" spans="1:30" x14ac:dyDescent="0.2"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</row>
    <row r="28" spans="1:30" x14ac:dyDescent="0.2"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</row>
  </sheetData>
  <mergeCells count="25">
    <mergeCell ref="A15:D15"/>
    <mergeCell ref="A11:C11"/>
    <mergeCell ref="E11:F11"/>
    <mergeCell ref="A12:C12"/>
    <mergeCell ref="E12:F12"/>
    <mergeCell ref="A13:C13"/>
    <mergeCell ref="E13:F13"/>
    <mergeCell ref="A14:C14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conditionalFormatting sqref="X17">
    <cfRule type="duplicateValues" dxfId="11" priority="4"/>
  </conditionalFormatting>
  <conditionalFormatting sqref="X17:X18">
    <cfRule type="duplicateValues" dxfId="10" priority="3"/>
  </conditionalFormatting>
  <conditionalFormatting sqref="Z17">
    <cfRule type="duplicateValues" dxfId="9" priority="2"/>
  </conditionalFormatting>
  <conditionalFormatting sqref="Z17">
    <cfRule type="duplicateValues" dxfId="8" priority="1"/>
  </conditionalFormatting>
  <pageMargins left="0.39" right="0.39" top="0.39" bottom="0.39" header="0" footer="0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7"/>
  <sheetViews>
    <sheetView rightToLeft="1" view="pageBreakPreview" zoomScaleNormal="100" zoomScaleSheetLayoutView="100" workbookViewId="0">
      <selection activeCell="A7" sqref="A7"/>
    </sheetView>
  </sheetViews>
  <sheetFormatPr defaultRowHeight="12.75" x14ac:dyDescent="0.2"/>
  <cols>
    <col min="1" max="1" width="28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11.7109375" customWidth="1"/>
    <col min="10" max="10" width="1.28515625" customWidth="1"/>
    <col min="11" max="11" width="17.8554687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3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51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</row>
    <row r="2" spans="1:51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</row>
    <row r="3" spans="1:51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</row>
    <row r="4" spans="1:51" s="55" customFormat="1" ht="24" customHeight="1" x14ac:dyDescent="0.2"/>
    <row r="5" spans="1:51" s="55" customFormat="1" ht="24" customHeight="1" x14ac:dyDescent="0.2">
      <c r="A5" s="252" t="s">
        <v>25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</row>
    <row r="6" spans="1:51" s="55" customFormat="1" ht="24" customHeight="1" x14ac:dyDescent="0.2">
      <c r="I6" s="259" t="s">
        <v>7</v>
      </c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58"/>
      <c r="W6" s="58"/>
      <c r="X6" s="58"/>
      <c r="Y6" s="58"/>
      <c r="Z6" s="58"/>
      <c r="AA6" s="58"/>
      <c r="AB6" s="56"/>
      <c r="AC6" s="259" t="s">
        <v>9</v>
      </c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58"/>
      <c r="AQ6" s="58"/>
      <c r="AR6" s="58"/>
      <c r="AS6" s="58"/>
      <c r="AT6" s="58"/>
      <c r="AU6" s="58"/>
      <c r="AV6" s="58"/>
      <c r="AW6" s="58"/>
      <c r="AX6" s="58"/>
      <c r="AY6" s="58"/>
    </row>
    <row r="7" spans="1:51" s="55" customFormat="1" ht="24" customHeight="1" x14ac:dyDescent="0.2">
      <c r="A7" s="203"/>
      <c r="B7" s="203"/>
      <c r="C7" s="203"/>
      <c r="D7" s="203"/>
      <c r="E7" s="203"/>
      <c r="F7" s="203"/>
      <c r="G7" s="203"/>
      <c r="H7" s="203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58"/>
      <c r="W7" s="58"/>
      <c r="X7" s="58"/>
      <c r="Y7" s="58"/>
      <c r="Z7" s="58"/>
      <c r="AA7" s="58"/>
      <c r="AB7" s="205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58"/>
      <c r="AQ7" s="58"/>
      <c r="AR7" s="58"/>
      <c r="AS7" s="58"/>
      <c r="AT7" s="58"/>
      <c r="AU7" s="58"/>
      <c r="AV7" s="58"/>
      <c r="AW7" s="58"/>
      <c r="AX7" s="58"/>
      <c r="AY7" s="58"/>
    </row>
    <row r="8" spans="1:51" s="55" customFormat="1" ht="24" customHeight="1" x14ac:dyDescent="0.2">
      <c r="A8" s="253" t="s">
        <v>26</v>
      </c>
      <c r="B8" s="253"/>
      <c r="C8" s="253"/>
      <c r="D8" s="253"/>
      <c r="E8" s="253"/>
      <c r="F8" s="253"/>
      <c r="G8" s="253"/>
      <c r="H8" s="203"/>
      <c r="I8" s="253" t="s">
        <v>27</v>
      </c>
      <c r="J8" s="253"/>
      <c r="K8" s="253"/>
      <c r="L8" s="205"/>
      <c r="M8" s="253" t="s">
        <v>28</v>
      </c>
      <c r="N8" s="253"/>
      <c r="O8" s="253"/>
      <c r="P8" s="205"/>
      <c r="Q8" s="253" t="s">
        <v>29</v>
      </c>
      <c r="R8" s="253"/>
      <c r="S8" s="253"/>
      <c r="T8" s="253"/>
      <c r="U8" s="253"/>
      <c r="V8" s="58"/>
      <c r="W8" s="58"/>
      <c r="X8" s="58"/>
      <c r="Y8" s="58"/>
      <c r="Z8" s="58"/>
      <c r="AA8" s="58"/>
      <c r="AB8" s="205"/>
      <c r="AC8" s="253" t="s">
        <v>27</v>
      </c>
      <c r="AD8" s="253"/>
      <c r="AE8" s="253"/>
      <c r="AF8" s="253"/>
      <c r="AG8" s="253"/>
      <c r="AH8" s="205"/>
      <c r="AI8" s="253" t="s">
        <v>28</v>
      </c>
      <c r="AJ8" s="253"/>
      <c r="AK8" s="253"/>
      <c r="AL8" s="205"/>
      <c r="AM8" s="253" t="s">
        <v>29</v>
      </c>
      <c r="AN8" s="253"/>
      <c r="AO8" s="253"/>
      <c r="AP8" s="58"/>
      <c r="AQ8" s="58"/>
      <c r="AR8" s="58"/>
      <c r="AS8" s="58"/>
      <c r="AT8" s="58"/>
      <c r="AU8" s="58"/>
      <c r="AV8" s="58"/>
      <c r="AW8" s="58"/>
      <c r="AX8" s="58"/>
      <c r="AY8" s="58"/>
    </row>
    <row r="9" spans="1:51" s="55" customFormat="1" ht="42" customHeight="1" x14ac:dyDescent="0.2">
      <c r="A9" s="261" t="s">
        <v>30</v>
      </c>
      <c r="B9" s="261"/>
      <c r="C9" s="261"/>
      <c r="D9" s="261"/>
      <c r="E9" s="261"/>
      <c r="F9" s="261"/>
      <c r="G9" s="261"/>
      <c r="H9" s="203"/>
      <c r="I9" s="255">
        <v>564334087</v>
      </c>
      <c r="J9" s="255"/>
      <c r="K9" s="255"/>
      <c r="L9" s="205"/>
      <c r="M9" s="255">
        <v>2193</v>
      </c>
      <c r="N9" s="255"/>
      <c r="O9" s="255"/>
      <c r="P9" s="205"/>
      <c r="Q9" s="260" t="s">
        <v>31</v>
      </c>
      <c r="R9" s="260"/>
      <c r="S9" s="260"/>
      <c r="T9" s="260"/>
      <c r="U9" s="260"/>
      <c r="V9" s="58"/>
      <c r="W9" s="58"/>
      <c r="X9" s="58"/>
      <c r="Y9" s="58"/>
      <c r="Z9" s="58"/>
      <c r="AA9" s="58"/>
      <c r="AB9" s="205"/>
      <c r="AC9" s="255">
        <v>564334087</v>
      </c>
      <c r="AD9" s="255"/>
      <c r="AE9" s="255"/>
      <c r="AF9" s="255"/>
      <c r="AG9" s="255"/>
      <c r="AH9" s="205"/>
      <c r="AI9" s="255">
        <v>2193</v>
      </c>
      <c r="AJ9" s="255"/>
      <c r="AK9" s="255"/>
      <c r="AL9" s="205"/>
      <c r="AM9" s="260" t="s">
        <v>31</v>
      </c>
      <c r="AN9" s="260"/>
      <c r="AO9" s="260"/>
      <c r="AP9" s="58"/>
      <c r="AQ9" s="58"/>
      <c r="AR9" s="58"/>
      <c r="AS9" s="58"/>
      <c r="AT9" s="58"/>
      <c r="AU9" s="58"/>
      <c r="AV9" s="58"/>
      <c r="AW9" s="58"/>
      <c r="AX9" s="58"/>
      <c r="AY9" s="58"/>
    </row>
    <row r="10" spans="1:51" s="55" customFormat="1" ht="30.75" customHeight="1" x14ac:dyDescent="0.2">
      <c r="A10" s="57"/>
      <c r="B10" s="57"/>
      <c r="C10" s="57"/>
      <c r="D10" s="57"/>
      <c r="E10" s="57"/>
      <c r="F10" s="57"/>
      <c r="G10" s="57"/>
      <c r="H10" s="203"/>
      <c r="I10" s="186"/>
      <c r="J10" s="186"/>
      <c r="K10" s="186"/>
      <c r="L10" s="205"/>
      <c r="M10" s="186"/>
      <c r="N10" s="186"/>
      <c r="O10" s="186"/>
      <c r="P10" s="205"/>
      <c r="Q10" s="178"/>
      <c r="R10" s="178"/>
      <c r="S10" s="178"/>
      <c r="T10" s="178"/>
      <c r="U10" s="178"/>
      <c r="V10" s="58"/>
      <c r="W10" s="58"/>
      <c r="X10" s="58"/>
      <c r="Y10" s="58"/>
      <c r="Z10" s="58"/>
      <c r="AA10" s="58"/>
      <c r="AB10" s="205"/>
      <c r="AC10" s="186"/>
      <c r="AD10" s="186"/>
      <c r="AE10" s="186"/>
      <c r="AF10" s="186"/>
      <c r="AG10" s="186"/>
      <c r="AH10" s="205"/>
      <c r="AI10" s="186"/>
      <c r="AJ10" s="186"/>
      <c r="AK10" s="186"/>
      <c r="AL10" s="205"/>
      <c r="AM10" s="178"/>
      <c r="AN10" s="178"/>
      <c r="AO10" s="178"/>
      <c r="AP10" s="205"/>
      <c r="AQ10" s="61"/>
      <c r="AR10" s="61"/>
      <c r="AS10" s="61"/>
      <c r="AT10" s="203"/>
      <c r="AU10" s="203"/>
      <c r="AV10" s="203"/>
      <c r="AW10" s="203"/>
    </row>
    <row r="11" spans="1:51" s="55" customFormat="1" ht="24" customHeight="1" x14ac:dyDescent="0.2">
      <c r="A11" s="252" t="s">
        <v>32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</row>
    <row r="12" spans="1:51" s="56" customFormat="1" ht="38.25" customHeight="1" x14ac:dyDescent="0.2">
      <c r="A12" s="205"/>
      <c r="B12" s="205"/>
      <c r="C12" s="253" t="s">
        <v>7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05"/>
      <c r="Y12" s="253" t="s">
        <v>9</v>
      </c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05"/>
    </row>
    <row r="13" spans="1:51" s="56" customFormat="1" ht="38.25" customHeight="1" x14ac:dyDescent="0.2">
      <c r="A13" s="172" t="s">
        <v>26</v>
      </c>
      <c r="B13" s="205"/>
      <c r="C13" s="173" t="s">
        <v>33</v>
      </c>
      <c r="D13" s="204"/>
      <c r="E13" s="173" t="s">
        <v>34</v>
      </c>
      <c r="F13" s="204"/>
      <c r="G13" s="254" t="s">
        <v>35</v>
      </c>
      <c r="H13" s="254"/>
      <c r="I13" s="254"/>
      <c r="J13" s="204"/>
      <c r="K13" s="254" t="s">
        <v>36</v>
      </c>
      <c r="L13" s="254"/>
      <c r="M13" s="254"/>
      <c r="N13" s="204"/>
      <c r="O13" s="254" t="s">
        <v>28</v>
      </c>
      <c r="P13" s="254"/>
      <c r="Q13" s="254"/>
      <c r="R13" s="204"/>
      <c r="S13" s="254" t="s">
        <v>29</v>
      </c>
      <c r="T13" s="254"/>
      <c r="U13" s="254"/>
      <c r="V13" s="254"/>
      <c r="W13" s="254"/>
      <c r="X13" s="205"/>
      <c r="Y13" s="254" t="s">
        <v>33</v>
      </c>
      <c r="Z13" s="254"/>
      <c r="AA13" s="254"/>
      <c r="AB13" s="254"/>
      <c r="AC13" s="254"/>
      <c r="AD13" s="204"/>
      <c r="AE13" s="254" t="s">
        <v>34</v>
      </c>
      <c r="AF13" s="254"/>
      <c r="AG13" s="254"/>
      <c r="AH13" s="254"/>
      <c r="AI13" s="254"/>
      <c r="AJ13" s="204"/>
      <c r="AK13" s="254" t="s">
        <v>35</v>
      </c>
      <c r="AL13" s="254"/>
      <c r="AM13" s="254"/>
      <c r="AN13" s="204"/>
      <c r="AO13" s="254" t="s">
        <v>36</v>
      </c>
      <c r="AP13" s="254"/>
      <c r="AQ13" s="254"/>
      <c r="AR13" s="204"/>
      <c r="AS13" s="254" t="s">
        <v>28</v>
      </c>
      <c r="AT13" s="254"/>
      <c r="AU13" s="204"/>
      <c r="AV13" s="173" t="s">
        <v>29</v>
      </c>
      <c r="AW13" s="205"/>
    </row>
    <row r="14" spans="1:51" s="56" customFormat="1" ht="38.25" customHeight="1" x14ac:dyDescent="0.2">
      <c r="A14" s="179" t="s">
        <v>37</v>
      </c>
      <c r="B14" s="205"/>
      <c r="C14" s="179" t="s">
        <v>38</v>
      </c>
      <c r="D14" s="205"/>
      <c r="E14" s="179" t="s">
        <v>39</v>
      </c>
      <c r="F14" s="205"/>
      <c r="G14" s="260" t="s">
        <v>40</v>
      </c>
      <c r="H14" s="260"/>
      <c r="I14" s="260"/>
      <c r="J14" s="205"/>
      <c r="K14" s="255">
        <v>564334087</v>
      </c>
      <c r="L14" s="255"/>
      <c r="M14" s="255"/>
      <c r="N14" s="205"/>
      <c r="O14" s="255">
        <v>2243</v>
      </c>
      <c r="P14" s="255"/>
      <c r="Q14" s="255"/>
      <c r="R14" s="205"/>
      <c r="S14" s="260" t="s">
        <v>41</v>
      </c>
      <c r="T14" s="260"/>
      <c r="U14" s="260"/>
      <c r="V14" s="260"/>
      <c r="W14" s="260"/>
      <c r="X14" s="205"/>
      <c r="Y14" s="260" t="s">
        <v>38</v>
      </c>
      <c r="Z14" s="260"/>
      <c r="AA14" s="260"/>
      <c r="AB14" s="260"/>
      <c r="AC14" s="260"/>
      <c r="AD14" s="205"/>
      <c r="AE14" s="260" t="s">
        <v>39</v>
      </c>
      <c r="AF14" s="260"/>
      <c r="AG14" s="260"/>
      <c r="AH14" s="260"/>
      <c r="AI14" s="260"/>
      <c r="AJ14" s="205"/>
      <c r="AK14" s="260" t="s">
        <v>40</v>
      </c>
      <c r="AL14" s="260"/>
      <c r="AM14" s="260"/>
      <c r="AN14" s="205"/>
      <c r="AO14" s="255">
        <v>564334087</v>
      </c>
      <c r="AP14" s="255"/>
      <c r="AQ14" s="255"/>
      <c r="AR14" s="205"/>
      <c r="AS14" s="255">
        <v>2243</v>
      </c>
      <c r="AT14" s="255"/>
      <c r="AU14" s="205"/>
      <c r="AV14" s="179" t="s">
        <v>41</v>
      </c>
      <c r="AW14" s="205"/>
    </row>
    <row r="15" spans="1:51" s="62" customFormat="1" ht="21.75" customHeight="1" x14ac:dyDescent="0.2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</row>
    <row r="16" spans="1:51" ht="21.75" customHeight="1" x14ac:dyDescent="0.2"/>
    <row r="17" ht="21.75" customHeight="1" x14ac:dyDescent="0.2"/>
  </sheetData>
  <mergeCells count="41">
    <mergeCell ref="AE14:AI14"/>
    <mergeCell ref="AK14:AM14"/>
    <mergeCell ref="AO14:AQ14"/>
    <mergeCell ref="AS14:AT14"/>
    <mergeCell ref="G14:I14"/>
    <mergeCell ref="K14:M14"/>
    <mergeCell ref="O14:Q14"/>
    <mergeCell ref="S14:W14"/>
    <mergeCell ref="Y14:AC14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C9:AG9"/>
    <mergeCell ref="AI9:AK9"/>
    <mergeCell ref="AM9:AO9"/>
    <mergeCell ref="A8:G8"/>
    <mergeCell ref="I8:K8"/>
    <mergeCell ref="M8:O8"/>
    <mergeCell ref="A9:G9"/>
    <mergeCell ref="I9:K9"/>
    <mergeCell ref="M9:O9"/>
    <mergeCell ref="Q9:U9"/>
    <mergeCell ref="Q8:U8"/>
    <mergeCell ref="A1:AW1"/>
    <mergeCell ref="A2:AW2"/>
    <mergeCell ref="A3:AW3"/>
    <mergeCell ref="A5:AW5"/>
    <mergeCell ref="AC8:AG8"/>
    <mergeCell ref="AI8:AK8"/>
    <mergeCell ref="AM8:AO8"/>
    <mergeCell ref="I6:U6"/>
    <mergeCell ref="AC6:AO6"/>
  </mergeCells>
  <pageMargins left="0.39" right="0.39" top="0.39" bottom="0.39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33"/>
  <sheetViews>
    <sheetView rightToLeft="1" view="pageBreakPreview" zoomScale="70" zoomScaleNormal="55" zoomScaleSheetLayoutView="70" workbookViewId="0">
      <selection activeCell="B7" sqref="B7"/>
    </sheetView>
  </sheetViews>
  <sheetFormatPr defaultRowHeight="12.75" x14ac:dyDescent="0.2"/>
  <cols>
    <col min="1" max="1" width="5.140625" style="35" customWidth="1"/>
    <col min="2" max="2" width="43.28515625" style="35" customWidth="1"/>
    <col min="3" max="3" width="1.28515625" style="35" customWidth="1"/>
    <col min="4" max="4" width="2.5703125" style="35" customWidth="1"/>
    <col min="5" max="5" width="10.42578125" style="35" customWidth="1"/>
    <col min="6" max="6" width="1.28515625" style="35" customWidth="1"/>
    <col min="7" max="7" width="19" style="35" bestFit="1" customWidth="1"/>
    <col min="8" max="8" width="1.28515625" style="35" customWidth="1"/>
    <col min="9" max="9" width="19.5703125" style="35" bestFit="1" customWidth="1"/>
    <col min="10" max="10" width="1.28515625" style="35" customWidth="1"/>
    <col min="11" max="11" width="12.5703125" style="35" bestFit="1" customWidth="1"/>
    <col min="12" max="12" width="1.28515625" style="35" customWidth="1"/>
    <col min="13" max="13" width="18.28515625" style="35" bestFit="1" customWidth="1"/>
    <col min="14" max="14" width="1.28515625" style="35" customWidth="1"/>
    <col min="15" max="15" width="13" style="35" customWidth="1"/>
    <col min="16" max="16" width="1.28515625" style="35" customWidth="1"/>
    <col min="17" max="17" width="18.42578125" style="35" bestFit="1" customWidth="1"/>
    <col min="18" max="18" width="1.28515625" style="35" customWidth="1"/>
    <col min="19" max="19" width="15.5703125" style="35" customWidth="1"/>
    <col min="20" max="20" width="1.28515625" style="35" customWidth="1"/>
    <col min="21" max="21" width="23.140625" style="35" bestFit="1" customWidth="1"/>
    <col min="22" max="22" width="1.28515625" style="35" customWidth="1"/>
    <col min="23" max="23" width="24.140625" style="35" bestFit="1" customWidth="1"/>
    <col min="24" max="24" width="1.28515625" style="35" customWidth="1"/>
    <col min="25" max="25" width="19" style="35" bestFit="1" customWidth="1"/>
    <col min="26" max="26" width="1.28515625" style="35" customWidth="1"/>
    <col min="27" max="27" width="18.7109375" style="35" customWidth="1"/>
    <col min="28" max="28" width="4.28515625" style="35" customWidth="1"/>
    <col min="29" max="29" width="26.7109375" style="35" bestFit="1" customWidth="1"/>
    <col min="30" max="16384" width="9.140625" style="35"/>
  </cols>
  <sheetData>
    <row r="1" spans="1:33" ht="32.25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</row>
    <row r="2" spans="1:33" ht="32.2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33" ht="32.2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</row>
    <row r="4" spans="1:33" ht="27" customHeight="1" x14ac:dyDescent="0.2"/>
    <row r="5" spans="1:33" ht="39" customHeight="1" x14ac:dyDescent="0.2">
      <c r="A5" s="27" t="s">
        <v>42</v>
      </c>
      <c r="B5" s="252" t="s">
        <v>43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</row>
    <row r="6" spans="1:33" ht="34.5" customHeight="1" x14ac:dyDescent="0.2">
      <c r="D6" s="36"/>
      <c r="E6" s="253" t="s">
        <v>7</v>
      </c>
      <c r="F6" s="253"/>
      <c r="G6" s="253"/>
      <c r="H6" s="253"/>
      <c r="I6" s="253"/>
      <c r="J6" s="36"/>
      <c r="K6" s="253" t="s">
        <v>8</v>
      </c>
      <c r="L6" s="253"/>
      <c r="M6" s="253"/>
      <c r="N6" s="253"/>
      <c r="O6" s="253"/>
      <c r="P6" s="253"/>
      <c r="Q6" s="253"/>
      <c r="R6" s="36"/>
      <c r="S6" s="253" t="s">
        <v>9</v>
      </c>
      <c r="T6" s="253"/>
      <c r="U6" s="253"/>
      <c r="V6" s="253"/>
      <c r="W6" s="253"/>
      <c r="X6" s="253"/>
      <c r="Y6" s="253"/>
      <c r="Z6" s="253"/>
      <c r="AA6" s="253"/>
      <c r="AB6" s="36"/>
      <c r="AC6" s="201"/>
      <c r="AD6" s="39"/>
      <c r="AE6" s="39"/>
      <c r="AF6" s="39"/>
      <c r="AG6" s="39"/>
    </row>
    <row r="7" spans="1:33" ht="34.5" customHeight="1" x14ac:dyDescent="0.2">
      <c r="D7" s="36"/>
      <c r="E7" s="37"/>
      <c r="F7" s="37"/>
      <c r="G7" s="37"/>
      <c r="H7" s="37"/>
      <c r="I7" s="37"/>
      <c r="J7" s="36"/>
      <c r="K7" s="254" t="s">
        <v>44</v>
      </c>
      <c r="L7" s="254"/>
      <c r="M7" s="254"/>
      <c r="N7" s="37"/>
      <c r="O7" s="254" t="s">
        <v>45</v>
      </c>
      <c r="P7" s="254"/>
      <c r="Q7" s="254"/>
      <c r="R7" s="36"/>
      <c r="S7" s="37"/>
      <c r="T7" s="37"/>
      <c r="U7" s="37"/>
      <c r="V7" s="37"/>
      <c r="W7" s="37"/>
      <c r="X7" s="37"/>
      <c r="Y7" s="37"/>
      <c r="Z7" s="37"/>
      <c r="AA7" s="37"/>
      <c r="AB7" s="36"/>
      <c r="AC7" s="201" t="str">
        <f>سهام!AD7</f>
        <v>جمع سرمایه‌گذاری‌ها و دارایی‌ها</v>
      </c>
      <c r="AD7" s="39"/>
      <c r="AE7" s="39"/>
      <c r="AF7" s="39"/>
      <c r="AG7" s="39"/>
    </row>
    <row r="8" spans="1:33" ht="34.5" customHeight="1" x14ac:dyDescent="0.2">
      <c r="A8" s="253" t="s">
        <v>46</v>
      </c>
      <c r="B8" s="253"/>
      <c r="D8" s="253" t="s">
        <v>47</v>
      </c>
      <c r="E8" s="253"/>
      <c r="F8" s="36"/>
      <c r="G8" s="25" t="s">
        <v>14</v>
      </c>
      <c r="H8" s="36"/>
      <c r="I8" s="25" t="s">
        <v>15</v>
      </c>
      <c r="J8" s="36"/>
      <c r="K8" s="26" t="s">
        <v>13</v>
      </c>
      <c r="L8" s="37"/>
      <c r="M8" s="26" t="s">
        <v>14</v>
      </c>
      <c r="N8" s="36"/>
      <c r="O8" s="26" t="s">
        <v>13</v>
      </c>
      <c r="P8" s="37"/>
      <c r="Q8" s="26" t="s">
        <v>16</v>
      </c>
      <c r="R8" s="36"/>
      <c r="S8" s="25" t="s">
        <v>13</v>
      </c>
      <c r="T8" s="36"/>
      <c r="U8" s="25" t="s">
        <v>48</v>
      </c>
      <c r="V8" s="36"/>
      <c r="W8" s="25" t="s">
        <v>14</v>
      </c>
      <c r="X8" s="36"/>
      <c r="Y8" s="25" t="s">
        <v>15</v>
      </c>
      <c r="Z8" s="36"/>
      <c r="AA8" s="25" t="s">
        <v>18</v>
      </c>
      <c r="AB8" s="36"/>
      <c r="AC8" s="201">
        <f>سهام!AD8</f>
        <v>100090624340291</v>
      </c>
      <c r="AD8" s="39"/>
      <c r="AE8" s="39"/>
      <c r="AF8" s="39"/>
      <c r="AG8" s="39"/>
    </row>
    <row r="9" spans="1:33" ht="34.5" customHeight="1" x14ac:dyDescent="0.2">
      <c r="A9" s="261" t="s">
        <v>49</v>
      </c>
      <c r="B9" s="261"/>
      <c r="D9" s="255">
        <v>3340000</v>
      </c>
      <c r="E9" s="255"/>
      <c r="F9" s="36"/>
      <c r="G9" s="38">
        <v>70313319261</v>
      </c>
      <c r="H9" s="36"/>
      <c r="I9" s="38">
        <v>85340663980</v>
      </c>
      <c r="J9" s="36"/>
      <c r="K9" s="38">
        <v>0</v>
      </c>
      <c r="L9" s="36"/>
      <c r="M9" s="38">
        <v>0</v>
      </c>
      <c r="N9" s="36"/>
      <c r="O9" s="38">
        <v>0</v>
      </c>
      <c r="P9" s="36"/>
      <c r="Q9" s="38">
        <v>0</v>
      </c>
      <c r="R9" s="36"/>
      <c r="S9" s="38">
        <v>3340000</v>
      </c>
      <c r="T9" s="36"/>
      <c r="U9" s="38">
        <v>31100</v>
      </c>
      <c r="V9" s="36"/>
      <c r="W9" s="38">
        <v>70313319261</v>
      </c>
      <c r="X9" s="36"/>
      <c r="Y9" s="38">
        <v>103635089800</v>
      </c>
      <c r="Z9" s="36"/>
      <c r="AA9" s="77">
        <f>Y9/$AC$8</f>
        <v>1.0354125621962196E-3</v>
      </c>
      <c r="AB9" s="36"/>
      <c r="AC9" s="201"/>
      <c r="AD9" s="39"/>
      <c r="AE9" s="39"/>
      <c r="AF9" s="39"/>
      <c r="AG9" s="39"/>
    </row>
    <row r="10" spans="1:33" ht="34.5" customHeight="1" x14ac:dyDescent="0.2">
      <c r="A10" s="264" t="s">
        <v>50</v>
      </c>
      <c r="B10" s="264"/>
      <c r="D10" s="256">
        <v>114376798</v>
      </c>
      <c r="E10" s="256"/>
      <c r="F10" s="36"/>
      <c r="G10" s="187">
        <v>1499999984578</v>
      </c>
      <c r="H10" s="164"/>
      <c r="I10" s="187">
        <v>1763017689587.76</v>
      </c>
      <c r="J10" s="164"/>
      <c r="K10" s="187">
        <v>95483989</v>
      </c>
      <c r="L10" s="164"/>
      <c r="M10" s="187">
        <v>1499999996156.1599</v>
      </c>
      <c r="N10" s="164"/>
      <c r="O10" s="187">
        <v>0</v>
      </c>
      <c r="P10" s="164"/>
      <c r="Q10" s="187">
        <v>0</v>
      </c>
      <c r="R10" s="164"/>
      <c r="S10" s="187">
        <v>209860787</v>
      </c>
      <c r="T10" s="164"/>
      <c r="U10" s="187">
        <v>15804.37</v>
      </c>
      <c r="V10" s="164"/>
      <c r="W10" s="187">
        <v>2999999980734</v>
      </c>
      <c r="X10" s="164"/>
      <c r="Y10" s="187">
        <v>3316717526239.1899</v>
      </c>
      <c r="Z10" s="164"/>
      <c r="AA10" s="80">
        <f>Y10/$AC$8</f>
        <v>3.3137144943395674E-2</v>
      </c>
      <c r="AB10" s="36"/>
      <c r="AC10" s="201"/>
      <c r="AD10" s="39"/>
      <c r="AE10" s="39"/>
      <c r="AF10" s="39"/>
      <c r="AG10" s="39"/>
    </row>
    <row r="11" spans="1:33" ht="34.5" customHeight="1" x14ac:dyDescent="0.2">
      <c r="A11" s="264" t="s">
        <v>51</v>
      </c>
      <c r="B11" s="264"/>
      <c r="D11" s="256">
        <v>20000000</v>
      </c>
      <c r="E11" s="256"/>
      <c r="F11" s="36"/>
      <c r="G11" s="187">
        <v>499621020266</v>
      </c>
      <c r="H11" s="164"/>
      <c r="I11" s="187">
        <v>650178112500</v>
      </c>
      <c r="J11" s="164"/>
      <c r="K11" s="187">
        <v>0</v>
      </c>
      <c r="L11" s="164"/>
      <c r="M11" s="187">
        <v>0</v>
      </c>
      <c r="N11" s="164"/>
      <c r="O11" s="187">
        <v>0</v>
      </c>
      <c r="P11" s="164"/>
      <c r="Q11" s="187">
        <v>0</v>
      </c>
      <c r="R11" s="164"/>
      <c r="S11" s="187">
        <v>20000000</v>
      </c>
      <c r="T11" s="164"/>
      <c r="U11" s="187">
        <v>33560</v>
      </c>
      <c r="V11" s="164"/>
      <c r="W11" s="187">
        <v>499621020266</v>
      </c>
      <c r="X11" s="164"/>
      <c r="Y11" s="187">
        <v>670352610000</v>
      </c>
      <c r="Z11" s="164"/>
      <c r="AA11" s="80">
        <f t="shared" ref="AA11:AA20" si="0">Y11/$AC$8</f>
        <v>6.6974565741633879E-3</v>
      </c>
      <c r="AB11" s="36"/>
      <c r="AC11" s="201"/>
      <c r="AD11" s="39"/>
      <c r="AE11" s="39"/>
      <c r="AF11" s="39"/>
      <c r="AG11" s="39"/>
    </row>
    <row r="12" spans="1:33" ht="34.5" customHeight="1" x14ac:dyDescent="0.2">
      <c r="A12" s="264" t="s">
        <v>52</v>
      </c>
      <c r="B12" s="264"/>
      <c r="D12" s="256">
        <v>1562699</v>
      </c>
      <c r="E12" s="256"/>
      <c r="F12" s="36"/>
      <c r="G12" s="187">
        <v>15645117308</v>
      </c>
      <c r="H12" s="164"/>
      <c r="I12" s="187">
        <v>15419546395.847</v>
      </c>
      <c r="J12" s="164"/>
      <c r="K12" s="187">
        <v>0</v>
      </c>
      <c r="L12" s="164"/>
      <c r="M12" s="187">
        <v>0</v>
      </c>
      <c r="N12" s="164"/>
      <c r="O12" s="187">
        <v>0</v>
      </c>
      <c r="P12" s="164"/>
      <c r="Q12" s="187">
        <v>0</v>
      </c>
      <c r="R12" s="164"/>
      <c r="S12" s="187">
        <v>1562699</v>
      </c>
      <c r="T12" s="164"/>
      <c r="U12" s="187">
        <v>12430</v>
      </c>
      <c r="V12" s="164"/>
      <c r="W12" s="187">
        <v>15645117308</v>
      </c>
      <c r="X12" s="164"/>
      <c r="Y12" s="187">
        <v>19379672568.289001</v>
      </c>
      <c r="Z12" s="164"/>
      <c r="AA12" s="80">
        <f>Y12/$AC$8</f>
        <v>1.9362125769544039E-4</v>
      </c>
      <c r="AB12" s="36"/>
      <c r="AD12" s="36"/>
    </row>
    <row r="13" spans="1:33" ht="34.5" customHeight="1" x14ac:dyDescent="0.2">
      <c r="A13" s="264" t="s">
        <v>53</v>
      </c>
      <c r="B13" s="264"/>
      <c r="D13" s="256">
        <v>20742034</v>
      </c>
      <c r="E13" s="256"/>
      <c r="F13" s="36"/>
      <c r="G13" s="187">
        <v>218742150890</v>
      </c>
      <c r="H13" s="164"/>
      <c r="I13" s="187">
        <v>211496025228.79599</v>
      </c>
      <c r="J13" s="164"/>
      <c r="K13" s="187">
        <v>1850572</v>
      </c>
      <c r="L13" s="164"/>
      <c r="M13" s="187">
        <v>20180652294</v>
      </c>
      <c r="N13" s="164"/>
      <c r="O13" s="187">
        <v>0</v>
      </c>
      <c r="P13" s="164"/>
      <c r="Q13" s="187">
        <v>0</v>
      </c>
      <c r="R13" s="164"/>
      <c r="S13" s="187">
        <v>22592606</v>
      </c>
      <c r="T13" s="164"/>
      <c r="U13" s="187">
        <v>12228</v>
      </c>
      <c r="V13" s="164"/>
      <c r="W13" s="187">
        <v>238922803184</v>
      </c>
      <c r="X13" s="164"/>
      <c r="Y13" s="187">
        <v>275626982679.81403</v>
      </c>
      <c r="Z13" s="164"/>
      <c r="AA13" s="80">
        <f t="shared" si="0"/>
        <v>2.7537742370626985E-3</v>
      </c>
      <c r="AB13" s="36"/>
      <c r="AD13" s="36"/>
    </row>
    <row r="14" spans="1:33" ht="34.5" customHeight="1" x14ac:dyDescent="0.2">
      <c r="A14" s="264" t="s">
        <v>54</v>
      </c>
      <c r="B14" s="264"/>
      <c r="D14" s="256">
        <v>10000000</v>
      </c>
      <c r="E14" s="256"/>
      <c r="F14" s="36"/>
      <c r="G14" s="187">
        <v>100120000000</v>
      </c>
      <c r="H14" s="164"/>
      <c r="I14" s="187">
        <v>109188816000</v>
      </c>
      <c r="J14" s="164"/>
      <c r="K14" s="187">
        <v>0</v>
      </c>
      <c r="L14" s="164"/>
      <c r="M14" s="187">
        <v>0</v>
      </c>
      <c r="N14" s="164"/>
      <c r="O14" s="73">
        <v>-10000000</v>
      </c>
      <c r="P14" s="164"/>
      <c r="Q14" s="187">
        <v>125598085702</v>
      </c>
      <c r="R14" s="164"/>
      <c r="S14" s="187">
        <v>0</v>
      </c>
      <c r="T14" s="164"/>
      <c r="U14" s="187">
        <v>0</v>
      </c>
      <c r="V14" s="164"/>
      <c r="W14" s="187">
        <v>0</v>
      </c>
      <c r="X14" s="164"/>
      <c r="Y14" s="187">
        <v>0</v>
      </c>
      <c r="Z14" s="164"/>
      <c r="AA14" s="80">
        <f>Y14/$AC$8</f>
        <v>0</v>
      </c>
      <c r="AB14" s="36"/>
      <c r="AD14" s="36"/>
    </row>
    <row r="15" spans="1:33" ht="34.5" customHeight="1" x14ac:dyDescent="0.2">
      <c r="A15" s="264" t="s">
        <v>55</v>
      </c>
      <c r="B15" s="264"/>
      <c r="D15" s="256">
        <v>30000000</v>
      </c>
      <c r="E15" s="256"/>
      <c r="F15" s="36"/>
      <c r="G15" s="187">
        <v>300360000000</v>
      </c>
      <c r="H15" s="164"/>
      <c r="I15" s="187">
        <v>437953824000</v>
      </c>
      <c r="J15" s="164"/>
      <c r="K15" s="187">
        <v>0</v>
      </c>
      <c r="L15" s="164"/>
      <c r="M15" s="187">
        <v>0</v>
      </c>
      <c r="N15" s="164"/>
      <c r="O15" s="187">
        <v>0</v>
      </c>
      <c r="P15" s="164"/>
      <c r="Q15" s="187">
        <v>0</v>
      </c>
      <c r="R15" s="164"/>
      <c r="S15" s="187">
        <v>30000000</v>
      </c>
      <c r="T15" s="164"/>
      <c r="U15" s="187">
        <v>16878</v>
      </c>
      <c r="V15" s="164"/>
      <c r="W15" s="187">
        <v>300360000000</v>
      </c>
      <c r="X15" s="164"/>
      <c r="Y15" s="187">
        <v>505732392000</v>
      </c>
      <c r="Z15" s="164"/>
      <c r="AA15" s="80">
        <f>Y15/$AC$8</f>
        <v>5.0527449032648289E-3</v>
      </c>
      <c r="AB15" s="36"/>
      <c r="AD15" s="36"/>
    </row>
    <row r="16" spans="1:33" ht="34.5" customHeight="1" x14ac:dyDescent="0.2">
      <c r="A16" s="264" t="s">
        <v>56</v>
      </c>
      <c r="B16" s="264"/>
      <c r="D16" s="256">
        <v>5289682</v>
      </c>
      <c r="E16" s="256"/>
      <c r="F16" s="36"/>
      <c r="G16" s="187">
        <v>280066267824</v>
      </c>
      <c r="H16" s="164"/>
      <c r="I16" s="187">
        <v>490483630650.21802</v>
      </c>
      <c r="J16" s="164"/>
      <c r="K16" s="187">
        <v>0</v>
      </c>
      <c r="L16" s="164"/>
      <c r="M16" s="187">
        <v>0</v>
      </c>
      <c r="N16" s="164"/>
      <c r="O16" s="73">
        <v>-2999126</v>
      </c>
      <c r="P16" s="164"/>
      <c r="Q16" s="187">
        <v>317287570157</v>
      </c>
      <c r="R16" s="164"/>
      <c r="S16" s="187">
        <v>2290556</v>
      </c>
      <c r="T16" s="164"/>
      <c r="U16" s="187">
        <v>106992</v>
      </c>
      <c r="V16" s="164"/>
      <c r="W16" s="187">
        <v>121275243043</v>
      </c>
      <c r="X16" s="164"/>
      <c r="Y16" s="187">
        <v>244777082150.93799</v>
      </c>
      <c r="Z16" s="164"/>
      <c r="AA16" s="80">
        <f t="shared" si="0"/>
        <v>2.4455545538285164E-3</v>
      </c>
      <c r="AB16" s="36"/>
      <c r="AD16" s="36"/>
    </row>
    <row r="17" spans="1:30" ht="34.5" customHeight="1" x14ac:dyDescent="0.2">
      <c r="A17" s="264" t="s">
        <v>57</v>
      </c>
      <c r="B17" s="264"/>
      <c r="D17" s="256">
        <v>77794492</v>
      </c>
      <c r="E17" s="256"/>
      <c r="F17" s="36"/>
      <c r="G17" s="187">
        <v>1477590574322</v>
      </c>
      <c r="H17" s="164"/>
      <c r="I17" s="187">
        <v>1667388733423.4099</v>
      </c>
      <c r="J17" s="164"/>
      <c r="K17" s="187">
        <v>20395717</v>
      </c>
      <c r="L17" s="164"/>
      <c r="M17" s="187">
        <v>501539042998</v>
      </c>
      <c r="N17" s="164"/>
      <c r="O17" s="73">
        <v>-49239063</v>
      </c>
      <c r="P17" s="164"/>
      <c r="Q17" s="187">
        <v>1178195414898</v>
      </c>
      <c r="R17" s="164"/>
      <c r="S17" s="187">
        <v>48951146</v>
      </c>
      <c r="T17" s="164"/>
      <c r="U17" s="187">
        <v>24797</v>
      </c>
      <c r="V17" s="164"/>
      <c r="W17" s="187">
        <v>1038140266513</v>
      </c>
      <c r="X17" s="164"/>
      <c r="Y17" s="187">
        <v>1212384957481.1699</v>
      </c>
      <c r="Z17" s="164"/>
      <c r="AA17" s="80">
        <f t="shared" si="0"/>
        <v>1.2112872364141405E-2</v>
      </c>
      <c r="AB17" s="36"/>
      <c r="AD17" s="36"/>
    </row>
    <row r="18" spans="1:30" ht="34.5" customHeight="1" x14ac:dyDescent="0.2">
      <c r="A18" s="264" t="s">
        <v>58</v>
      </c>
      <c r="B18" s="264"/>
      <c r="D18" s="256">
        <v>20000000</v>
      </c>
      <c r="E18" s="256"/>
      <c r="F18" s="36"/>
      <c r="G18" s="187">
        <v>200240000000</v>
      </c>
      <c r="H18" s="164"/>
      <c r="I18" s="187">
        <v>234258552000</v>
      </c>
      <c r="J18" s="164"/>
      <c r="K18" s="187">
        <v>0</v>
      </c>
      <c r="L18" s="164"/>
      <c r="M18" s="187">
        <v>0</v>
      </c>
      <c r="N18" s="164"/>
      <c r="O18" s="73">
        <v>-10001500</v>
      </c>
      <c r="P18" s="164"/>
      <c r="Q18" s="187">
        <v>134792501911</v>
      </c>
      <c r="R18" s="164"/>
      <c r="S18" s="187">
        <v>9998500</v>
      </c>
      <c r="T18" s="164"/>
      <c r="U18" s="187">
        <v>13590</v>
      </c>
      <c r="V18" s="164"/>
      <c r="W18" s="187">
        <v>100104982000</v>
      </c>
      <c r="X18" s="164"/>
      <c r="Y18" s="187">
        <v>135716559462</v>
      </c>
      <c r="Z18" s="164"/>
      <c r="AA18" s="80">
        <f t="shared" si="0"/>
        <v>1.3559367858530576E-3</v>
      </c>
      <c r="AB18" s="36"/>
      <c r="AD18" s="36"/>
    </row>
    <row r="19" spans="1:30" ht="34.5" customHeight="1" x14ac:dyDescent="0.2">
      <c r="A19" s="264" t="s">
        <v>59</v>
      </c>
      <c r="B19" s="264"/>
      <c r="D19" s="256">
        <v>12400000</v>
      </c>
      <c r="E19" s="256"/>
      <c r="F19" s="36"/>
      <c r="G19" s="187">
        <v>130356239995</v>
      </c>
      <c r="H19" s="164"/>
      <c r="I19" s="187">
        <v>203710453760</v>
      </c>
      <c r="J19" s="164"/>
      <c r="K19" s="187">
        <v>0</v>
      </c>
      <c r="L19" s="164"/>
      <c r="M19" s="187">
        <v>0</v>
      </c>
      <c r="N19" s="164"/>
      <c r="O19" s="187">
        <v>0</v>
      </c>
      <c r="P19" s="164"/>
      <c r="Q19" s="187">
        <v>0</v>
      </c>
      <c r="R19" s="164"/>
      <c r="S19" s="187">
        <v>12400000</v>
      </c>
      <c r="T19" s="164"/>
      <c r="U19" s="187">
        <v>18853</v>
      </c>
      <c r="V19" s="164"/>
      <c r="W19" s="187">
        <v>130356239995</v>
      </c>
      <c r="X19" s="164"/>
      <c r="Y19" s="187">
        <v>233496667360</v>
      </c>
      <c r="Z19" s="164"/>
      <c r="AA19" s="80">
        <f t="shared" si="0"/>
        <v>2.3328525413744178E-3</v>
      </c>
      <c r="AB19" s="36"/>
      <c r="AD19" s="36"/>
    </row>
    <row r="20" spans="1:30" ht="34.5" customHeight="1" x14ac:dyDescent="0.2">
      <c r="A20" s="264" t="s">
        <v>60</v>
      </c>
      <c r="B20" s="264"/>
      <c r="D20" s="256">
        <v>10000000</v>
      </c>
      <c r="E20" s="256"/>
      <c r="F20" s="36"/>
      <c r="G20" s="187">
        <v>100120000000</v>
      </c>
      <c r="H20" s="164"/>
      <c r="I20" s="187">
        <v>108719380000</v>
      </c>
      <c r="J20" s="164"/>
      <c r="K20" s="187">
        <v>0</v>
      </c>
      <c r="L20" s="164"/>
      <c r="M20" s="187">
        <v>0</v>
      </c>
      <c r="N20" s="164"/>
      <c r="O20" s="73">
        <v>-10000000</v>
      </c>
      <c r="P20" s="164"/>
      <c r="Q20" s="187">
        <v>125849788745</v>
      </c>
      <c r="R20" s="164"/>
      <c r="S20" s="187">
        <v>0</v>
      </c>
      <c r="T20" s="164"/>
      <c r="U20" s="187">
        <v>0</v>
      </c>
      <c r="V20" s="164"/>
      <c r="W20" s="187">
        <v>0</v>
      </c>
      <c r="X20" s="164"/>
      <c r="Y20" s="187">
        <v>0</v>
      </c>
      <c r="Z20" s="164"/>
      <c r="AA20" s="80">
        <f t="shared" si="0"/>
        <v>0</v>
      </c>
      <c r="AB20" s="36"/>
      <c r="AD20" s="36"/>
    </row>
    <row r="21" spans="1:30" ht="34.5" customHeight="1" x14ac:dyDescent="0.2">
      <c r="A21" s="265" t="s">
        <v>61</v>
      </c>
      <c r="B21" s="265"/>
      <c r="D21" s="263">
        <v>0</v>
      </c>
      <c r="E21" s="263"/>
      <c r="F21" s="36"/>
      <c r="G21" s="177">
        <v>0</v>
      </c>
      <c r="H21" s="164"/>
      <c r="I21" s="177">
        <v>0</v>
      </c>
      <c r="J21" s="164"/>
      <c r="K21" s="177">
        <v>12516970</v>
      </c>
      <c r="L21" s="164"/>
      <c r="M21" s="177">
        <v>297622213506</v>
      </c>
      <c r="N21" s="164"/>
      <c r="O21" s="177">
        <v>0</v>
      </c>
      <c r="P21" s="164"/>
      <c r="Q21" s="177">
        <v>0</v>
      </c>
      <c r="R21" s="164"/>
      <c r="S21" s="177">
        <v>12516970</v>
      </c>
      <c r="T21" s="164"/>
      <c r="U21" s="186">
        <v>24292</v>
      </c>
      <c r="V21" s="164"/>
      <c r="W21" s="177">
        <v>297622213506</v>
      </c>
      <c r="X21" s="164"/>
      <c r="Y21" s="177">
        <v>303697360557.71198</v>
      </c>
      <c r="Z21" s="164"/>
      <c r="AA21" s="80">
        <f>Y21/$AC$8</f>
        <v>3.0342238602208424E-3</v>
      </c>
      <c r="AB21" s="36"/>
      <c r="AD21" s="36"/>
    </row>
    <row r="22" spans="1:30" ht="34.5" customHeight="1" thickBot="1" x14ac:dyDescent="0.25">
      <c r="A22" s="257" t="s">
        <v>24</v>
      </c>
      <c r="B22" s="257"/>
      <c r="D22" s="262"/>
      <c r="E22" s="262"/>
      <c r="F22" s="36"/>
      <c r="G22" s="180">
        <f>SUM(G9:G21)</f>
        <v>4893174674444</v>
      </c>
      <c r="H22" s="164"/>
      <c r="I22" s="180">
        <f>SUM(I9:I21)</f>
        <v>5977155427526.0313</v>
      </c>
      <c r="J22" s="164"/>
      <c r="K22" s="180">
        <f>SUM(K9:K21)</f>
        <v>130247248</v>
      </c>
      <c r="L22" s="164"/>
      <c r="M22" s="180">
        <f>SUM(M9:M21)</f>
        <v>2319341904954.1602</v>
      </c>
      <c r="N22" s="164"/>
      <c r="O22" s="180">
        <f>SUM(O9:O21)</f>
        <v>-82239689</v>
      </c>
      <c r="P22" s="164"/>
      <c r="Q22" s="180">
        <f>SUM(Q9:Q21)</f>
        <v>1881723361413</v>
      </c>
      <c r="R22" s="164"/>
      <c r="S22" s="180">
        <f>SUM(S9:S21)</f>
        <v>373513264</v>
      </c>
      <c r="T22" s="164"/>
      <c r="U22" s="186"/>
      <c r="V22" s="164"/>
      <c r="W22" s="180">
        <f>SUM(W9:W21)</f>
        <v>5812361185810</v>
      </c>
      <c r="X22" s="164"/>
      <c r="Y22" s="180">
        <f>SUM(Y9:Y21)</f>
        <v>7021516900299.1123</v>
      </c>
      <c r="Z22" s="164"/>
      <c r="AA22" s="207">
        <f>SUM(AA9:AA21)</f>
        <v>7.0151594583196475E-2</v>
      </c>
      <c r="AB22" s="36"/>
      <c r="AC22" s="36"/>
      <c r="AD22" s="36"/>
    </row>
    <row r="23" spans="1:30" ht="13.5" thickTop="1" x14ac:dyDescent="0.2">
      <c r="D23" s="36"/>
      <c r="E23" s="36"/>
      <c r="F23" s="36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36"/>
      <c r="AC23" s="36"/>
      <c r="AD23" s="36"/>
    </row>
    <row r="24" spans="1:30" ht="19.5" x14ac:dyDescent="0.2">
      <c r="D24" s="36"/>
      <c r="E24" s="36"/>
      <c r="F24" s="36"/>
      <c r="G24" s="75"/>
      <c r="H24" s="75"/>
      <c r="I24" s="75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36"/>
      <c r="AC24" s="36"/>
      <c r="AD24" s="36"/>
    </row>
    <row r="25" spans="1:30" x14ac:dyDescent="0.2">
      <c r="D25" s="36"/>
      <c r="E25" s="36"/>
      <c r="F25" s="36"/>
      <c r="G25" s="208"/>
      <c r="H25" s="164"/>
      <c r="I25" s="208"/>
      <c r="J25" s="164"/>
      <c r="K25" s="164"/>
      <c r="L25" s="164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/>
      <c r="AC25" s="36"/>
      <c r="AD25" s="36"/>
    </row>
    <row r="26" spans="1:30" ht="21" x14ac:dyDescent="0.4">
      <c r="G26" s="163"/>
      <c r="H26" s="163"/>
      <c r="I26" s="163"/>
      <c r="J26" s="163"/>
      <c r="K26" s="163"/>
      <c r="L26" s="163"/>
      <c r="M26" s="187"/>
      <c r="N26" s="187"/>
      <c r="O26" s="187"/>
      <c r="P26" s="187"/>
      <c r="Q26" s="187"/>
      <c r="R26" s="187"/>
      <c r="S26" s="187"/>
      <c r="T26" s="210"/>
      <c r="U26" s="210"/>
      <c r="V26" s="210"/>
      <c r="W26" s="187"/>
      <c r="X26" s="187"/>
      <c r="Y26" s="187"/>
      <c r="Z26" s="187"/>
      <c r="AA26" s="187"/>
      <c r="AB26" s="54"/>
    </row>
    <row r="27" spans="1:30" ht="21" x14ac:dyDescent="0.4">
      <c r="G27" s="163"/>
      <c r="H27" s="163"/>
      <c r="I27" s="163"/>
      <c r="J27" s="163"/>
      <c r="K27" s="163"/>
      <c r="L27" s="163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187"/>
      <c r="X27" s="187"/>
      <c r="Y27" s="187"/>
      <c r="Z27" s="187"/>
      <c r="AA27" s="187"/>
      <c r="AB27" s="54"/>
    </row>
    <row r="28" spans="1:30" ht="21" x14ac:dyDescent="0.4"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70"/>
      <c r="X28" s="70"/>
      <c r="Y28" s="70"/>
      <c r="Z28" s="70"/>
      <c r="AA28" s="70"/>
      <c r="AB28" s="54"/>
    </row>
    <row r="29" spans="1:30" ht="21" x14ac:dyDescent="0.4"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70"/>
      <c r="X29" s="70"/>
      <c r="Y29" s="70"/>
      <c r="Z29" s="70"/>
      <c r="AA29" s="70"/>
      <c r="AB29" s="54"/>
    </row>
    <row r="30" spans="1:30" ht="21" x14ac:dyDescent="0.4"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70"/>
      <c r="X30" s="70"/>
      <c r="Y30" s="70"/>
      <c r="Z30" s="70"/>
      <c r="AA30" s="70"/>
      <c r="AB30" s="54"/>
    </row>
    <row r="31" spans="1:30" x14ac:dyDescent="0.2"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30" x14ac:dyDescent="0.2"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3:28" x14ac:dyDescent="0.2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</sheetData>
  <mergeCells count="39">
    <mergeCell ref="A22:B22"/>
    <mergeCell ref="D22:E22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conditionalFormatting sqref="Y27">
    <cfRule type="duplicateValues" dxfId="7" priority="4"/>
  </conditionalFormatting>
  <conditionalFormatting sqref="W26:AA30">
    <cfRule type="duplicateValues" dxfId="6" priority="3"/>
  </conditionalFormatting>
  <conditionalFormatting sqref="AA27">
    <cfRule type="duplicateValues" dxfId="5" priority="2"/>
  </conditionalFormatting>
  <conditionalFormatting sqref="M26">
    <cfRule type="duplicateValues" dxfId="4" priority="1"/>
  </conditionalFormatting>
  <pageMargins left="0.39" right="0.39" top="0.39" bottom="0.39" header="0" footer="0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7"/>
  <sheetViews>
    <sheetView rightToLeft="1" view="pageBreakPreview" zoomScale="70" zoomScaleNormal="70" zoomScaleSheetLayoutView="70" workbookViewId="0">
      <selection activeCell="B4" sqref="B4"/>
    </sheetView>
  </sheetViews>
  <sheetFormatPr defaultRowHeight="12.75" x14ac:dyDescent="0.2"/>
  <cols>
    <col min="1" max="1" width="5.140625" style="35" customWidth="1"/>
    <col min="2" max="2" width="51.42578125" style="35" customWidth="1"/>
    <col min="3" max="3" width="1.28515625" style="35" customWidth="1"/>
    <col min="4" max="4" width="15.42578125" style="35" bestFit="1" customWidth="1"/>
    <col min="5" max="5" width="1.28515625" style="35" customWidth="1"/>
    <col min="6" max="6" width="13" style="35" customWidth="1"/>
    <col min="7" max="7" width="1.28515625" style="35" customWidth="1"/>
    <col min="8" max="8" width="19.28515625" style="35" bestFit="1" customWidth="1"/>
    <col min="9" max="9" width="1.28515625" style="35" customWidth="1"/>
    <col min="10" max="10" width="20.5703125" style="35" bestFit="1" customWidth="1"/>
    <col min="11" max="11" width="1.28515625" style="35" customWidth="1"/>
    <col min="12" max="12" width="13" style="35" customWidth="1"/>
    <col min="13" max="13" width="1.28515625" style="35" customWidth="1"/>
    <col min="14" max="14" width="18.7109375" style="35" bestFit="1" customWidth="1"/>
    <col min="15" max="15" width="1.28515625" style="35" customWidth="1"/>
    <col min="16" max="16" width="13" style="35" customWidth="1"/>
    <col min="17" max="17" width="1.28515625" style="35" customWidth="1"/>
    <col min="18" max="18" width="18.42578125" style="35" bestFit="1" customWidth="1"/>
    <col min="19" max="19" width="1.28515625" style="35" customWidth="1"/>
    <col min="20" max="20" width="15.5703125" style="35" customWidth="1"/>
    <col min="21" max="21" width="1.28515625" style="35" customWidth="1"/>
    <col min="22" max="22" width="15.5703125" style="35" customWidth="1"/>
    <col min="23" max="23" width="1.28515625" style="35" customWidth="1"/>
    <col min="24" max="24" width="20.140625" style="35" bestFit="1" customWidth="1"/>
    <col min="25" max="25" width="1.28515625" style="35" customWidth="1"/>
    <col min="26" max="26" width="20.42578125" style="35" bestFit="1" customWidth="1"/>
    <col min="27" max="27" width="1.28515625" style="35" customWidth="1"/>
    <col min="28" max="28" width="19.140625" style="35" bestFit="1" customWidth="1"/>
    <col min="29" max="29" width="0.28515625" style="35" customWidth="1"/>
    <col min="30" max="30" width="9.140625" style="35"/>
    <col min="31" max="31" width="27.140625" style="35" bestFit="1" customWidth="1"/>
    <col min="32" max="16384" width="9.140625" style="35"/>
  </cols>
  <sheetData>
    <row r="1" spans="1:33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</row>
    <row r="2" spans="1:33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3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3" ht="26.25" customHeight="1" x14ac:dyDescent="0.2"/>
    <row r="5" spans="1:33" ht="44.25" customHeight="1" x14ac:dyDescent="0.2">
      <c r="A5" s="27" t="s">
        <v>62</v>
      </c>
      <c r="B5" s="252" t="s">
        <v>63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</row>
    <row r="6" spans="1:33" ht="31.5" customHeight="1" x14ac:dyDescent="0.2">
      <c r="A6" s="253" t="s">
        <v>64</v>
      </c>
      <c r="B6" s="253"/>
      <c r="C6" s="253"/>
      <c r="D6" s="253"/>
      <c r="E6" s="253"/>
      <c r="F6" s="253" t="s">
        <v>7</v>
      </c>
      <c r="G6" s="253"/>
      <c r="H6" s="253"/>
      <c r="I6" s="253"/>
      <c r="J6" s="253"/>
      <c r="K6" s="64"/>
      <c r="L6" s="253" t="s">
        <v>8</v>
      </c>
      <c r="M6" s="253"/>
      <c r="N6" s="253"/>
      <c r="O6" s="253"/>
      <c r="P6" s="253"/>
      <c r="Q6" s="253"/>
      <c r="R6" s="253"/>
      <c r="S6" s="64"/>
      <c r="T6" s="253" t="s">
        <v>9</v>
      </c>
      <c r="U6" s="253"/>
      <c r="V6" s="253"/>
      <c r="W6" s="253"/>
      <c r="X6" s="253"/>
      <c r="Y6" s="253"/>
      <c r="Z6" s="253"/>
      <c r="AA6" s="253"/>
      <c r="AB6" s="253"/>
      <c r="AE6" s="202"/>
    </row>
    <row r="7" spans="1:33" ht="31.5" customHeight="1" x14ac:dyDescent="0.2">
      <c r="A7" s="53"/>
      <c r="B7" s="53"/>
      <c r="C7" s="53"/>
      <c r="D7" s="53"/>
      <c r="E7" s="53"/>
      <c r="F7" s="65"/>
      <c r="G7" s="65"/>
      <c r="H7" s="65"/>
      <c r="I7" s="65"/>
      <c r="J7" s="65"/>
      <c r="K7" s="64"/>
      <c r="L7" s="254" t="s">
        <v>10</v>
      </c>
      <c r="M7" s="254"/>
      <c r="N7" s="254"/>
      <c r="O7" s="65"/>
      <c r="P7" s="254" t="s">
        <v>11</v>
      </c>
      <c r="Q7" s="254"/>
      <c r="R7" s="254"/>
      <c r="S7" s="64"/>
      <c r="T7" s="65"/>
      <c r="U7" s="65"/>
      <c r="V7" s="65"/>
      <c r="W7" s="65"/>
      <c r="X7" s="65"/>
      <c r="Y7" s="65"/>
      <c r="Z7" s="65"/>
      <c r="AA7" s="65"/>
      <c r="AB7" s="65"/>
      <c r="AD7" s="39"/>
      <c r="AE7" s="201" t="str">
        <f>'واحدهای صندوق'!AC7</f>
        <v>جمع سرمایه‌گذاری‌ها و دارایی‌ها</v>
      </c>
      <c r="AF7" s="39"/>
      <c r="AG7" s="39"/>
    </row>
    <row r="8" spans="1:33" ht="31.5" customHeight="1" x14ac:dyDescent="0.2">
      <c r="A8" s="253" t="s">
        <v>65</v>
      </c>
      <c r="B8" s="253"/>
      <c r="D8" s="25" t="s">
        <v>66</v>
      </c>
      <c r="E8" s="36"/>
      <c r="F8" s="25" t="s">
        <v>13</v>
      </c>
      <c r="G8" s="36"/>
      <c r="H8" s="25" t="s">
        <v>14</v>
      </c>
      <c r="I8" s="36"/>
      <c r="J8" s="25" t="s">
        <v>15</v>
      </c>
      <c r="K8" s="36"/>
      <c r="L8" s="26" t="s">
        <v>13</v>
      </c>
      <c r="M8" s="37"/>
      <c r="N8" s="26" t="s">
        <v>14</v>
      </c>
      <c r="O8" s="36"/>
      <c r="P8" s="26" t="s">
        <v>13</v>
      </c>
      <c r="Q8" s="37"/>
      <c r="R8" s="26" t="s">
        <v>16</v>
      </c>
      <c r="S8" s="36"/>
      <c r="T8" s="25" t="s">
        <v>13</v>
      </c>
      <c r="U8" s="36"/>
      <c r="V8" s="25" t="s">
        <v>17</v>
      </c>
      <c r="W8" s="36"/>
      <c r="X8" s="25" t="s">
        <v>14</v>
      </c>
      <c r="Y8" s="36"/>
      <c r="Z8" s="25" t="s">
        <v>15</v>
      </c>
      <c r="AA8" s="36"/>
      <c r="AB8" s="25" t="s">
        <v>18</v>
      </c>
      <c r="AD8" s="39"/>
      <c r="AE8" s="201">
        <f>'واحدهای صندوق'!AC8</f>
        <v>100090624340291</v>
      </c>
      <c r="AF8" s="39"/>
      <c r="AG8" s="39"/>
    </row>
    <row r="9" spans="1:33" ht="39.75" customHeight="1" x14ac:dyDescent="0.2">
      <c r="A9" s="261" t="s">
        <v>68</v>
      </c>
      <c r="B9" s="261"/>
      <c r="D9" s="29" t="s">
        <v>69</v>
      </c>
      <c r="E9" s="36"/>
      <c r="F9" s="38">
        <v>2203109</v>
      </c>
      <c r="G9" s="36"/>
      <c r="H9" s="174">
        <v>15003981955816</v>
      </c>
      <c r="I9" s="164"/>
      <c r="J9" s="174">
        <v>16933332672327</v>
      </c>
      <c r="K9" s="164"/>
      <c r="L9" s="174">
        <v>0</v>
      </c>
      <c r="M9" s="164"/>
      <c r="N9" s="174">
        <v>0</v>
      </c>
      <c r="O9" s="164"/>
      <c r="P9" s="174">
        <v>11920</v>
      </c>
      <c r="Q9" s="164"/>
      <c r="R9" s="174">
        <v>91625632132</v>
      </c>
      <c r="S9" s="164"/>
      <c r="T9" s="174">
        <v>2191189</v>
      </c>
      <c r="U9" s="164"/>
      <c r="V9" s="174">
        <v>7691486</v>
      </c>
      <c r="W9" s="164"/>
      <c r="X9" s="174">
        <v>14922802375090</v>
      </c>
      <c r="Y9" s="164"/>
      <c r="Z9" s="174">
        <v>16842123404680</v>
      </c>
      <c r="AA9" s="164"/>
      <c r="AB9" s="79">
        <f>Z9/$AE$8</f>
        <v>0.16826874160980015</v>
      </c>
      <c r="AC9" s="163"/>
      <c r="AD9" s="187"/>
      <c r="AE9" s="201"/>
      <c r="AF9" s="39"/>
      <c r="AG9" s="39"/>
    </row>
    <row r="10" spans="1:33" ht="39.75" customHeight="1" x14ac:dyDescent="0.2">
      <c r="A10" s="264" t="s">
        <v>70</v>
      </c>
      <c r="B10" s="264"/>
      <c r="D10" s="66" t="s">
        <v>71</v>
      </c>
      <c r="E10" s="36"/>
      <c r="F10" s="39">
        <v>1335900</v>
      </c>
      <c r="G10" s="36"/>
      <c r="H10" s="187">
        <v>4999848883800</v>
      </c>
      <c r="I10" s="164"/>
      <c r="J10" s="187">
        <v>5565043428738</v>
      </c>
      <c r="K10" s="164"/>
      <c r="L10" s="187">
        <v>0</v>
      </c>
      <c r="M10" s="164"/>
      <c r="N10" s="187">
        <v>0</v>
      </c>
      <c r="O10" s="164"/>
      <c r="P10" s="187">
        <v>0</v>
      </c>
      <c r="Q10" s="164"/>
      <c r="R10" s="187">
        <v>0</v>
      </c>
      <c r="S10" s="164"/>
      <c r="T10" s="187">
        <v>1335900</v>
      </c>
      <c r="U10" s="164"/>
      <c r="V10" s="187">
        <v>4243106</v>
      </c>
      <c r="W10" s="164"/>
      <c r="X10" s="187">
        <v>4999848883800</v>
      </c>
      <c r="Y10" s="164"/>
      <c r="Z10" s="187">
        <v>5664539539159</v>
      </c>
      <c r="AA10" s="164"/>
      <c r="AB10" s="80">
        <f>Z10/$AE$8</f>
        <v>5.6594107355155812E-2</v>
      </c>
      <c r="AC10" s="163"/>
      <c r="AD10" s="187"/>
      <c r="AE10" s="201"/>
      <c r="AF10" s="39"/>
      <c r="AG10" s="39"/>
    </row>
    <row r="11" spans="1:33" ht="39.75" customHeight="1" x14ac:dyDescent="0.2">
      <c r="A11" s="264" t="s">
        <v>72</v>
      </c>
      <c r="B11" s="264"/>
      <c r="D11" s="66" t="s">
        <v>73</v>
      </c>
      <c r="E11" s="36"/>
      <c r="F11" s="39">
        <v>9086</v>
      </c>
      <c r="G11" s="36"/>
      <c r="H11" s="187">
        <v>5082255524</v>
      </c>
      <c r="I11" s="164"/>
      <c r="J11" s="187">
        <v>6694829485</v>
      </c>
      <c r="K11" s="164"/>
      <c r="L11" s="187">
        <v>0</v>
      </c>
      <c r="M11" s="164"/>
      <c r="N11" s="187">
        <v>0</v>
      </c>
      <c r="O11" s="164"/>
      <c r="P11" s="187">
        <v>0</v>
      </c>
      <c r="Q11" s="164"/>
      <c r="R11" s="187">
        <v>0</v>
      </c>
      <c r="S11" s="164"/>
      <c r="T11" s="187">
        <v>9086</v>
      </c>
      <c r="U11" s="164"/>
      <c r="V11" s="187">
        <v>758000</v>
      </c>
      <c r="W11" s="164"/>
      <c r="X11" s="187">
        <v>5082255524</v>
      </c>
      <c r="Y11" s="164"/>
      <c r="Z11" s="187">
        <v>6883443091</v>
      </c>
      <c r="AA11" s="164"/>
      <c r="AB11" s="80">
        <f t="shared" ref="AB11:AB18" si="0">Z11/$AE$8</f>
        <v>6.8772106642051416E-5</v>
      </c>
      <c r="AC11" s="163"/>
      <c r="AD11" s="187"/>
      <c r="AE11" s="201"/>
      <c r="AF11" s="39"/>
      <c r="AG11" s="39"/>
    </row>
    <row r="12" spans="1:33" ht="39.75" customHeight="1" x14ac:dyDescent="0.2">
      <c r="A12" s="264" t="s">
        <v>74</v>
      </c>
      <c r="B12" s="264"/>
      <c r="D12" s="66" t="s">
        <v>75</v>
      </c>
      <c r="E12" s="36"/>
      <c r="F12" s="39">
        <v>1500000</v>
      </c>
      <c r="G12" s="36"/>
      <c r="H12" s="187">
        <v>1500000000000</v>
      </c>
      <c r="I12" s="164"/>
      <c r="J12" s="187">
        <v>1499184375000</v>
      </c>
      <c r="K12" s="164"/>
      <c r="L12" s="187">
        <v>0</v>
      </c>
      <c r="M12" s="164"/>
      <c r="N12" s="187">
        <v>0</v>
      </c>
      <c r="O12" s="164"/>
      <c r="P12" s="187">
        <v>0</v>
      </c>
      <c r="Q12" s="164"/>
      <c r="R12" s="187">
        <v>0</v>
      </c>
      <c r="S12" s="164"/>
      <c r="T12" s="187">
        <v>1500000</v>
      </c>
      <c r="U12" s="164"/>
      <c r="V12" s="187">
        <v>1000000</v>
      </c>
      <c r="W12" s="164"/>
      <c r="X12" s="187">
        <v>1500000000000</v>
      </c>
      <c r="Y12" s="164"/>
      <c r="Z12" s="187">
        <v>1499184375000</v>
      </c>
      <c r="AA12" s="164"/>
      <c r="AB12" s="80">
        <f>Z12/$AE$8</f>
        <v>1.4978269791814162E-2</v>
      </c>
      <c r="AC12" s="163"/>
      <c r="AD12" s="163"/>
      <c r="AE12" s="163"/>
    </row>
    <row r="13" spans="1:33" ht="39.75" customHeight="1" x14ac:dyDescent="0.2">
      <c r="A13" s="264" t="s">
        <v>77</v>
      </c>
      <c r="B13" s="264"/>
      <c r="D13" s="66" t="s">
        <v>78</v>
      </c>
      <c r="E13" s="36"/>
      <c r="F13" s="39">
        <v>2500000</v>
      </c>
      <c r="G13" s="36"/>
      <c r="H13" s="187">
        <v>2500000000000</v>
      </c>
      <c r="I13" s="164"/>
      <c r="J13" s="187">
        <v>2498640625000</v>
      </c>
      <c r="K13" s="164"/>
      <c r="L13" s="187">
        <v>0</v>
      </c>
      <c r="M13" s="164"/>
      <c r="N13" s="187">
        <v>0</v>
      </c>
      <c r="O13" s="164"/>
      <c r="P13" s="187">
        <v>0</v>
      </c>
      <c r="Q13" s="164"/>
      <c r="R13" s="187">
        <v>0</v>
      </c>
      <c r="S13" s="164"/>
      <c r="T13" s="187">
        <v>2500000</v>
      </c>
      <c r="U13" s="164"/>
      <c r="V13" s="187">
        <v>1000000</v>
      </c>
      <c r="W13" s="164"/>
      <c r="X13" s="187">
        <v>2500000000000</v>
      </c>
      <c r="Y13" s="164"/>
      <c r="Z13" s="187">
        <v>2498640625000</v>
      </c>
      <c r="AA13" s="164"/>
      <c r="AB13" s="80">
        <f t="shared" si="0"/>
        <v>2.4963782986356937E-2</v>
      </c>
      <c r="AC13" s="163"/>
      <c r="AD13" s="163"/>
      <c r="AE13" s="163"/>
    </row>
    <row r="14" spans="1:33" ht="39.75" customHeight="1" x14ac:dyDescent="0.2">
      <c r="A14" s="264" t="s">
        <v>80</v>
      </c>
      <c r="B14" s="264"/>
      <c r="D14" s="66" t="s">
        <v>81</v>
      </c>
      <c r="E14" s="36"/>
      <c r="F14" s="39">
        <v>750000</v>
      </c>
      <c r="G14" s="36"/>
      <c r="H14" s="187">
        <v>750000000000</v>
      </c>
      <c r="I14" s="164"/>
      <c r="J14" s="187">
        <v>749592187500</v>
      </c>
      <c r="K14" s="164"/>
      <c r="L14" s="187">
        <v>0</v>
      </c>
      <c r="M14" s="164"/>
      <c r="N14" s="187">
        <v>0</v>
      </c>
      <c r="O14" s="164"/>
      <c r="P14" s="187">
        <v>0</v>
      </c>
      <c r="Q14" s="164"/>
      <c r="R14" s="187">
        <v>0</v>
      </c>
      <c r="S14" s="164"/>
      <c r="T14" s="187">
        <v>750000</v>
      </c>
      <c r="U14" s="164"/>
      <c r="V14" s="187">
        <v>1000000</v>
      </c>
      <c r="W14" s="164"/>
      <c r="X14" s="187">
        <v>750000000000</v>
      </c>
      <c r="Y14" s="164"/>
      <c r="Z14" s="187">
        <v>749592187500</v>
      </c>
      <c r="AA14" s="164"/>
      <c r="AB14" s="80">
        <f t="shared" si="0"/>
        <v>7.4891348959070809E-3</v>
      </c>
      <c r="AC14" s="163"/>
      <c r="AD14" s="163"/>
      <c r="AE14" s="163"/>
    </row>
    <row r="15" spans="1:33" ht="39.75" customHeight="1" x14ac:dyDescent="0.2">
      <c r="A15" s="264" t="s">
        <v>83</v>
      </c>
      <c r="B15" s="264"/>
      <c r="D15" s="66" t="s">
        <v>84</v>
      </c>
      <c r="E15" s="36"/>
      <c r="F15" s="39">
        <v>5000000</v>
      </c>
      <c r="G15" s="36"/>
      <c r="H15" s="187">
        <v>4882000000000</v>
      </c>
      <c r="I15" s="164"/>
      <c r="J15" s="187">
        <v>4893537691250</v>
      </c>
      <c r="K15" s="164"/>
      <c r="L15" s="187">
        <v>0</v>
      </c>
      <c r="M15" s="164"/>
      <c r="N15" s="187">
        <v>0</v>
      </c>
      <c r="O15" s="164"/>
      <c r="P15" s="187">
        <v>0</v>
      </c>
      <c r="Q15" s="164"/>
      <c r="R15" s="187">
        <v>0</v>
      </c>
      <c r="S15" s="164"/>
      <c r="T15" s="187">
        <v>5000000</v>
      </c>
      <c r="U15" s="164"/>
      <c r="V15" s="187">
        <v>990500</v>
      </c>
      <c r="W15" s="164"/>
      <c r="X15" s="187">
        <v>4882000000000</v>
      </c>
      <c r="Y15" s="164"/>
      <c r="Z15" s="187">
        <v>4949807078125</v>
      </c>
      <c r="AA15" s="164"/>
      <c r="AB15" s="80">
        <f t="shared" si="0"/>
        <v>4.9453254095973093E-2</v>
      </c>
      <c r="AC15" s="163"/>
      <c r="AD15" s="163"/>
      <c r="AE15" s="163"/>
    </row>
    <row r="16" spans="1:33" ht="39.75" customHeight="1" x14ac:dyDescent="0.2">
      <c r="A16" s="264" t="s">
        <v>86</v>
      </c>
      <c r="B16" s="264"/>
      <c r="D16" s="66" t="s">
        <v>84</v>
      </c>
      <c r="E16" s="36"/>
      <c r="F16" s="39">
        <v>150000</v>
      </c>
      <c r="G16" s="36"/>
      <c r="H16" s="187">
        <v>146100000000</v>
      </c>
      <c r="I16" s="164"/>
      <c r="J16" s="187">
        <v>145404393346</v>
      </c>
      <c r="K16" s="164"/>
      <c r="L16" s="187">
        <v>0</v>
      </c>
      <c r="M16" s="164"/>
      <c r="N16" s="187">
        <v>0</v>
      </c>
      <c r="O16" s="164"/>
      <c r="P16" s="187">
        <v>0</v>
      </c>
      <c r="Q16" s="164"/>
      <c r="R16" s="187">
        <v>0</v>
      </c>
      <c r="S16" s="164"/>
      <c r="T16" s="187">
        <v>150000</v>
      </c>
      <c r="U16" s="164"/>
      <c r="V16" s="187">
        <v>986700</v>
      </c>
      <c r="W16" s="164"/>
      <c r="X16" s="187">
        <v>146100000000</v>
      </c>
      <c r="Y16" s="164"/>
      <c r="Z16" s="187">
        <v>147924522281</v>
      </c>
      <c r="AA16" s="164"/>
      <c r="AB16" s="80">
        <f t="shared" si="0"/>
        <v>1.4779058803558057E-3</v>
      </c>
      <c r="AC16" s="163"/>
      <c r="AD16" s="163"/>
      <c r="AE16" s="163"/>
    </row>
    <row r="17" spans="1:31" ht="39.75" customHeight="1" x14ac:dyDescent="0.2">
      <c r="A17" s="264" t="s">
        <v>88</v>
      </c>
      <c r="B17" s="264"/>
      <c r="D17" s="66" t="s">
        <v>89</v>
      </c>
      <c r="E17" s="36"/>
      <c r="F17" s="39">
        <v>379157</v>
      </c>
      <c r="G17" s="36"/>
      <c r="H17" s="187">
        <v>349999826700</v>
      </c>
      <c r="I17" s="164"/>
      <c r="J17" s="187">
        <v>302402765038</v>
      </c>
      <c r="K17" s="164"/>
      <c r="L17" s="187">
        <v>0</v>
      </c>
      <c r="M17" s="164"/>
      <c r="N17" s="187">
        <v>0</v>
      </c>
      <c r="O17" s="164"/>
      <c r="P17" s="187">
        <v>0</v>
      </c>
      <c r="Q17" s="164"/>
      <c r="R17" s="187">
        <v>0</v>
      </c>
      <c r="S17" s="164"/>
      <c r="T17" s="187">
        <v>379157</v>
      </c>
      <c r="U17" s="164"/>
      <c r="V17" s="187">
        <v>795500</v>
      </c>
      <c r="W17" s="164"/>
      <c r="X17" s="187">
        <v>349999826700</v>
      </c>
      <c r="Y17" s="164"/>
      <c r="Z17" s="187">
        <v>301455387954</v>
      </c>
      <c r="AA17" s="164"/>
      <c r="AB17" s="80">
        <f t="shared" si="0"/>
        <v>3.0118244335164026E-3</v>
      </c>
      <c r="AC17" s="163"/>
      <c r="AD17" s="163"/>
      <c r="AE17" s="163"/>
    </row>
    <row r="18" spans="1:31" ht="39.75" customHeight="1" x14ac:dyDescent="0.2">
      <c r="A18" s="264" t="s">
        <v>91</v>
      </c>
      <c r="B18" s="264"/>
      <c r="D18" s="66" t="s">
        <v>92</v>
      </c>
      <c r="E18" s="36"/>
      <c r="F18" s="39">
        <v>2997908</v>
      </c>
      <c r="G18" s="36"/>
      <c r="H18" s="187">
        <v>2997908000000</v>
      </c>
      <c r="I18" s="164"/>
      <c r="J18" s="187">
        <v>3056203445275</v>
      </c>
      <c r="K18" s="164"/>
      <c r="L18" s="187">
        <v>0</v>
      </c>
      <c r="M18" s="164"/>
      <c r="N18" s="187">
        <v>0</v>
      </c>
      <c r="O18" s="164"/>
      <c r="P18" s="187">
        <v>0</v>
      </c>
      <c r="Q18" s="164"/>
      <c r="R18" s="187">
        <v>0</v>
      </c>
      <c r="S18" s="164"/>
      <c r="T18" s="187">
        <v>2997908</v>
      </c>
      <c r="U18" s="164"/>
      <c r="V18" s="187">
        <v>1020000</v>
      </c>
      <c r="W18" s="164"/>
      <c r="X18" s="187">
        <v>2997908000000</v>
      </c>
      <c r="Y18" s="164"/>
      <c r="Z18" s="187">
        <v>3056203445275</v>
      </c>
      <c r="AA18" s="164"/>
      <c r="AB18" s="80">
        <f t="shared" si="0"/>
        <v>3.0534362887820854E-2</v>
      </c>
      <c r="AC18" s="163"/>
      <c r="AD18" s="163"/>
      <c r="AE18" s="163"/>
    </row>
    <row r="19" spans="1:31" ht="39.75" customHeight="1" x14ac:dyDescent="0.2">
      <c r="A19" s="265" t="s">
        <v>94</v>
      </c>
      <c r="B19" s="265"/>
      <c r="D19" s="60" t="s">
        <v>89</v>
      </c>
      <c r="E19" s="36"/>
      <c r="F19" s="59">
        <v>0</v>
      </c>
      <c r="G19" s="36"/>
      <c r="H19" s="177">
        <v>0</v>
      </c>
      <c r="I19" s="164"/>
      <c r="J19" s="177">
        <v>0</v>
      </c>
      <c r="K19" s="164"/>
      <c r="L19" s="177">
        <v>6274661</v>
      </c>
      <c r="M19" s="164"/>
      <c r="N19" s="177">
        <v>4922262547420</v>
      </c>
      <c r="O19" s="164"/>
      <c r="P19" s="177">
        <v>3800000</v>
      </c>
      <c r="Q19" s="164"/>
      <c r="R19" s="177">
        <v>3002591047875</v>
      </c>
      <c r="S19" s="164"/>
      <c r="T19" s="186">
        <v>2474661</v>
      </c>
      <c r="U19" s="164"/>
      <c r="V19" s="186">
        <v>803000</v>
      </c>
      <c r="W19" s="164"/>
      <c r="X19" s="177">
        <v>1941289124284</v>
      </c>
      <c r="Y19" s="164"/>
      <c r="Z19" s="177">
        <v>1986072268674</v>
      </c>
      <c r="AA19" s="164"/>
      <c r="AB19" s="80">
        <f>Z19/$AE$8</f>
        <v>1.9842740334216461E-2</v>
      </c>
      <c r="AC19" s="163"/>
      <c r="AD19" s="163"/>
      <c r="AE19" s="163"/>
    </row>
    <row r="20" spans="1:31" ht="39.75" customHeight="1" thickBot="1" x14ac:dyDescent="0.25">
      <c r="A20" s="257" t="s">
        <v>24</v>
      </c>
      <c r="B20" s="257"/>
      <c r="D20" s="59"/>
      <c r="E20" s="36"/>
      <c r="F20" s="59"/>
      <c r="G20" s="36"/>
      <c r="H20" s="180">
        <f>SUM(H9:H19)</f>
        <v>33134920921840</v>
      </c>
      <c r="I20" s="164"/>
      <c r="J20" s="180">
        <f>SUM(J9:J19)</f>
        <v>35650036412959</v>
      </c>
      <c r="K20" s="164"/>
      <c r="L20" s="180">
        <f>SUM(L9:L19)</f>
        <v>6274661</v>
      </c>
      <c r="M20" s="164"/>
      <c r="N20" s="180">
        <f>SUM(N9:N19)</f>
        <v>4922262547420</v>
      </c>
      <c r="O20" s="164"/>
      <c r="P20" s="180">
        <f>SUM(P9:P19)</f>
        <v>3811920</v>
      </c>
      <c r="Q20" s="164"/>
      <c r="R20" s="180">
        <f>SUM(R9:R19)</f>
        <v>3094216680007</v>
      </c>
      <c r="S20" s="164"/>
      <c r="T20" s="186"/>
      <c r="U20" s="164"/>
      <c r="V20" s="186"/>
      <c r="W20" s="164"/>
      <c r="X20" s="180">
        <f>SUM(X9:X19)</f>
        <v>34995030465398</v>
      </c>
      <c r="Y20" s="164"/>
      <c r="Z20" s="180">
        <f>SUM(Z9:Z19)</f>
        <v>37702426276739</v>
      </c>
      <c r="AA20" s="164"/>
      <c r="AB20" s="207">
        <f>SUM(AB9:AB19)</f>
        <v>0.37668289637755881</v>
      </c>
      <c r="AC20" s="163"/>
      <c r="AD20" s="163"/>
      <c r="AE20" s="163"/>
    </row>
    <row r="21" spans="1:31" ht="31.5" customHeight="1" thickTop="1" x14ac:dyDescent="0.2">
      <c r="D21" s="36"/>
      <c r="E21" s="36"/>
      <c r="F21" s="36"/>
      <c r="G21" s="36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3"/>
      <c r="AD21" s="163"/>
      <c r="AE21" s="163"/>
    </row>
    <row r="22" spans="1:31" ht="21" x14ac:dyDescent="0.2">
      <c r="D22" s="39"/>
      <c r="E22" s="39"/>
      <c r="F22" s="39"/>
      <c r="G22" s="39"/>
      <c r="H22" s="187"/>
      <c r="I22" s="187"/>
      <c r="J22" s="187"/>
      <c r="K22" s="187"/>
      <c r="L22" s="187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3"/>
      <c r="AD22" s="163"/>
      <c r="AE22" s="163"/>
    </row>
    <row r="23" spans="1:31" x14ac:dyDescent="0.2"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</row>
    <row r="24" spans="1:31" x14ac:dyDescent="0.2">
      <c r="H24" s="195"/>
      <c r="I24" s="163"/>
      <c r="J24" s="195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</row>
    <row r="25" spans="1:31" x14ac:dyDescent="0.2"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</row>
    <row r="26" spans="1:31" x14ac:dyDescent="0.2"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</row>
    <row r="27" spans="1:31" x14ac:dyDescent="0.2"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</sheetData>
  <mergeCells count="23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L7:N7"/>
    <mergeCell ref="P7:R7"/>
    <mergeCell ref="A8:B8"/>
    <mergeCell ref="A9:B9"/>
    <mergeCell ref="A10:B10"/>
    <mergeCell ref="A1:AB1"/>
    <mergeCell ref="A2:AB2"/>
    <mergeCell ref="A3:AB3"/>
    <mergeCell ref="B5:AB5"/>
    <mergeCell ref="A6:E6"/>
    <mergeCell ref="F6:J6"/>
    <mergeCell ref="L6:R6"/>
    <mergeCell ref="T6:AB6"/>
  </mergeCells>
  <pageMargins left="0.39" right="0.39" top="0.39" bottom="0.39" header="0" footer="0"/>
  <pageSetup paperSize="9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ht="14.45" customHeight="1" x14ac:dyDescent="0.2">
      <c r="A4" s="252" t="s">
        <v>96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ht="14.45" customHeight="1" x14ac:dyDescent="0.2">
      <c r="A5" s="252" t="s">
        <v>97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14.45" customHeight="1" x14ac:dyDescent="0.2"/>
    <row r="7" spans="1:13" ht="14.45" customHeight="1" x14ac:dyDescent="0.2">
      <c r="C7" s="253" t="s">
        <v>9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3" ht="14.45" customHeight="1" x14ac:dyDescent="0.2">
      <c r="A8" s="2" t="s">
        <v>98</v>
      </c>
      <c r="C8" s="4" t="s">
        <v>13</v>
      </c>
      <c r="D8" s="3"/>
      <c r="E8" s="4" t="s">
        <v>99</v>
      </c>
      <c r="F8" s="3"/>
      <c r="G8" s="4" t="s">
        <v>100</v>
      </c>
      <c r="H8" s="3"/>
      <c r="I8" s="4" t="s">
        <v>101</v>
      </c>
      <c r="J8" s="3"/>
      <c r="K8" s="4" t="s">
        <v>102</v>
      </c>
      <c r="L8" s="3"/>
      <c r="M8" s="4" t="s">
        <v>103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2F17-8393-48DE-8D43-E7D202E9F51E}">
  <sheetPr>
    <pageSetUpPr fitToPage="1"/>
  </sheetPr>
  <dimension ref="A1:H69"/>
  <sheetViews>
    <sheetView rightToLeft="1" topLeftCell="A55" zoomScale="130" zoomScaleNormal="130" workbookViewId="0">
      <selection activeCell="A65" sqref="A65:B65"/>
    </sheetView>
  </sheetViews>
  <sheetFormatPr defaultRowHeight="12.75" x14ac:dyDescent="0.2"/>
  <cols>
    <col min="1" max="1" width="5.140625" customWidth="1"/>
    <col min="2" max="2" width="48" customWidth="1"/>
    <col min="3" max="3" width="19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</cols>
  <sheetData>
    <row r="1" spans="1:8" ht="29.1" customHeight="1" x14ac:dyDescent="0.2">
      <c r="A1" s="250" t="s">
        <v>0</v>
      </c>
      <c r="B1" s="250"/>
      <c r="C1" s="250"/>
      <c r="D1" s="250"/>
      <c r="E1" s="250"/>
      <c r="F1" s="250"/>
      <c r="G1" s="250"/>
      <c r="H1" s="250"/>
    </row>
    <row r="2" spans="1:8" ht="21.75" customHeight="1" x14ac:dyDescent="0.2">
      <c r="A2" s="250" t="s">
        <v>1</v>
      </c>
      <c r="B2" s="250"/>
      <c r="C2" s="250"/>
      <c r="D2" s="250"/>
      <c r="E2" s="250"/>
      <c r="F2" s="250"/>
      <c r="G2" s="250"/>
      <c r="H2" s="250"/>
    </row>
    <row r="3" spans="1:8" ht="21.75" customHeight="1" x14ac:dyDescent="0.2">
      <c r="A3" s="250" t="s">
        <v>2</v>
      </c>
      <c r="B3" s="250"/>
      <c r="C3" s="250"/>
      <c r="D3" s="250"/>
      <c r="E3" s="250"/>
      <c r="F3" s="250"/>
      <c r="G3" s="250"/>
      <c r="H3" s="250"/>
    </row>
    <row r="4" spans="1:8" ht="14.45" customHeight="1" x14ac:dyDescent="0.2"/>
    <row r="5" spans="1:8" ht="14.45" customHeight="1" x14ac:dyDescent="0.2">
      <c r="A5" s="42" t="s">
        <v>104</v>
      </c>
      <c r="B5" s="252" t="s">
        <v>105</v>
      </c>
      <c r="C5" s="252"/>
      <c r="D5" s="252"/>
      <c r="E5" s="252"/>
      <c r="F5" s="252"/>
      <c r="G5" s="252"/>
      <c r="H5" s="252"/>
    </row>
    <row r="6" spans="1:8" ht="14.45" customHeight="1" x14ac:dyDescent="0.2">
      <c r="C6" s="253" t="s">
        <v>8</v>
      </c>
      <c r="D6" s="253"/>
      <c r="E6" s="253"/>
      <c r="G6" s="43" t="s">
        <v>9</v>
      </c>
    </row>
    <row r="7" spans="1:8" ht="14.45" customHeight="1" x14ac:dyDescent="0.2">
      <c r="C7" s="3"/>
      <c r="D7" s="3"/>
      <c r="E7" s="3"/>
      <c r="G7" s="3"/>
    </row>
    <row r="8" spans="1:8" ht="14.45" customHeight="1" x14ac:dyDescent="0.2">
      <c r="A8" s="253" t="s">
        <v>106</v>
      </c>
      <c r="B8" s="253"/>
      <c r="C8" s="43" t="s">
        <v>108</v>
      </c>
      <c r="E8" s="43" t="s">
        <v>109</v>
      </c>
      <c r="G8" s="43" t="s">
        <v>107</v>
      </c>
    </row>
    <row r="9" spans="1:8" ht="21.75" customHeight="1" x14ac:dyDescent="0.2">
      <c r="A9" s="266" t="s">
        <v>130</v>
      </c>
      <c r="B9" s="266"/>
      <c r="C9" s="9">
        <v>0</v>
      </c>
      <c r="E9" s="9">
        <v>722000000000</v>
      </c>
      <c r="G9" s="9">
        <v>0</v>
      </c>
    </row>
    <row r="10" spans="1:8" ht="21.75" customHeight="1" x14ac:dyDescent="0.2">
      <c r="A10" s="266" t="s">
        <v>130</v>
      </c>
      <c r="B10" s="266"/>
      <c r="C10" s="9">
        <v>0</v>
      </c>
      <c r="E10" s="9">
        <v>1000000000000</v>
      </c>
      <c r="G10" s="9">
        <v>0</v>
      </c>
    </row>
    <row r="11" spans="1:8" ht="21.75" customHeight="1" x14ac:dyDescent="0.2">
      <c r="A11" s="266" t="s">
        <v>131</v>
      </c>
      <c r="B11" s="266"/>
      <c r="C11" s="9">
        <v>0</v>
      </c>
      <c r="E11" s="9">
        <v>0</v>
      </c>
      <c r="G11" s="9">
        <v>1000000000000</v>
      </c>
    </row>
    <row r="12" spans="1:8" ht="21.75" customHeight="1" x14ac:dyDescent="0.2">
      <c r="A12" s="266" t="s">
        <v>131</v>
      </c>
      <c r="B12" s="266"/>
      <c r="C12" s="9">
        <v>0</v>
      </c>
      <c r="E12" s="9">
        <v>0</v>
      </c>
      <c r="G12" s="9">
        <v>110000000000</v>
      </c>
    </row>
    <row r="13" spans="1:8" ht="21.75" customHeight="1" x14ac:dyDescent="0.2">
      <c r="A13" s="266" t="s">
        <v>131</v>
      </c>
      <c r="B13" s="266"/>
      <c r="C13" s="9">
        <v>0</v>
      </c>
      <c r="E13" s="9">
        <v>350000000000</v>
      </c>
      <c r="G13" s="9">
        <v>0</v>
      </c>
    </row>
    <row r="14" spans="1:8" ht="21.75" customHeight="1" x14ac:dyDescent="0.2">
      <c r="A14" s="266" t="s">
        <v>131</v>
      </c>
      <c r="B14" s="266"/>
      <c r="C14" s="9">
        <v>0</v>
      </c>
      <c r="E14" s="9">
        <v>1300000000000</v>
      </c>
      <c r="G14" s="9">
        <v>0</v>
      </c>
    </row>
    <row r="15" spans="1:8" ht="21.75" customHeight="1" x14ac:dyDescent="0.2">
      <c r="A15" s="266" t="s">
        <v>131</v>
      </c>
      <c r="B15" s="266"/>
      <c r="C15" s="9">
        <v>0</v>
      </c>
      <c r="E15" s="9">
        <v>1000000000000</v>
      </c>
      <c r="G15" s="9">
        <v>0</v>
      </c>
    </row>
    <row r="16" spans="1:8" ht="21.75" customHeight="1" x14ac:dyDescent="0.2">
      <c r="A16" s="266" t="s">
        <v>134</v>
      </c>
      <c r="B16" s="266"/>
      <c r="C16" s="9">
        <v>0</v>
      </c>
      <c r="E16" s="9">
        <v>0</v>
      </c>
      <c r="G16" s="9">
        <v>500000000000</v>
      </c>
    </row>
    <row r="17" spans="1:7" ht="21.75" customHeight="1" x14ac:dyDescent="0.2">
      <c r="A17" s="266" t="s">
        <v>131</v>
      </c>
      <c r="B17" s="266"/>
      <c r="C17" s="9">
        <v>0</v>
      </c>
      <c r="E17" s="9">
        <v>0</v>
      </c>
      <c r="G17" s="9">
        <v>818000000000</v>
      </c>
    </row>
    <row r="18" spans="1:7" ht="21.75" customHeight="1" x14ac:dyDescent="0.2">
      <c r="A18" s="266" t="s">
        <v>137</v>
      </c>
      <c r="B18" s="266"/>
      <c r="C18" s="9">
        <v>0</v>
      </c>
      <c r="E18" s="9">
        <v>0</v>
      </c>
      <c r="G18" s="9">
        <v>1000000000000</v>
      </c>
    </row>
    <row r="19" spans="1:7" ht="21.75" customHeight="1" x14ac:dyDescent="0.2">
      <c r="A19" s="266" t="s">
        <v>130</v>
      </c>
      <c r="B19" s="266"/>
      <c r="C19" s="9">
        <v>0</v>
      </c>
      <c r="E19" s="9">
        <v>185600000000</v>
      </c>
      <c r="G19" s="9">
        <v>708472000000</v>
      </c>
    </row>
    <row r="20" spans="1:7" ht="21.75" customHeight="1" x14ac:dyDescent="0.2">
      <c r="A20" s="266" t="s">
        <v>139</v>
      </c>
      <c r="B20" s="266"/>
      <c r="C20" s="9">
        <v>0</v>
      </c>
      <c r="E20" s="9">
        <v>0</v>
      </c>
      <c r="G20" s="9">
        <v>404512000000</v>
      </c>
    </row>
    <row r="21" spans="1:7" ht="21.75" customHeight="1" x14ac:dyDescent="0.2">
      <c r="A21" s="266" t="s">
        <v>139</v>
      </c>
      <c r="B21" s="266"/>
      <c r="C21" s="9">
        <v>0</v>
      </c>
      <c r="E21" s="9">
        <v>0</v>
      </c>
      <c r="G21" s="9">
        <v>2356567000000</v>
      </c>
    </row>
    <row r="22" spans="1:7" ht="21.75" customHeight="1" x14ac:dyDescent="0.2">
      <c r="A22" s="266" t="s">
        <v>142</v>
      </c>
      <c r="B22" s="266"/>
      <c r="C22" s="9">
        <v>0</v>
      </c>
      <c r="E22" s="9">
        <v>0</v>
      </c>
      <c r="G22" s="9">
        <v>959400000000</v>
      </c>
    </row>
    <row r="23" spans="1:7" ht="21.75" customHeight="1" x14ac:dyDescent="0.2">
      <c r="A23" s="266" t="s">
        <v>142</v>
      </c>
      <c r="B23" s="266"/>
      <c r="C23" s="9">
        <v>0</v>
      </c>
      <c r="E23" s="9">
        <v>0</v>
      </c>
      <c r="G23" s="9">
        <v>1094000000000</v>
      </c>
    </row>
    <row r="24" spans="1:7" ht="21.75" customHeight="1" x14ac:dyDescent="0.2">
      <c r="A24" s="266" t="s">
        <v>142</v>
      </c>
      <c r="B24" s="266"/>
      <c r="C24" s="9">
        <v>0</v>
      </c>
      <c r="E24" s="9">
        <v>0</v>
      </c>
      <c r="G24" s="9">
        <v>1300000000000</v>
      </c>
    </row>
    <row r="25" spans="1:7" ht="21.75" customHeight="1" x14ac:dyDescent="0.2">
      <c r="A25" s="266" t="s">
        <v>146</v>
      </c>
      <c r="B25" s="266"/>
      <c r="C25" s="9">
        <v>0</v>
      </c>
      <c r="E25" s="9">
        <v>700000000000</v>
      </c>
      <c r="G25" s="9">
        <v>300000000000</v>
      </c>
    </row>
    <row r="26" spans="1:7" ht="21.75" customHeight="1" x14ac:dyDescent="0.2">
      <c r="A26" s="266" t="s">
        <v>148</v>
      </c>
      <c r="B26" s="266"/>
      <c r="C26" s="9">
        <v>0</v>
      </c>
      <c r="E26" s="9">
        <v>0</v>
      </c>
      <c r="G26" s="9">
        <v>1000000000000</v>
      </c>
    </row>
    <row r="27" spans="1:7" ht="21.75" customHeight="1" x14ac:dyDescent="0.2">
      <c r="A27" s="266" t="s">
        <v>149</v>
      </c>
      <c r="B27" s="266"/>
      <c r="C27" s="9">
        <v>0</v>
      </c>
      <c r="E27" s="9">
        <v>0</v>
      </c>
      <c r="G27" s="9">
        <v>1000000000000</v>
      </c>
    </row>
    <row r="28" spans="1:7" ht="21.75" customHeight="1" x14ac:dyDescent="0.2">
      <c r="A28" s="266" t="s">
        <v>150</v>
      </c>
      <c r="B28" s="266"/>
      <c r="C28" s="9">
        <v>0</v>
      </c>
      <c r="E28" s="9">
        <v>0</v>
      </c>
      <c r="G28" s="9">
        <v>1124700000000</v>
      </c>
    </row>
    <row r="29" spans="1:7" ht="21.75" customHeight="1" x14ac:dyDescent="0.2">
      <c r="A29" s="266" t="s">
        <v>152</v>
      </c>
      <c r="B29" s="266"/>
      <c r="C29" s="9">
        <v>0</v>
      </c>
      <c r="E29" s="9">
        <v>1000000000000</v>
      </c>
      <c r="G29" s="9">
        <v>0</v>
      </c>
    </row>
    <row r="30" spans="1:7" ht="21.75" customHeight="1" x14ac:dyDescent="0.2">
      <c r="A30" s="266" t="s">
        <v>153</v>
      </c>
      <c r="B30" s="266"/>
      <c r="C30" s="9">
        <v>0</v>
      </c>
      <c r="E30" s="9">
        <v>0</v>
      </c>
      <c r="G30" s="9">
        <v>1211500000000</v>
      </c>
    </row>
    <row r="31" spans="1:7" ht="21.75" customHeight="1" x14ac:dyDescent="0.2">
      <c r="A31" s="266" t="s">
        <v>155</v>
      </c>
      <c r="B31" s="266"/>
      <c r="C31" s="9">
        <v>0</v>
      </c>
      <c r="E31" s="9">
        <v>1000000000000</v>
      </c>
      <c r="G31" s="9">
        <v>0</v>
      </c>
    </row>
    <row r="32" spans="1:7" ht="21.75" customHeight="1" x14ac:dyDescent="0.2">
      <c r="A32" s="266" t="s">
        <v>156</v>
      </c>
      <c r="B32" s="266"/>
      <c r="C32" s="9">
        <v>0</v>
      </c>
      <c r="E32" s="9">
        <v>7416000000</v>
      </c>
      <c r="G32" s="9">
        <v>0</v>
      </c>
    </row>
    <row r="33" spans="1:7" ht="21.75" customHeight="1" x14ac:dyDescent="0.2">
      <c r="A33" s="266" t="s">
        <v>157</v>
      </c>
      <c r="B33" s="266"/>
      <c r="C33" s="9">
        <v>0</v>
      </c>
      <c r="E33" s="9">
        <v>94000000000</v>
      </c>
      <c r="G33" s="9">
        <v>0</v>
      </c>
    </row>
    <row r="34" spans="1:7" ht="21.75" customHeight="1" x14ac:dyDescent="0.2">
      <c r="A34" s="266" t="s">
        <v>156</v>
      </c>
      <c r="B34" s="266"/>
      <c r="C34" s="9">
        <v>0</v>
      </c>
      <c r="E34" s="9">
        <v>1492584000000</v>
      </c>
      <c r="G34" s="9">
        <v>2177983000000</v>
      </c>
    </row>
    <row r="35" spans="1:7" ht="21.75" customHeight="1" x14ac:dyDescent="0.2">
      <c r="A35" s="266" t="s">
        <v>157</v>
      </c>
      <c r="B35" s="266"/>
      <c r="C35" s="9">
        <v>0</v>
      </c>
      <c r="E35" s="9">
        <v>7000000000</v>
      </c>
      <c r="G35" s="9">
        <v>403909000000</v>
      </c>
    </row>
    <row r="36" spans="1:7" ht="21.75" customHeight="1" x14ac:dyDescent="0.2">
      <c r="A36" s="266" t="s">
        <v>159</v>
      </c>
      <c r="B36" s="266"/>
      <c r="C36" s="9">
        <v>0</v>
      </c>
      <c r="E36" s="9">
        <v>0</v>
      </c>
      <c r="G36" s="9">
        <v>189000000000</v>
      </c>
    </row>
    <row r="37" spans="1:7" ht="21.75" customHeight="1" x14ac:dyDescent="0.2">
      <c r="A37" s="266" t="s">
        <v>157</v>
      </c>
      <c r="B37" s="266"/>
      <c r="C37" s="9">
        <v>0</v>
      </c>
      <c r="E37" s="9">
        <v>256624000000</v>
      </c>
      <c r="G37" s="9">
        <v>0</v>
      </c>
    </row>
    <row r="38" spans="1:7" ht="21.75" customHeight="1" x14ac:dyDescent="0.2">
      <c r="A38" s="266" t="s">
        <v>157</v>
      </c>
      <c r="B38" s="266"/>
      <c r="C38" s="9">
        <v>0</v>
      </c>
      <c r="E38" s="9">
        <v>601959000000</v>
      </c>
      <c r="G38" s="9">
        <v>0</v>
      </c>
    </row>
    <row r="39" spans="1:7" ht="21.75" customHeight="1" x14ac:dyDescent="0.2">
      <c r="A39" s="266" t="s">
        <v>131</v>
      </c>
      <c r="B39" s="266"/>
      <c r="C39" s="9">
        <v>0</v>
      </c>
      <c r="E39" s="9">
        <v>1200000000000</v>
      </c>
      <c r="G39" s="9">
        <v>830000000000</v>
      </c>
    </row>
    <row r="40" spans="1:7" ht="21.75" customHeight="1" x14ac:dyDescent="0.2">
      <c r="A40" s="266" t="s">
        <v>131</v>
      </c>
      <c r="B40" s="266"/>
      <c r="C40" s="9">
        <v>0</v>
      </c>
      <c r="E40" s="9">
        <v>0</v>
      </c>
      <c r="G40" s="9">
        <v>56400000000</v>
      </c>
    </row>
    <row r="41" spans="1:7" ht="21.75" customHeight="1" x14ac:dyDescent="0.2">
      <c r="A41" s="266" t="s">
        <v>131</v>
      </c>
      <c r="B41" s="266"/>
      <c r="C41" s="9">
        <v>0</v>
      </c>
      <c r="E41" s="9">
        <v>0</v>
      </c>
      <c r="G41" s="9">
        <v>2099610000000</v>
      </c>
    </row>
    <row r="42" spans="1:7" ht="21.75" customHeight="1" x14ac:dyDescent="0.2">
      <c r="A42" s="266" t="s">
        <v>131</v>
      </c>
      <c r="B42" s="266"/>
      <c r="C42" s="9">
        <v>0</v>
      </c>
      <c r="E42" s="9">
        <v>0</v>
      </c>
      <c r="G42" s="9">
        <v>1093800000000</v>
      </c>
    </row>
    <row r="43" spans="1:7" ht="21.75" customHeight="1" x14ac:dyDescent="0.2">
      <c r="A43" s="266" t="s">
        <v>131</v>
      </c>
      <c r="B43" s="266"/>
      <c r="C43" s="9">
        <v>0</v>
      </c>
      <c r="E43" s="9">
        <v>0</v>
      </c>
      <c r="G43" s="9">
        <v>886886000000</v>
      </c>
    </row>
    <row r="44" spans="1:7" ht="21.75" customHeight="1" x14ac:dyDescent="0.2">
      <c r="A44" s="266" t="s">
        <v>131</v>
      </c>
      <c r="B44" s="266"/>
      <c r="C44" s="9">
        <v>0</v>
      </c>
      <c r="E44" s="9">
        <v>1333634000000</v>
      </c>
      <c r="G44" s="9">
        <v>0</v>
      </c>
    </row>
    <row r="45" spans="1:7" ht="21.75" customHeight="1" x14ac:dyDescent="0.2">
      <c r="A45" s="266" t="s">
        <v>156</v>
      </c>
      <c r="B45" s="266"/>
      <c r="C45" s="9">
        <v>0</v>
      </c>
      <c r="E45" s="9">
        <v>300000000000</v>
      </c>
      <c r="G45" s="9">
        <v>100000000000</v>
      </c>
    </row>
    <row r="46" spans="1:7" ht="21.75" customHeight="1" x14ac:dyDescent="0.2">
      <c r="A46" s="266" t="s">
        <v>157</v>
      </c>
      <c r="B46" s="266"/>
      <c r="C46" s="9">
        <v>0</v>
      </c>
      <c r="E46" s="9">
        <v>372444000000</v>
      </c>
      <c r="G46" s="9">
        <v>0</v>
      </c>
    </row>
    <row r="47" spans="1:7" ht="21.75" customHeight="1" x14ac:dyDescent="0.2">
      <c r="A47" s="266" t="s">
        <v>131</v>
      </c>
      <c r="B47" s="266"/>
      <c r="C47" s="9">
        <v>0</v>
      </c>
      <c r="E47" s="9">
        <v>751200000000</v>
      </c>
      <c r="G47" s="9">
        <v>0</v>
      </c>
    </row>
    <row r="48" spans="1:7" ht="21.75" customHeight="1" x14ac:dyDescent="0.2">
      <c r="A48" s="266" t="s">
        <v>166</v>
      </c>
      <c r="B48" s="266"/>
      <c r="C48" s="9">
        <v>0</v>
      </c>
      <c r="E48" s="9">
        <v>0</v>
      </c>
      <c r="G48" s="9">
        <v>224937000000</v>
      </c>
    </row>
    <row r="49" spans="1:7" ht="21.75" customHeight="1" x14ac:dyDescent="0.2">
      <c r="A49" s="266" t="s">
        <v>131</v>
      </c>
      <c r="B49" s="266"/>
      <c r="C49" s="9">
        <v>0</v>
      </c>
      <c r="E49" s="9">
        <v>1057800000000</v>
      </c>
      <c r="G49" s="9">
        <v>0</v>
      </c>
    </row>
    <row r="50" spans="1:7" ht="21.75" customHeight="1" x14ac:dyDescent="0.2">
      <c r="A50" s="266" t="s">
        <v>130</v>
      </c>
      <c r="B50" s="266"/>
      <c r="C50" s="9">
        <v>0</v>
      </c>
      <c r="E50" s="9">
        <v>0</v>
      </c>
      <c r="G50" s="9">
        <v>1893229000000</v>
      </c>
    </row>
    <row r="51" spans="1:7" ht="21.75" customHeight="1" x14ac:dyDescent="0.2">
      <c r="A51" s="266" t="s">
        <v>130</v>
      </c>
      <c r="B51" s="266"/>
      <c r="C51" s="9">
        <v>0</v>
      </c>
      <c r="E51" s="9">
        <v>0</v>
      </c>
      <c r="G51" s="9">
        <v>2607700000000</v>
      </c>
    </row>
    <row r="52" spans="1:7" ht="21.75" customHeight="1" x14ac:dyDescent="0.2">
      <c r="A52" s="266" t="s">
        <v>130</v>
      </c>
      <c r="B52" s="266"/>
      <c r="C52" s="9">
        <v>0</v>
      </c>
      <c r="E52" s="9">
        <v>0</v>
      </c>
      <c r="G52" s="9">
        <v>1489800000000</v>
      </c>
    </row>
    <row r="53" spans="1:7" ht="21.75" customHeight="1" x14ac:dyDescent="0.2">
      <c r="A53" s="266" t="s">
        <v>130</v>
      </c>
      <c r="B53" s="266"/>
      <c r="C53" s="9">
        <v>0</v>
      </c>
      <c r="E53" s="9">
        <v>0</v>
      </c>
      <c r="G53" s="9">
        <v>1925000000000</v>
      </c>
    </row>
    <row r="54" spans="1:7" ht="21.75" customHeight="1" x14ac:dyDescent="0.2">
      <c r="A54" s="266" t="s">
        <v>130</v>
      </c>
      <c r="B54" s="266"/>
      <c r="C54" s="9">
        <v>0</v>
      </c>
      <c r="E54" s="9">
        <v>5000000000000</v>
      </c>
      <c r="G54" s="9">
        <v>0</v>
      </c>
    </row>
    <row r="55" spans="1:7" ht="21.75" customHeight="1" x14ac:dyDescent="0.2">
      <c r="A55" s="266" t="s">
        <v>130</v>
      </c>
      <c r="B55" s="266"/>
      <c r="C55" s="9">
        <v>0</v>
      </c>
      <c r="E55" s="9">
        <v>200000000000</v>
      </c>
      <c r="G55" s="9">
        <v>0</v>
      </c>
    </row>
    <row r="56" spans="1:7" ht="21.75" customHeight="1" x14ac:dyDescent="0.2">
      <c r="A56" s="266" t="s">
        <v>130</v>
      </c>
      <c r="B56" s="266"/>
      <c r="C56" s="9">
        <v>0</v>
      </c>
      <c r="E56" s="9">
        <v>0</v>
      </c>
      <c r="G56" s="9">
        <v>2734000000000</v>
      </c>
    </row>
    <row r="57" spans="1:7" ht="21.75" customHeight="1" x14ac:dyDescent="0.2">
      <c r="A57" s="266" t="s">
        <v>131</v>
      </c>
      <c r="B57" s="266"/>
      <c r="C57" s="9">
        <v>2872000000000</v>
      </c>
      <c r="E57" s="9">
        <v>0</v>
      </c>
      <c r="G57" s="9">
        <v>2872000000000</v>
      </c>
    </row>
    <row r="58" spans="1:7" ht="21.75" customHeight="1" x14ac:dyDescent="0.2">
      <c r="A58" s="266" t="s">
        <v>130</v>
      </c>
      <c r="B58" s="266"/>
      <c r="C58" s="9">
        <v>1756118000000</v>
      </c>
      <c r="E58" s="9">
        <v>0</v>
      </c>
      <c r="G58" s="9">
        <v>1756118000000</v>
      </c>
    </row>
    <row r="59" spans="1:7" ht="21.75" customHeight="1" x14ac:dyDescent="0.2">
      <c r="A59" s="266" t="s">
        <v>175</v>
      </c>
      <c r="B59" s="266"/>
      <c r="C59" s="9">
        <v>1944180000000</v>
      </c>
      <c r="E59" s="9">
        <v>0</v>
      </c>
      <c r="G59" s="9">
        <v>1944180000000</v>
      </c>
    </row>
    <row r="60" spans="1:7" ht="21.75" customHeight="1" x14ac:dyDescent="0.2">
      <c r="A60" s="266" t="s">
        <v>130</v>
      </c>
      <c r="B60" s="266"/>
      <c r="C60" s="9">
        <v>1591350000000</v>
      </c>
      <c r="E60" s="9">
        <v>0</v>
      </c>
      <c r="G60" s="9">
        <v>1591350000000</v>
      </c>
    </row>
    <row r="61" spans="1:7" ht="21.75" customHeight="1" x14ac:dyDescent="0.2">
      <c r="A61" s="266" t="s">
        <v>131</v>
      </c>
      <c r="B61" s="266"/>
      <c r="C61" s="9">
        <v>1914000000000</v>
      </c>
      <c r="E61" s="9">
        <v>0</v>
      </c>
      <c r="G61" s="9">
        <v>1914000000000</v>
      </c>
    </row>
    <row r="62" spans="1:7" ht="21.75" customHeight="1" x14ac:dyDescent="0.2">
      <c r="A62" s="266" t="s">
        <v>130</v>
      </c>
      <c r="B62" s="266"/>
      <c r="C62" s="9">
        <v>943000000000</v>
      </c>
      <c r="E62" s="9">
        <v>0</v>
      </c>
      <c r="G62" s="9">
        <v>943000000000</v>
      </c>
    </row>
    <row r="63" spans="1:7" ht="21.75" customHeight="1" x14ac:dyDescent="0.2">
      <c r="A63" s="266" t="s">
        <v>131</v>
      </c>
      <c r="B63" s="266"/>
      <c r="C63" s="9">
        <v>399000000000</v>
      </c>
      <c r="E63" s="9">
        <v>0</v>
      </c>
      <c r="G63" s="9">
        <v>399000000000</v>
      </c>
    </row>
    <row r="64" spans="1:7" ht="21.75" customHeight="1" x14ac:dyDescent="0.2">
      <c r="A64" s="266" t="s">
        <v>131</v>
      </c>
      <c r="B64" s="266"/>
      <c r="C64" s="9">
        <v>1350000000000</v>
      </c>
      <c r="E64" s="9">
        <v>0</v>
      </c>
      <c r="G64" s="9">
        <v>1350000000000</v>
      </c>
    </row>
    <row r="65" spans="1:8" ht="21.75" customHeight="1" x14ac:dyDescent="0.2">
      <c r="A65" s="266" t="s">
        <v>130</v>
      </c>
      <c r="B65" s="266"/>
      <c r="C65" s="9">
        <v>3845640000000</v>
      </c>
      <c r="E65" s="9">
        <v>0</v>
      </c>
      <c r="G65" s="9">
        <v>3845640000000</v>
      </c>
    </row>
    <row r="66" spans="1:8" ht="21.75" customHeight="1" x14ac:dyDescent="0.2">
      <c r="A66" s="266" t="s">
        <v>130</v>
      </c>
      <c r="B66" s="266"/>
      <c r="C66" s="9">
        <v>357013000000</v>
      </c>
      <c r="E66" s="9">
        <v>0</v>
      </c>
      <c r="G66" s="9">
        <v>357013000000</v>
      </c>
    </row>
    <row r="67" spans="1:8" ht="21.75" customHeight="1" x14ac:dyDescent="0.2">
      <c r="A67" s="267" t="s">
        <v>130</v>
      </c>
      <c r="B67" s="267"/>
      <c r="C67" s="13">
        <v>258000000000</v>
      </c>
      <c r="E67" s="13">
        <v>0</v>
      </c>
      <c r="G67" s="13">
        <v>258000000000</v>
      </c>
    </row>
    <row r="68" spans="1:8" ht="21.75" customHeight="1" thickBot="1" x14ac:dyDescent="0.25">
      <c r="A68" s="257" t="s">
        <v>24</v>
      </c>
      <c r="B68" s="257"/>
      <c r="C68" s="16">
        <f>SUM(C9:C67)</f>
        <v>17230301000000</v>
      </c>
      <c r="D68" s="16">
        <f t="shared" ref="D68:H68" si="0">SUM(D9:D67)</f>
        <v>0</v>
      </c>
      <c r="E68" s="16">
        <f t="shared" si="0"/>
        <v>19932261000000</v>
      </c>
      <c r="F68" s="16">
        <f t="shared" si="0"/>
        <v>0</v>
      </c>
      <c r="G68" s="16">
        <f t="shared" si="0"/>
        <v>50829706000000</v>
      </c>
      <c r="H68" s="16">
        <f t="shared" si="0"/>
        <v>0</v>
      </c>
    </row>
    <row r="69" spans="1:8" ht="13.5" thickTop="1" x14ac:dyDescent="0.2"/>
  </sheetData>
  <autoFilter ref="A8:H68" xr:uid="{4EDB2F17-8393-48DE-8D43-E7D202E9F51E}">
    <filterColumn colId="0" showButton="0"/>
  </autoFilter>
  <mergeCells count="66">
    <mergeCell ref="A15:B15"/>
    <mergeCell ref="A9:B9"/>
    <mergeCell ref="A1:H1"/>
    <mergeCell ref="A2:H2"/>
    <mergeCell ref="A3:H3"/>
    <mergeCell ref="B5:H5"/>
    <mergeCell ref="C6:E6"/>
    <mergeCell ref="A8:B8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4:B64"/>
    <mergeCell ref="A65:B65"/>
    <mergeCell ref="A66:B66"/>
    <mergeCell ref="A67:B67"/>
    <mergeCell ref="A68:B6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37CA-1915-4BC8-813F-96E52CAC02E4}">
  <sheetPr>
    <pageSetUpPr fitToPage="1"/>
  </sheetPr>
  <dimension ref="A1:P34"/>
  <sheetViews>
    <sheetView rightToLeft="1" view="pageBreakPreview" zoomScaleNormal="85" zoomScaleSheetLayoutView="100" workbookViewId="0">
      <selection activeCell="B4" sqref="B4"/>
    </sheetView>
  </sheetViews>
  <sheetFormatPr defaultRowHeight="15" x14ac:dyDescent="0.2"/>
  <cols>
    <col min="1" max="1" width="5.140625" style="91" customWidth="1"/>
    <col min="2" max="2" width="35" style="91" customWidth="1"/>
    <col min="3" max="3" width="1.28515625" style="91" customWidth="1"/>
    <col min="4" max="4" width="23.140625" style="91" customWidth="1"/>
    <col min="5" max="5" width="1.28515625" style="91" customWidth="1"/>
    <col min="6" max="6" width="27.5703125" style="91" customWidth="1"/>
    <col min="7" max="7" width="1.28515625" style="91" customWidth="1"/>
    <col min="8" max="8" width="26.7109375" style="91" customWidth="1"/>
    <col min="9" max="9" width="1.28515625" style="91" customWidth="1"/>
    <col min="10" max="10" width="24.140625" style="91" customWidth="1"/>
    <col min="11" max="11" width="1.28515625" style="91" customWidth="1"/>
    <col min="12" max="12" width="22.42578125" style="91" customWidth="1"/>
    <col min="13" max="13" width="3.42578125" style="91" customWidth="1"/>
    <col min="14" max="15" width="9.140625" style="91"/>
    <col min="16" max="16" width="30.85546875" style="91" customWidth="1"/>
    <col min="17" max="16384" width="9.140625" style="91"/>
  </cols>
  <sheetData>
    <row r="1" spans="1:16" ht="29.1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6" ht="21.75" customHeight="1" x14ac:dyDescent="0.2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6" ht="21.75" customHeight="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6" ht="14.45" customHeight="1" x14ac:dyDescent="0.2">
      <c r="P4" s="217"/>
    </row>
    <row r="5" spans="1:16" ht="21" x14ac:dyDescent="0.2">
      <c r="A5" s="92" t="s">
        <v>104</v>
      </c>
      <c r="B5" s="272" t="s">
        <v>105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P5" s="217"/>
    </row>
    <row r="6" spans="1:16" ht="32.25" customHeight="1" x14ac:dyDescent="0.2">
      <c r="D6" s="74" t="s">
        <v>7</v>
      </c>
      <c r="F6" s="273" t="s">
        <v>8</v>
      </c>
      <c r="G6" s="273"/>
      <c r="H6" s="273"/>
      <c r="J6" s="74" t="s">
        <v>9</v>
      </c>
      <c r="P6" s="199" t="s">
        <v>327</v>
      </c>
    </row>
    <row r="7" spans="1:16" ht="32.25" customHeight="1" x14ac:dyDescent="0.2">
      <c r="A7" s="273" t="s">
        <v>106</v>
      </c>
      <c r="B7" s="273"/>
      <c r="D7" s="74" t="s">
        <v>107</v>
      </c>
      <c r="F7" s="74" t="s">
        <v>108</v>
      </c>
      <c r="H7" s="74" t="s">
        <v>109</v>
      </c>
      <c r="J7" s="74" t="s">
        <v>107</v>
      </c>
      <c r="L7" s="74" t="s">
        <v>18</v>
      </c>
      <c r="P7" s="200">
        <f>اوراق!AE8</f>
        <v>100090624340291</v>
      </c>
    </row>
    <row r="8" spans="1:16" ht="32.25" customHeight="1" x14ac:dyDescent="0.2">
      <c r="A8" s="268" t="s">
        <v>106</v>
      </c>
      <c r="B8" s="268"/>
      <c r="C8" s="93"/>
      <c r="D8" s="72">
        <v>61326105311</v>
      </c>
      <c r="F8" s="72">
        <v>61769875390402</v>
      </c>
      <c r="G8" s="72">
        <v>0</v>
      </c>
      <c r="H8" s="72">
        <v>61742582242707</v>
      </c>
      <c r="I8" s="72">
        <v>0</v>
      </c>
      <c r="J8" s="72">
        <v>88619253006</v>
      </c>
      <c r="K8">
        <v>0</v>
      </c>
      <c r="L8" s="76">
        <f>J8/$P$7</f>
        <v>8.8539015107658538E-4</v>
      </c>
      <c r="P8" s="217"/>
    </row>
    <row r="9" spans="1:16" ht="32.25" customHeight="1" x14ac:dyDescent="0.2">
      <c r="A9" s="269" t="s">
        <v>329</v>
      </c>
      <c r="B9" s="269"/>
      <c r="C9" s="93"/>
      <c r="D9" s="187">
        <v>53531666000000</v>
      </c>
      <c r="E9" s="95"/>
      <c r="F9" s="187">
        <v>17230301000000</v>
      </c>
      <c r="G9" s="187">
        <v>0</v>
      </c>
      <c r="H9" s="187">
        <v>19932261000000</v>
      </c>
      <c r="I9" s="187">
        <v>0</v>
      </c>
      <c r="J9" s="187">
        <v>50829706000000</v>
      </c>
      <c r="K9" s="95">
        <v>0</v>
      </c>
      <c r="L9" s="211">
        <f>J9/$P$7</f>
        <v>0.50783683621742326</v>
      </c>
      <c r="M9" s="95"/>
      <c r="N9" s="95"/>
      <c r="O9" s="95"/>
      <c r="P9" s="217"/>
    </row>
    <row r="10" spans="1:16" ht="32.25" customHeight="1" thickBot="1" x14ac:dyDescent="0.25">
      <c r="A10" s="89"/>
      <c r="B10" s="89"/>
      <c r="D10" s="180">
        <f>SUM(D8:D9)</f>
        <v>53592992105311</v>
      </c>
      <c r="E10" s="95"/>
      <c r="F10" s="180">
        <f>SUM(F8:F9)</f>
        <v>79000176390402</v>
      </c>
      <c r="G10" s="187">
        <f>SUM(G8:G9)</f>
        <v>0</v>
      </c>
      <c r="H10" s="180">
        <f>SUM(H8:H9)</f>
        <v>81674843242707</v>
      </c>
      <c r="I10" s="187">
        <f>SUM(I8:I9)</f>
        <v>0</v>
      </c>
      <c r="J10" s="180">
        <f>SUM(J8:J9)</f>
        <v>50918325253006</v>
      </c>
      <c r="K10" s="95"/>
      <c r="L10" s="96">
        <f>L8+L9</f>
        <v>0.50872222636849984</v>
      </c>
      <c r="M10" s="95"/>
      <c r="N10" s="95"/>
      <c r="O10" s="95"/>
      <c r="P10" s="217"/>
    </row>
    <row r="11" spans="1:16" ht="20.25" customHeight="1" thickTop="1" x14ac:dyDescent="0.2">
      <c r="A11" s="89"/>
      <c r="B11" s="89"/>
      <c r="D11" s="66"/>
      <c r="E11" s="95"/>
      <c r="F11" s="97"/>
      <c r="G11" s="97"/>
      <c r="H11" s="97"/>
      <c r="I11" s="97"/>
      <c r="J11" s="97"/>
      <c r="K11" s="95"/>
      <c r="L11" s="66"/>
      <c r="M11" s="95"/>
      <c r="N11" s="95"/>
      <c r="O11" s="95"/>
      <c r="P11" s="97"/>
    </row>
    <row r="12" spans="1:16" ht="20.25" customHeight="1" x14ac:dyDescent="0.2">
      <c r="A12" s="89"/>
      <c r="B12" s="89"/>
      <c r="D12" s="66"/>
      <c r="E12" s="95"/>
      <c r="F12" s="186"/>
      <c r="G12" s="212"/>
      <c r="H12" s="212"/>
      <c r="I12" s="212"/>
      <c r="J12" s="212"/>
      <c r="K12" s="213"/>
      <c r="L12" s="178"/>
      <c r="M12" s="95"/>
      <c r="N12" s="95"/>
      <c r="O12" s="95"/>
      <c r="P12" s="97"/>
    </row>
    <row r="13" spans="1:16" ht="18.75" customHeight="1" x14ac:dyDescent="0.2">
      <c r="A13" s="89"/>
      <c r="B13" s="89"/>
      <c r="D13" s="66"/>
      <c r="E13" s="95"/>
      <c r="F13" s="213"/>
      <c r="G13" s="178"/>
      <c r="H13" s="178"/>
      <c r="I13" s="178"/>
      <c r="J13" s="178"/>
      <c r="K13" s="213"/>
      <c r="L13" s="178"/>
      <c r="M13" s="95"/>
      <c r="N13" s="95"/>
      <c r="O13" s="95"/>
      <c r="P13" s="95"/>
    </row>
    <row r="14" spans="1:16" ht="14.45" customHeight="1" x14ac:dyDescent="0.2">
      <c r="A14" s="89"/>
      <c r="B14" s="89"/>
      <c r="D14" s="66"/>
      <c r="E14" s="95"/>
      <c r="F14" s="213"/>
      <c r="G14" s="214"/>
      <c r="H14" s="214"/>
      <c r="I14" s="214"/>
      <c r="J14" s="214"/>
      <c r="K14" s="213"/>
      <c r="L14" s="178"/>
      <c r="M14" s="95"/>
      <c r="N14" s="95"/>
      <c r="O14" s="95"/>
      <c r="P14" s="97"/>
    </row>
    <row r="15" spans="1:16" ht="14.45" customHeight="1" x14ac:dyDescent="0.2">
      <c r="A15" s="89"/>
      <c r="B15" s="89"/>
      <c r="D15" s="66"/>
      <c r="E15" s="95"/>
      <c r="F15" s="186"/>
      <c r="G15" s="186"/>
      <c r="H15" s="186"/>
      <c r="I15" s="214"/>
      <c r="J15" s="270"/>
      <c r="K15" s="213"/>
      <c r="L15" s="178"/>
      <c r="M15" s="95"/>
      <c r="N15" s="95"/>
      <c r="O15" s="95"/>
      <c r="P15" s="95"/>
    </row>
    <row r="16" spans="1:16" ht="14.45" customHeight="1" x14ac:dyDescent="0.2">
      <c r="A16" s="89"/>
      <c r="B16" s="89"/>
      <c r="D16" s="66"/>
      <c r="E16" s="95"/>
      <c r="F16" s="186"/>
      <c r="G16" s="186"/>
      <c r="H16" s="186"/>
      <c r="I16" s="214"/>
      <c r="J16" s="270"/>
      <c r="K16" s="213"/>
      <c r="L16" s="178"/>
      <c r="M16" s="95"/>
      <c r="N16" s="95"/>
      <c r="O16" s="95"/>
      <c r="P16" s="95"/>
    </row>
    <row r="17" spans="1:16" ht="14.45" customHeight="1" x14ac:dyDescent="0.2">
      <c r="A17" s="89"/>
      <c r="B17" s="89"/>
      <c r="D17" s="66"/>
      <c r="E17" s="95"/>
      <c r="F17" s="186"/>
      <c r="G17" s="186"/>
      <c r="H17" s="186"/>
      <c r="I17" s="214"/>
      <c r="J17" s="270"/>
      <c r="K17" s="213"/>
      <c r="L17" s="178"/>
      <c r="M17" s="95"/>
      <c r="N17" s="95"/>
      <c r="O17" s="95"/>
      <c r="P17" s="95"/>
    </row>
    <row r="18" spans="1:16" ht="14.45" customHeight="1" x14ac:dyDescent="0.2">
      <c r="A18" s="89"/>
      <c r="B18" s="89"/>
      <c r="D18" s="66"/>
      <c r="E18" s="95"/>
      <c r="F18" s="186"/>
      <c r="G18" s="186"/>
      <c r="H18" s="186"/>
      <c r="I18" s="214"/>
      <c r="J18" s="270"/>
      <c r="K18" s="213"/>
      <c r="L18" s="178"/>
      <c r="M18" s="95"/>
      <c r="N18" s="95"/>
      <c r="O18" s="95"/>
      <c r="P18" s="95"/>
    </row>
    <row r="19" spans="1:16" ht="14.45" customHeight="1" x14ac:dyDescent="0.2">
      <c r="A19" s="89"/>
      <c r="B19" s="89"/>
      <c r="D19" s="66"/>
      <c r="E19" s="95"/>
      <c r="F19" s="214"/>
      <c r="G19" s="214"/>
      <c r="H19" s="214"/>
      <c r="I19" s="214"/>
      <c r="J19" s="270"/>
      <c r="K19" s="213"/>
      <c r="L19" s="178"/>
      <c r="M19" s="95"/>
      <c r="N19" s="95"/>
      <c r="O19" s="95"/>
      <c r="P19" s="95"/>
    </row>
    <row r="20" spans="1:16" ht="14.45" customHeight="1" x14ac:dyDescent="0.2">
      <c r="A20" s="89"/>
      <c r="B20" s="89"/>
      <c r="D20" s="66"/>
      <c r="E20" s="95"/>
      <c r="F20" s="178"/>
      <c r="G20" s="213"/>
      <c r="H20" s="178"/>
      <c r="I20" s="213"/>
      <c r="J20" s="270"/>
      <c r="K20" s="213"/>
      <c r="L20" s="178"/>
      <c r="M20" s="95"/>
      <c r="N20" s="95"/>
      <c r="O20" s="95"/>
      <c r="P20" s="95"/>
    </row>
    <row r="21" spans="1:16" ht="14.45" customHeight="1" x14ac:dyDescent="0.2">
      <c r="A21" s="89"/>
      <c r="B21" s="89"/>
      <c r="D21" s="66"/>
      <c r="E21" s="95"/>
      <c r="F21" s="178"/>
      <c r="G21" s="213"/>
      <c r="H21" s="178"/>
      <c r="I21" s="213"/>
      <c r="J21" s="270"/>
      <c r="K21" s="213"/>
      <c r="L21" s="178"/>
      <c r="M21" s="95"/>
      <c r="N21" s="95"/>
      <c r="O21" s="95"/>
      <c r="P21" s="95"/>
    </row>
    <row r="22" spans="1:16" ht="14.45" customHeight="1" x14ac:dyDescent="0.2">
      <c r="A22" s="89"/>
      <c r="B22" s="89"/>
      <c r="D22" s="66"/>
      <c r="E22" s="95"/>
      <c r="F22" s="178"/>
      <c r="G22" s="213"/>
      <c r="H22" s="178"/>
      <c r="I22" s="213"/>
      <c r="J22" s="178"/>
      <c r="K22" s="213"/>
      <c r="L22" s="178"/>
    </row>
    <row r="23" spans="1:16" ht="14.45" customHeight="1" x14ac:dyDescent="0.2">
      <c r="A23" s="89"/>
      <c r="B23" s="89"/>
      <c r="D23" s="89"/>
      <c r="F23" s="215"/>
      <c r="G23" s="216"/>
      <c r="H23" s="215"/>
      <c r="I23" s="216"/>
      <c r="J23" s="215"/>
      <c r="K23" s="216"/>
      <c r="L23" s="215"/>
    </row>
    <row r="24" spans="1:16" ht="14.45" customHeight="1" x14ac:dyDescent="0.2">
      <c r="A24" s="89"/>
      <c r="B24" s="89"/>
      <c r="D24" s="89"/>
      <c r="F24" s="137"/>
      <c r="G24" s="137"/>
      <c r="H24" s="137"/>
      <c r="I24" s="137"/>
      <c r="J24" s="137"/>
      <c r="K24" s="216"/>
      <c r="L24" s="215"/>
    </row>
    <row r="25" spans="1:16" ht="23.25" customHeight="1" x14ac:dyDescent="0.2">
      <c r="A25" s="89"/>
      <c r="B25" s="89"/>
      <c r="F25" s="101"/>
      <c r="G25" s="101"/>
      <c r="H25" s="101"/>
      <c r="I25" s="101"/>
      <c r="J25" s="101"/>
      <c r="K25" s="216"/>
      <c r="L25" s="215"/>
    </row>
    <row r="26" spans="1:16" ht="14.45" customHeight="1" x14ac:dyDescent="0.2">
      <c r="A26" s="89"/>
      <c r="B26" s="89"/>
      <c r="F26" s="101"/>
      <c r="G26" s="101"/>
      <c r="H26" s="101"/>
      <c r="I26" s="101"/>
      <c r="J26" s="101"/>
      <c r="K26" s="216"/>
      <c r="L26" s="215"/>
    </row>
    <row r="27" spans="1:16" ht="14.45" customHeight="1" x14ac:dyDescent="0.2">
      <c r="A27" s="89"/>
      <c r="B27" s="89"/>
      <c r="F27" s="72"/>
      <c r="G27" s="72"/>
      <c r="H27" s="72"/>
      <c r="I27" s="72"/>
      <c r="J27" s="72"/>
      <c r="L27" s="89"/>
    </row>
    <row r="28" spans="1:16" ht="14.45" customHeight="1" x14ac:dyDescent="0.2">
      <c r="A28" s="89"/>
      <c r="B28" s="89"/>
      <c r="D28" s="72"/>
      <c r="E28" s="72"/>
      <c r="F28" s="72"/>
      <c r="G28" s="72"/>
      <c r="H28" s="72"/>
      <c r="J28" s="89"/>
      <c r="L28" s="89"/>
    </row>
    <row r="33" spans="4:10" ht="21" x14ac:dyDescent="0.2">
      <c r="D33" s="72"/>
      <c r="E33" s="72"/>
      <c r="F33" s="72"/>
      <c r="G33" s="72"/>
      <c r="H33" s="72"/>
      <c r="I33" s="72"/>
      <c r="J33" s="72"/>
    </row>
    <row r="34" spans="4:10" x14ac:dyDescent="0.2">
      <c r="D34" s="94"/>
      <c r="E34" s="94"/>
      <c r="F34" s="94"/>
      <c r="G34" s="94"/>
      <c r="H34" s="94"/>
      <c r="I34" s="94"/>
      <c r="J34" s="94"/>
    </row>
  </sheetData>
  <mergeCells count="9">
    <mergeCell ref="A8:B8"/>
    <mergeCell ref="A9:B9"/>
    <mergeCell ref="J15:J21"/>
    <mergeCell ref="A1:L1"/>
    <mergeCell ref="A2:L2"/>
    <mergeCell ref="A3:L3"/>
    <mergeCell ref="B5:L5"/>
    <mergeCell ref="F6:H6"/>
    <mergeCell ref="A7:B7"/>
  </mergeCells>
  <pageMargins left="0.39" right="0.39" top="0.39" bottom="0.39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سپردهه</vt:lpstr>
      <vt:lpstr>سپرده</vt:lpstr>
      <vt:lpstr>.سپرده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.مبالغ تخصیصی اوراق</vt:lpstr>
      <vt:lpstr>مبالغ تخصیصی اوراق</vt:lpstr>
      <vt:lpstr>درآمد سپرده بانکی (3)</vt:lpstr>
      <vt:lpstr>درآمد سپرده بانکی</vt:lpstr>
      <vt:lpstr>1درآمد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 </vt:lpstr>
      <vt:lpstr>درآمد ناشی از فروش</vt:lpstr>
      <vt:lpstr>درآمد ناشی از تغییر قیمت اوراق</vt:lpstr>
      <vt:lpstr>سود سپرده بانکی</vt:lpstr>
      <vt:lpstr>درآمد اعمال اختیار</vt:lpstr>
      <vt:lpstr>'.سپرده'!Print_Area</vt:lpstr>
      <vt:lpstr>'.مبالغ تخصیصی اوراق'!Print_Area</vt:lpstr>
      <vt:lpstr>'0 '!Print_Area</vt:lpstr>
      <vt:lpstr>'1درآمد سپرده بانکی'!Print_Area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(3)'!Print_Area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سپردهه!Print_Area</vt:lpstr>
      <vt:lpstr>سهام!Print_Area</vt:lpstr>
      <vt:lpstr>'سود اوراق بهادار'!Print_Area</vt:lpstr>
      <vt:lpstr>'سود سپرده بانکی'!Print_Area</vt:lpstr>
      <vt:lpstr>'سود سپرده بانکی 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2025-12-22T05:25:01Z</dcterms:created>
  <dcterms:modified xsi:type="dcterms:W3CDTF">2025-12-31T11:38:45Z</dcterms:modified>
</cp:coreProperties>
</file>