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helali\Desktop\"/>
    </mc:Choice>
  </mc:AlternateContent>
  <xr:revisionPtr revIDLastSave="0" documentId="13_ncr:1_{AFCC96E6-352E-433A-92AF-97F5F534DD88}" xr6:coauthVersionLast="47" xr6:coauthVersionMax="47" xr10:uidLastSave="{00000000-0000-0000-0000-000000000000}"/>
  <bookViews>
    <workbookView xWindow="-120" yWindow="-120" windowWidth="24240" windowHeight="13140" tabRatio="903" firstSheet="12" activeTab="25" xr2:uid="{00000000-000D-0000-FFFF-FFFF00000000}"/>
  </bookViews>
  <sheets>
    <sheet name="0 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state="hidden" r:id="rId7"/>
    <sheet name="سپرده (2)" sheetId="24" state="hidden" r:id="rId8"/>
    <sheet name="سپرده" sheetId="7" r:id="rId9"/>
    <sheet name="درآمد" sheetId="8" r:id="rId10"/>
    <sheet name="درآمد سرمایه گذاری در سهام" sheetId="9" r:id="rId11"/>
    <sheet name="درآمد سرمایه گذاری در صندوق" sheetId="10" r:id="rId12"/>
    <sheet name="درآمد سرمایه گذاری در اوراق به" sheetId="11" r:id="rId13"/>
    <sheet name="مبالغ تخصیصی اوراق." sheetId="23" r:id="rId14"/>
    <sheet name="مبالغ تخصیصی اوراق" sheetId="12" state="hidden" r:id="rId15"/>
    <sheet name="درآمد سپرده بانکی (2)" sheetId="25" state="hidden" r:id="rId16"/>
    <sheet name="درآمد سپرده بانکی" sheetId="13" r:id="rId17"/>
    <sheet name="سایر درآمدها" sheetId="14" r:id="rId18"/>
    <sheet name="درآمد سود سهام" sheetId="15" r:id="rId19"/>
    <sheet name="درآمد سود صندوق" sheetId="16" state="hidden" r:id="rId20"/>
    <sheet name="سود اوراق بهادار" sheetId="17" r:id="rId21"/>
    <sheet name="سو.د سپرده بانکی" sheetId="18" state="hidden" r:id="rId22"/>
    <sheet name="درآمد ناشی از فروش" sheetId="19" r:id="rId23"/>
    <sheet name="سود سپرده بانکی" sheetId="26" r:id="rId24"/>
    <sheet name="درآمد اعمال اختیار" sheetId="20" state="hidden" r:id="rId25"/>
    <sheet name="درآمد ناشی از تغییر قیمت اوراق" sheetId="21" r:id="rId26"/>
  </sheets>
  <definedNames>
    <definedName name="_xlnm._FilterDatabase" localSheetId="15" hidden="1">'درآمد سپرده بانکی (2)'!$A$8:$P$136</definedName>
    <definedName name="_xlnm._FilterDatabase" localSheetId="7" hidden="1">'سپرده (2)'!$A$17:$L$101</definedName>
    <definedName name="_xlnm._FilterDatabase" localSheetId="21" hidden="1">'سو.د سپرده بانکی'!$A$8:$M$136</definedName>
    <definedName name="_xlnm.Print_Area" localSheetId="0">'0 '!$A$1:$E$22</definedName>
    <definedName name="_xlnm.Print_Area" localSheetId="5">اوراق!$A$1:$AE$17</definedName>
    <definedName name="_xlnm.Print_Area" localSheetId="3">'اوراق مشتقه'!$A$1:$AX$21</definedName>
    <definedName name="_xlnm.Print_Area" localSheetId="6">'تعدیل قیمت'!$A$1:$N$8</definedName>
    <definedName name="_xlnm.Print_Area" localSheetId="9">درآمد!$A$1:$K$13</definedName>
    <definedName name="_xlnm.Print_Area" localSheetId="24">'درآمد اعمال اختیار'!$A$1:$Z$10</definedName>
    <definedName name="_xlnm.Print_Area" localSheetId="16">'درآمد سپرده بانکی'!$A$1:$K$10</definedName>
    <definedName name="_xlnm.Print_Area" localSheetId="15">'درآمد سپرده بانکی (2)'!$A$1:$K$136</definedName>
    <definedName name="_xlnm.Print_Area" localSheetId="12">'درآمد سرمایه گذاری در اوراق به'!$A$1:$R$20</definedName>
    <definedName name="_xlnm.Print_Area" localSheetId="10">'درآمد سرمایه گذاری در سهام'!$A$1:$X$27</definedName>
    <definedName name="_xlnm.Print_Area" localSheetId="11">'درآمد سرمایه گذاری در صندوق'!$A$1:$X$27</definedName>
    <definedName name="_xlnm.Print_Area" localSheetId="18">'درآمد سود سهام'!$A$1:$T$12</definedName>
    <definedName name="_xlnm.Print_Area" localSheetId="19">'درآمد سود صندوق'!$A$1:$L$7</definedName>
    <definedName name="_xlnm.Print_Area" localSheetId="25">'درآمد ناشی از تغییر قیمت اوراق'!$A$1:$U$36</definedName>
    <definedName name="_xlnm.Print_Area" localSheetId="22">'درآمد ناشی از فروش'!$A$1:$R$37</definedName>
    <definedName name="_xlnm.Print_Area" localSheetId="17">'سایر درآمدها'!$A$1:$G$11</definedName>
    <definedName name="_xlnm.Print_Area" localSheetId="8">سپرده!$A$1:$M$11</definedName>
    <definedName name="_xlnm.Print_Area" localSheetId="7">'سپرده (2)'!$A$1:$M$101</definedName>
    <definedName name="_xlnm.Print_Area" localSheetId="2">سهام!$A$1:$AC$16</definedName>
    <definedName name="_xlnm.Print_Area" localSheetId="21">'سو.د سپرده بانکی'!$A$1:$N$136</definedName>
    <definedName name="_xlnm.Print_Area" localSheetId="20">'سود اوراق بهادار'!$A$1:$P$18</definedName>
    <definedName name="_xlnm.Print_Area" localSheetId="23">'سود سپرده بانکی'!$A$1:$N$17</definedName>
    <definedName name="_xlnm.Print_Area" localSheetId="1">'صورت وضعیت'!$A$1:$C$6</definedName>
    <definedName name="_xlnm.Print_Area" localSheetId="14">'مبالغ تخصیصی اوراق'!$A$1:$R$25</definedName>
    <definedName name="_xlnm.Print_Area" localSheetId="13">'مبالغ تخصیصی اوراق.'!$A$1:$P$12</definedName>
    <definedName name="_xlnm.Print_Area" localSheetId="4">'واحدهای صندوق'!$A$1:$AA$23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" i="8" l="1"/>
  <c r="N13" i="8"/>
  <c r="N9" i="8"/>
  <c r="N10" i="8"/>
  <c r="N11" i="8"/>
  <c r="N12" i="8"/>
  <c r="N8" i="8"/>
  <c r="O13" i="8"/>
  <c r="J13" i="8"/>
  <c r="O9" i="8"/>
  <c r="O10" i="8"/>
  <c r="O11" i="8"/>
  <c r="O12" i="8"/>
  <c r="O8" i="8"/>
  <c r="E8" i="17"/>
  <c r="M37" i="19"/>
  <c r="O37" i="19"/>
  <c r="O36" i="19"/>
  <c r="I19" i="19"/>
  <c r="Q19" i="19"/>
  <c r="W19" i="19" s="1"/>
  <c r="V19" i="19"/>
  <c r="E36" i="21" l="1"/>
  <c r="M18" i="17"/>
  <c r="K18" i="17"/>
  <c r="G18" i="17"/>
  <c r="I17" i="17"/>
  <c r="P20" i="11"/>
  <c r="R8" i="11"/>
  <c r="N19" i="11"/>
  <c r="N20" i="11" s="1"/>
  <c r="H19" i="11"/>
  <c r="H20" i="11" s="1"/>
  <c r="F19" i="11"/>
  <c r="F20" i="11" s="1"/>
  <c r="AB9" i="2"/>
  <c r="AB10" i="2"/>
  <c r="AB11" i="2"/>
  <c r="AB12" i="2"/>
  <c r="AB13" i="2"/>
  <c r="AB14" i="2"/>
  <c r="AB15" i="2"/>
  <c r="AE9" i="2"/>
  <c r="AE10" i="2"/>
  <c r="AE11" i="2"/>
  <c r="AE12" i="2"/>
  <c r="AE13" i="2"/>
  <c r="AE14" i="2"/>
  <c r="AE15" i="2"/>
  <c r="AE16" i="2"/>
  <c r="I18" i="21"/>
  <c r="Q8" i="19"/>
  <c r="W8" i="19"/>
  <c r="V8" i="19"/>
  <c r="I36" i="19"/>
  <c r="A36" i="19"/>
  <c r="Q9" i="21"/>
  <c r="Q10" i="21"/>
  <c r="Q11" i="21"/>
  <c r="Q12" i="21"/>
  <c r="Q13" i="21"/>
  <c r="Q14" i="21"/>
  <c r="Q15" i="21"/>
  <c r="Q16" i="21"/>
  <c r="Q17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8" i="21"/>
  <c r="M18" i="21"/>
  <c r="Q18" i="21" s="1"/>
  <c r="AA9" i="10"/>
  <c r="Z27" i="10"/>
  <c r="L19" i="11"/>
  <c r="A19" i="11"/>
  <c r="L11" i="11"/>
  <c r="D11" i="11"/>
  <c r="L18" i="11"/>
  <c r="D18" i="11"/>
  <c r="O15" i="17"/>
  <c r="O16" i="17"/>
  <c r="O17" i="17"/>
  <c r="I15" i="17"/>
  <c r="I16" i="17"/>
  <c r="A16" i="17" a="1"/>
  <c r="A16" i="17" s="1"/>
  <c r="A15" i="17" a="1"/>
  <c r="A15" i="17" s="1"/>
  <c r="M14" i="26"/>
  <c r="G15" i="26"/>
  <c r="R19" i="11" l="1"/>
  <c r="L20" i="11"/>
  <c r="D20" i="11"/>
  <c r="Q36" i="21"/>
  <c r="I9" i="21"/>
  <c r="I10" i="21"/>
  <c r="I11" i="21"/>
  <c r="I12" i="21"/>
  <c r="I13" i="21"/>
  <c r="I14" i="21"/>
  <c r="I15" i="21"/>
  <c r="I16" i="21"/>
  <c r="I17" i="21"/>
  <c r="F21" i="10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8" i="21"/>
  <c r="G36" i="21"/>
  <c r="J17" i="5"/>
  <c r="L17" i="5"/>
  <c r="Z17" i="5"/>
  <c r="AB17" i="5"/>
  <c r="F11" i="8"/>
  <c r="I36" i="21" l="1"/>
  <c r="W26" i="21" s="1"/>
  <c r="T26" i="21"/>
  <c r="U26" i="21"/>
  <c r="V26" i="21" s="1"/>
  <c r="S26" i="21"/>
  <c r="V35" i="19" l="1"/>
  <c r="I44" i="19"/>
  <c r="V34" i="19"/>
  <c r="V33" i="19"/>
  <c r="V32" i="19"/>
  <c r="Q20" i="19"/>
  <c r="V24" i="19"/>
  <c r="V12" i="19"/>
  <c r="V13" i="19"/>
  <c r="V14" i="19"/>
  <c r="V15" i="19"/>
  <c r="V16" i="19"/>
  <c r="V17" i="19"/>
  <c r="V25" i="19"/>
  <c r="V26" i="19"/>
  <c r="V27" i="19"/>
  <c r="V28" i="19"/>
  <c r="V31" i="19"/>
  <c r="V9" i="19"/>
  <c r="V10" i="19"/>
  <c r="V11" i="19"/>
  <c r="V18" i="19"/>
  <c r="V20" i="19"/>
  <c r="V21" i="19"/>
  <c r="V22" i="19"/>
  <c r="V23" i="19"/>
  <c r="V29" i="19"/>
  <c r="V30" i="19"/>
  <c r="Q52" i="19"/>
  <c r="M39" i="19" s="1"/>
  <c r="M41" i="19" s="1"/>
  <c r="Q48" i="19"/>
  <c r="Q39" i="19" s="1"/>
  <c r="I8" i="19"/>
  <c r="H9" i="10" s="1"/>
  <c r="I55" i="19"/>
  <c r="I49" i="19"/>
  <c r="G37" i="19"/>
  <c r="E37" i="19"/>
  <c r="Q10" i="19"/>
  <c r="Q11" i="19"/>
  <c r="Q12" i="19"/>
  <c r="Q13" i="19"/>
  <c r="Q14" i="19"/>
  <c r="W14" i="19" s="1"/>
  <c r="Q15" i="19"/>
  <c r="Q16" i="19"/>
  <c r="Q17" i="19"/>
  <c r="Q18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9" i="19"/>
  <c r="I14" i="19"/>
  <c r="I15" i="19"/>
  <c r="I16" i="19"/>
  <c r="I17" i="19"/>
  <c r="I18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10" i="19"/>
  <c r="H10" i="10" s="1"/>
  <c r="I11" i="19"/>
  <c r="H10" i="9" s="1"/>
  <c r="I12" i="19"/>
  <c r="I13" i="19"/>
  <c r="I9" i="19"/>
  <c r="H9" i="9" s="1"/>
  <c r="M12" i="15"/>
  <c r="M10" i="15"/>
  <c r="M11" i="15"/>
  <c r="M9" i="15"/>
  <c r="M8" i="15"/>
  <c r="S12" i="15"/>
  <c r="Q12" i="15"/>
  <c r="O12" i="15"/>
  <c r="K12" i="15"/>
  <c r="I12" i="15"/>
  <c r="D11" i="14"/>
  <c r="F11" i="14"/>
  <c r="R16" i="13"/>
  <c r="O17" i="13"/>
  <c r="J10" i="13"/>
  <c r="J9" i="13"/>
  <c r="J8" i="13"/>
  <c r="R17" i="13"/>
  <c r="R22" i="13"/>
  <c r="F10" i="13"/>
  <c r="F9" i="13"/>
  <c r="O22" i="13"/>
  <c r="R23" i="13" s="1"/>
  <c r="O20" i="13"/>
  <c r="F8" i="13"/>
  <c r="O16" i="13"/>
  <c r="O14" i="13"/>
  <c r="T20" i="13"/>
  <c r="U25" i="9"/>
  <c r="W24" i="19" l="1"/>
  <c r="W20" i="19"/>
  <c r="V37" i="19"/>
  <c r="Q37" i="19"/>
  <c r="W17" i="19"/>
  <c r="W23" i="19"/>
  <c r="W18" i="19"/>
  <c r="W33" i="19"/>
  <c r="I37" i="19"/>
  <c r="W22" i="19"/>
  <c r="W11" i="19"/>
  <c r="W31" i="19"/>
  <c r="W25" i="19"/>
  <c r="W34" i="19"/>
  <c r="W10" i="19"/>
  <c r="W29" i="19"/>
  <c r="W9" i="19"/>
  <c r="W16" i="19"/>
  <c r="W35" i="19"/>
  <c r="W15" i="19"/>
  <c r="W13" i="19"/>
  <c r="W30" i="19"/>
  <c r="W12" i="19"/>
  <c r="W28" i="19"/>
  <c r="W27" i="19"/>
  <c r="W21" i="19"/>
  <c r="W26" i="19"/>
  <c r="W32" i="19"/>
  <c r="I57" i="19"/>
  <c r="O23" i="13"/>
  <c r="I58" i="19" l="1"/>
  <c r="F12" i="8"/>
  <c r="R13" i="11"/>
  <c r="R12" i="11"/>
  <c r="R11" i="11"/>
  <c r="R10" i="11"/>
  <c r="R9" i="11"/>
  <c r="O9" i="17"/>
  <c r="O10" i="17"/>
  <c r="O11" i="17"/>
  <c r="O12" i="17"/>
  <c r="O13" i="17"/>
  <c r="O14" i="17"/>
  <c r="O8" i="17"/>
  <c r="I9" i="17"/>
  <c r="I10" i="17"/>
  <c r="I11" i="17"/>
  <c r="I12" i="17"/>
  <c r="I13" i="17"/>
  <c r="I14" i="17"/>
  <c r="E18" i="17"/>
  <c r="M17" i="26"/>
  <c r="M10" i="26"/>
  <c r="M11" i="26"/>
  <c r="M12" i="26"/>
  <c r="M13" i="26"/>
  <c r="M15" i="26"/>
  <c r="M16" i="26"/>
  <c r="M8" i="26"/>
  <c r="M9" i="26"/>
  <c r="G13" i="26"/>
  <c r="G14" i="26"/>
  <c r="G16" i="26"/>
  <c r="G10" i="26"/>
  <c r="G11" i="26"/>
  <c r="G12" i="26"/>
  <c r="G9" i="26"/>
  <c r="G8" i="26"/>
  <c r="G17" i="26" s="1"/>
  <c r="D17" i="26"/>
  <c r="E17" i="26"/>
  <c r="F17" i="26"/>
  <c r="H17" i="26"/>
  <c r="I17" i="26"/>
  <c r="J17" i="26"/>
  <c r="K17" i="26"/>
  <c r="L17" i="26"/>
  <c r="C17" i="26"/>
  <c r="N137" i="18"/>
  <c r="O18" i="17" l="1"/>
  <c r="I8" i="17"/>
  <c r="I18" i="17" s="1"/>
  <c r="H10" i="13"/>
  <c r="D10" i="13"/>
  <c r="E136" i="25"/>
  <c r="F136" i="25"/>
  <c r="G136" i="25"/>
  <c r="H136" i="25"/>
  <c r="D136" i="25"/>
  <c r="R14" i="11"/>
  <c r="R15" i="11"/>
  <c r="R16" i="11"/>
  <c r="R17" i="11"/>
  <c r="R18" i="11"/>
  <c r="U10" i="11"/>
  <c r="V9" i="11"/>
  <c r="J14" i="11"/>
  <c r="J15" i="11"/>
  <c r="J16" i="11"/>
  <c r="J17" i="11"/>
  <c r="J18" i="11"/>
  <c r="J13" i="11"/>
  <c r="J10" i="11"/>
  <c r="J11" i="11"/>
  <c r="J9" i="11"/>
  <c r="J8" i="11"/>
  <c r="W27" i="10"/>
  <c r="AD16" i="10"/>
  <c r="AD17" i="10"/>
  <c r="AD18" i="10"/>
  <c r="AD19" i="10"/>
  <c r="AC27" i="10"/>
  <c r="AD20" i="10" s="1"/>
  <c r="L27" i="10"/>
  <c r="AA10" i="10"/>
  <c r="AA13" i="10"/>
  <c r="AA16" i="10"/>
  <c r="AA17" i="10"/>
  <c r="AA18" i="10"/>
  <c r="AA19" i="10"/>
  <c r="AA20" i="10"/>
  <c r="AA21" i="10"/>
  <c r="AA22" i="10"/>
  <c r="AA25" i="10"/>
  <c r="AA11" i="10"/>
  <c r="J9" i="10"/>
  <c r="J17" i="10"/>
  <c r="J18" i="10"/>
  <c r="J19" i="10"/>
  <c r="J20" i="10"/>
  <c r="J21" i="10"/>
  <c r="J22" i="10"/>
  <c r="J23" i="10"/>
  <c r="J24" i="10"/>
  <c r="J25" i="10"/>
  <c r="J26" i="10"/>
  <c r="J15" i="10"/>
  <c r="J16" i="10"/>
  <c r="J11" i="10"/>
  <c r="J12" i="10"/>
  <c r="J13" i="10"/>
  <c r="J14" i="10"/>
  <c r="J10" i="10"/>
  <c r="U27" i="10"/>
  <c r="S27" i="10"/>
  <c r="N27" i="10"/>
  <c r="H27" i="10"/>
  <c r="F27" i="10"/>
  <c r="D27" i="10"/>
  <c r="Q27" i="9"/>
  <c r="R20" i="11" l="1"/>
  <c r="AD9" i="10"/>
  <c r="AD15" i="10"/>
  <c r="AD26" i="10"/>
  <c r="AD14" i="10"/>
  <c r="AD12" i="10"/>
  <c r="AD25" i="10"/>
  <c r="AD13" i="10"/>
  <c r="AA15" i="10"/>
  <c r="AD24" i="10"/>
  <c r="AA26" i="10"/>
  <c r="AA14" i="10"/>
  <c r="AD23" i="10"/>
  <c r="AD11" i="10"/>
  <c r="AD22" i="10"/>
  <c r="AD10" i="10"/>
  <c r="AA24" i="10"/>
  <c r="AD21" i="10"/>
  <c r="J27" i="10"/>
  <c r="F9" i="8" s="1"/>
  <c r="AA12" i="10"/>
  <c r="AA23" i="10"/>
  <c r="J12" i="11"/>
  <c r="J20" i="11" s="1"/>
  <c r="F10" i="8" l="1"/>
  <c r="J10" i="7"/>
  <c r="H10" i="7"/>
  <c r="F10" i="7"/>
  <c r="D10" i="7"/>
  <c r="E101" i="24"/>
  <c r="F101" i="24"/>
  <c r="G101" i="24"/>
  <c r="H101" i="24"/>
  <c r="I101" i="24"/>
  <c r="J101" i="24"/>
  <c r="D101" i="24"/>
  <c r="D10" i="24"/>
  <c r="W27" i="9" l="1"/>
  <c r="AC27" i="9"/>
  <c r="AD9" i="9" s="1"/>
  <c r="U18" i="9"/>
  <c r="U19" i="9"/>
  <c r="U20" i="9"/>
  <c r="U21" i="9"/>
  <c r="U22" i="9"/>
  <c r="U23" i="9"/>
  <c r="U24" i="9"/>
  <c r="U26" i="9"/>
  <c r="U17" i="9"/>
  <c r="U10" i="9"/>
  <c r="U12" i="9"/>
  <c r="U13" i="9"/>
  <c r="U14" i="9"/>
  <c r="U15" i="9"/>
  <c r="U16" i="9"/>
  <c r="U11" i="9"/>
  <c r="U9" i="9"/>
  <c r="J9" i="9"/>
  <c r="S27" i="9"/>
  <c r="L27" i="9"/>
  <c r="Z27" i="9"/>
  <c r="AA10" i="9" s="1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1" i="9"/>
  <c r="J10" i="9"/>
  <c r="H27" i="9"/>
  <c r="N27" i="9"/>
  <c r="F27" i="9"/>
  <c r="D27" i="9"/>
  <c r="AB16" i="2"/>
  <c r="AC8" i="4"/>
  <c r="Z11" i="4" s="1"/>
  <c r="X23" i="4"/>
  <c r="V23" i="4"/>
  <c r="R23" i="4"/>
  <c r="P23" i="4"/>
  <c r="N23" i="4"/>
  <c r="L23" i="4"/>
  <c r="J23" i="4"/>
  <c r="H23" i="4"/>
  <c r="F23" i="4"/>
  <c r="R16" i="2"/>
  <c r="L16" i="2"/>
  <c r="P16" i="2"/>
  <c r="N16" i="2"/>
  <c r="J16" i="2"/>
  <c r="H16" i="2"/>
  <c r="AC22" i="4" l="1"/>
  <c r="AC14" i="4"/>
  <c r="Z14" i="4"/>
  <c r="AC10" i="4"/>
  <c r="AG8" i="5"/>
  <c r="Z22" i="4"/>
  <c r="AC18" i="4"/>
  <c r="Z18" i="4"/>
  <c r="AD19" i="9"/>
  <c r="AD15" i="9"/>
  <c r="AA9" i="9"/>
  <c r="AD26" i="9"/>
  <c r="AD22" i="9"/>
  <c r="AD18" i="9"/>
  <c r="AD14" i="9"/>
  <c r="AD10" i="9"/>
  <c r="AD23" i="9"/>
  <c r="AD11" i="9"/>
  <c r="AA20" i="9"/>
  <c r="U27" i="9"/>
  <c r="AD25" i="9"/>
  <c r="AD21" i="9"/>
  <c r="AD17" i="9"/>
  <c r="AD13" i="9"/>
  <c r="AA19" i="9"/>
  <c r="AD24" i="9"/>
  <c r="AD20" i="9"/>
  <c r="AD16" i="9"/>
  <c r="AD12" i="9"/>
  <c r="AA24" i="9"/>
  <c r="AA16" i="9"/>
  <c r="AA26" i="9"/>
  <c r="J27" i="9"/>
  <c r="F8" i="8" s="1"/>
  <c r="AA23" i="9"/>
  <c r="AA15" i="9"/>
  <c r="AA27" i="9"/>
  <c r="AA22" i="9"/>
  <c r="AA18" i="9"/>
  <c r="AA14" i="9"/>
  <c r="AA25" i="9"/>
  <c r="AA21" i="9"/>
  <c r="AA17" i="9"/>
  <c r="AA13" i="9"/>
  <c r="AA12" i="9"/>
  <c r="AA11" i="9"/>
  <c r="AC21" i="4"/>
  <c r="AC17" i="4"/>
  <c r="AC13" i="4"/>
  <c r="Z21" i="4"/>
  <c r="Z17" i="4"/>
  <c r="Z13" i="4"/>
  <c r="AC20" i="4"/>
  <c r="AC16" i="4"/>
  <c r="AC12" i="4"/>
  <c r="Z9" i="4"/>
  <c r="Z20" i="4"/>
  <c r="Z16" i="4"/>
  <c r="Z12" i="4"/>
  <c r="AC9" i="4"/>
  <c r="AC19" i="4"/>
  <c r="AC15" i="4"/>
  <c r="AC11" i="4"/>
  <c r="Z10" i="4"/>
  <c r="Z19" i="4"/>
  <c r="Z15" i="4"/>
  <c r="AC23" i="4" l="1"/>
  <c r="N6" i="7"/>
  <c r="AD13" i="5"/>
  <c r="AD10" i="5"/>
  <c r="AG9" i="5"/>
  <c r="AG15" i="5"/>
  <c r="AD16" i="5"/>
  <c r="AD14" i="5"/>
  <c r="AD9" i="5"/>
  <c r="AG11" i="5"/>
  <c r="AG16" i="5"/>
  <c r="AG13" i="5"/>
  <c r="AD11" i="5"/>
  <c r="AD15" i="5"/>
  <c r="AG10" i="5"/>
  <c r="AG12" i="5"/>
  <c r="AD12" i="5"/>
  <c r="AG14" i="5"/>
  <c r="F13" i="8"/>
  <c r="Z23" i="4"/>
  <c r="P21" i="10"/>
  <c r="Q27" i="10" s="1"/>
  <c r="AD17" i="5" l="1"/>
  <c r="AG17" i="5"/>
  <c r="L9" i="7"/>
  <c r="L8" i="7"/>
  <c r="L10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<sst xmlns="http://schemas.openxmlformats.org/spreadsheetml/2006/main" count="997" uniqueCount="350">
  <si>
    <t>صندوق قابل معامله با درآمد ثابت ماهور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</si>
  <si>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</si>
  <si>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</si>
  <si>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</si>
  <si>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</si>
  <si>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</si>
  <si>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</si>
  <si>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</si>
  <si>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</si>
  <si>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</si>
  <si>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</si>
  <si>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</si>
  <si>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</si>
  <si>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</si>
  <si>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</si>
  <si>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</si>
  <si>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</si>
  <si>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</si>
  <si>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</si>
  <si>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س. نفت و گاز و پتروشیمی تأمین</t>
  </si>
  <si>
    <t>شرکت کیسون</t>
  </si>
  <si>
    <t>شمش طلا CD1GOB0001</t>
  </si>
  <si>
    <t>صنایع پتروشیمی خلیج فارس</t>
  </si>
  <si>
    <t>گروه توسعه مالی مهرآیندگان</t>
  </si>
  <si>
    <t>کربن‌ ایران‌</t>
  </si>
  <si>
    <t>پتروشیمی پردیس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</si>
  <si>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</si>
  <si>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</si>
  <si>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</si>
  <si>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</si>
  <si>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</si>
  <si>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</si>
  <si>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</si>
  <si>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</si>
  <si>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</si>
  <si>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</si>
  <si>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</si>
  <si>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</si>
  <si>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</si>
  <si>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</si>
  <si>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</si>
  <si>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</si>
  <si>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</si>
  <si>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</si>
  <si>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</si>
  <si>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</si>
  <si>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</si>
  <si>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اهرمی نارنج - واحدهای عادی صندوق</t>
  </si>
  <si>
    <t>صندوق س زیتون نماد پایا- مختلط</t>
  </si>
  <si>
    <t>صندوق س سروسودمند مدبران-سهام</t>
  </si>
  <si>
    <t>صندوق س شاخصی شفق رابین</t>
  </si>
  <si>
    <t>صندوق س.پشتوانه طلا زمرد بیدار</t>
  </si>
  <si>
    <t>صندوق س.پشتوانه طلای رز</t>
  </si>
  <si>
    <t>صندوق س.پشتوانه طلای زرین آگاه</t>
  </si>
  <si>
    <t>صندوق س.پشتوانه طلای لیان</t>
  </si>
  <si>
    <t>صندوق س.سهام آوای معیار-س</t>
  </si>
  <si>
    <t>صندوق شاخص30 شرکت فیروزه- سهام</t>
  </si>
  <si>
    <t>صندوق س.بخشی صنایع معیار-ب</t>
  </si>
  <si>
    <t>صندوق س صنایع اندیشه صبا2-بخشی</t>
  </si>
  <si>
    <t>صندوق س.پشتوانه طلا زرگرکارآمد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</si>
  <si>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</si>
  <si>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</si>
  <si>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</si>
  <si>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</si>
  <si>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تاریخ انتشار اوراق</t>
  </si>
  <si>
    <t>تاریخ سررسید</t>
  </si>
  <si>
    <t>سلف گندله سنگ آهن صبانور</t>
  </si>
  <si>
    <t>1404/01/20</t>
  </si>
  <si>
    <t>1406/01/20</t>
  </si>
  <si>
    <t>سلف موازی هیدروکربن آفتاب062</t>
  </si>
  <si>
    <t>1404/03/12</t>
  </si>
  <si>
    <t>1406/03/12</t>
  </si>
  <si>
    <t>اسنادخزانه-م3بودجه02-050818</t>
  </si>
  <si>
    <t>1402/08/15</t>
  </si>
  <si>
    <t>1405/08/18</t>
  </si>
  <si>
    <t>صکوک مرابحه سپید507-بدون ضامن</t>
  </si>
  <si>
    <t>1403/07/08</t>
  </si>
  <si>
    <t>1405/07/08</t>
  </si>
  <si>
    <t>مرابحه تولید اصفهان مقدم050201</t>
  </si>
  <si>
    <t>1403/02/01</t>
  </si>
  <si>
    <t>1405/02/01</t>
  </si>
  <si>
    <t>مرابحه عام دولت180-ش.خ041024</t>
  </si>
  <si>
    <t>1403/07/24</t>
  </si>
  <si>
    <t>1404/10/24</t>
  </si>
  <si>
    <t>مرابحه عام دولت183-ش.خ041124</t>
  </si>
  <si>
    <t>1404/11/24</t>
  </si>
  <si>
    <t>مشارکت ش تبریز062-3ماهه20.5%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</si>
  <si>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</si>
  <si>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</si>
  <si>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</si>
  <si>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</si>
  <si>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</si>
  <si>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</si>
  <si>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</si>
  <si>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</si>
  <si>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</si>
  <si>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</si>
  <si>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</si>
  <si>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</si>
  <si>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</si>
  <si>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</si>
  <si>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</si>
  <si>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</si>
  <si>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بلوار دریا ( کوتاه مدت)</t>
  </si>
  <si>
    <t>سپرده کوتاه مدت بانک گردشگری قیطریه(کوتاه مدت)</t>
  </si>
  <si>
    <t>0.00%</t>
  </si>
  <si>
    <t>سپرده کوتاه مدت بانک گردشگری مرکزی( کوتاه مدت)</t>
  </si>
  <si>
    <t>سپرده کوتاه مدت بانک صادرات شریعتی( کوتاه مدت)</t>
  </si>
  <si>
    <t>سپرده کوتاه مدت بانک خاورمیانه مهستان (کوتاه مدت)</t>
  </si>
  <si>
    <t>سپرده کوتاه مدت بانک ملت پونک ( کوتاه مدت)</t>
  </si>
  <si>
    <t>حساب جاری بانک تجارت نجات الهی شمالی ( حساب جاری)</t>
  </si>
  <si>
    <t>سپرده کوتاه مدت بانک تجارت نجات الهی شمالی (کوتاه مدت)</t>
  </si>
  <si>
    <t>حساب جاری بانک ملت پونک (حساب جاری)</t>
  </si>
  <si>
    <t>سپرده کوتاه مدت بانک صادرات بورس کالا ( کوتاه مدت)</t>
  </si>
  <si>
    <t>سپرده کوتاه مدت بانک پاسارگاد هفت تیر ( کوتاه مدت)</t>
  </si>
  <si>
    <t>سپرده کوتاه مدت بانک گردشگری قلهک (کوتاه مدت)</t>
  </si>
  <si>
    <t>سپرده کوتاه مدت بانک ملی 22 بهمن (کوتاه مدت)</t>
  </si>
  <si>
    <t>سپرده کوتاه مدت بانک شهر اطباء تبریز (کوتاه مدت)</t>
  </si>
  <si>
    <t>سپرده کوتاه مدت بانک تجارت سه راه آذری(کوتاه مدت)</t>
  </si>
  <si>
    <t>سپرده کوتاه مدت بانک تجارت مرکزی(کوتاه مدت)</t>
  </si>
  <si>
    <t>سپرده کوتاه مدت بانک صادرات بیست متری افسریه( کوتاه مدت)</t>
  </si>
  <si>
    <t>سپرده بلند مدت بانک گردشگری قیطریه</t>
  </si>
  <si>
    <t>1.22%</t>
  </si>
  <si>
    <t>0.74%</t>
  </si>
  <si>
    <t>1.39%</t>
  </si>
  <si>
    <t>1.11%</t>
  </si>
  <si>
    <t>سپرده بلند مدت بانک صادرات بیست متری افسریه</t>
  </si>
  <si>
    <t>0.39%</t>
  </si>
  <si>
    <t>1.45%</t>
  </si>
  <si>
    <t>0.17%</t>
  </si>
  <si>
    <t>0.61%</t>
  </si>
  <si>
    <t>سپرده بلند مدت موسسه اعتباری ملل جنت آباد</t>
  </si>
  <si>
    <t>1.05%</t>
  </si>
  <si>
    <t>سپرده بلند مدت موسسه اعتباری ملل بلوار دریا</t>
  </si>
  <si>
    <t>سپرده بلند مدت موسسه اعتباری ملل شهید دادمان</t>
  </si>
  <si>
    <t>0.68%</t>
  </si>
  <si>
    <t>2.23%</t>
  </si>
  <si>
    <t>0.91%</t>
  </si>
  <si>
    <t>0.96%</t>
  </si>
  <si>
    <t>سپرده بلند مدت بانک صادرات قیطریه</t>
  </si>
  <si>
    <t>سپرده بلند مدت بانک صادرات وحدت اسلامی</t>
  </si>
  <si>
    <t>سپرده بلند مدت بانک صادرات شیخ بهایی</t>
  </si>
  <si>
    <t>1.31%</t>
  </si>
  <si>
    <t>1.00%</t>
  </si>
  <si>
    <t>0.45%</t>
  </si>
  <si>
    <t>2.63%</t>
  </si>
  <si>
    <t>0.56%</t>
  </si>
  <si>
    <t>سپرده بلند مدت بانک صادرات زعفرانیه</t>
  </si>
  <si>
    <t>1.57%</t>
  </si>
  <si>
    <t>0.44%</t>
  </si>
  <si>
    <t>سپرده بلند مدت بانک صادرات شهید عامری</t>
  </si>
  <si>
    <t>0.99%</t>
  </si>
  <si>
    <t>سپرده بلند مدت بانک صادرات چهار راه بعثت</t>
  </si>
  <si>
    <t>سپرده بلند مدت بانک صادرات ﺩﻭﻟﺖ ﺁﺑﺎﺩ</t>
  </si>
  <si>
    <t>سپرده بلند مدت بانک صادرات ﻧﺒﺶ ﻣﻨﺼﻮﺭ</t>
  </si>
  <si>
    <t>0.55%</t>
  </si>
  <si>
    <t>0.76%</t>
  </si>
  <si>
    <t>0.89%</t>
  </si>
  <si>
    <t>0.26%</t>
  </si>
  <si>
    <t>0.29%</t>
  </si>
  <si>
    <t>0.52%</t>
  </si>
  <si>
    <t>0.77%</t>
  </si>
  <si>
    <t>سپرده بلند مدت بانک صادرات ﺷﻬﺮﺯﺍﺩ</t>
  </si>
  <si>
    <t>سپرده بلند مدت بانک صادرات شهید رجایی</t>
  </si>
  <si>
    <t>سپرده بلند مدت بانک صادرات نازی آباد</t>
  </si>
  <si>
    <t>سپرده بلند مدت بانک صادرات میدان خراسان</t>
  </si>
  <si>
    <t>1.25%</t>
  </si>
  <si>
    <t>سپرده بلند مدت بانک صادرات فرزانگان</t>
  </si>
  <si>
    <t>سپرده بلند مدت بانک صادرات بلوار آفریقا</t>
  </si>
  <si>
    <t>1.35%</t>
  </si>
  <si>
    <t>سپرده بلند مدت بانک صادرات خانی آباد نو</t>
  </si>
  <si>
    <t>2.58%</t>
  </si>
  <si>
    <t>0.65%</t>
  </si>
  <si>
    <t>0.19%</t>
  </si>
  <si>
    <t>0.49%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</si>
  <si>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</si>
  <si>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</si>
  <si>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</si>
  <si>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</si>
  <si>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</si>
  <si>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</si>
  <si>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</si>
  <si>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</si>
  <si>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</si>
  <si>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</si>
  <si>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</si>
  <si>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</si>
  <si>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</si>
  <si>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</si>
  <si>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</si>
  <si>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</si>
  <si>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</si>
  <si>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</si>
  <si>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</si>
  <si>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</si>
  <si>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</si>
  <si>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</si>
  <si>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</si>
  <si>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</si>
  <si>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</si>
  <si>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مخابرات ایران</t>
  </si>
  <si>
    <t>پالایش نفت اصفهان</t>
  </si>
  <si>
    <t>سرمایه‌گذاری‌غدیر(هلدینگ‌</t>
  </si>
  <si>
    <t>گواهی سپرده کالایی شمش طلا غیرفعال</t>
  </si>
  <si>
    <t>بانک ملت</t>
  </si>
  <si>
    <t>ایران‌ خودرو</t>
  </si>
  <si>
    <t>فولاد مبارکه اصفهان</t>
  </si>
  <si>
    <t>سرمایه گذاری صدرتامین</t>
  </si>
  <si>
    <t>پالایش نفت تهران</t>
  </si>
  <si>
    <t>بانک‌پارسیان‌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</si>
  <si>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</si>
  <si>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</si>
  <si>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</si>
  <si>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</si>
  <si>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صندوق اهرمی جهش-واحدهای عادی</t>
  </si>
  <si>
    <t>صندوق س سهامی بیدار-واحدهای عادی</t>
  </si>
  <si>
    <t>صندوق سرمایه گذاری برلیان-سهام</t>
  </si>
  <si>
    <t>صندوق اهرمی شتاب آگاه-واحدهای عادی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</si>
  <si>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</si>
  <si>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</si>
  <si>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</si>
  <si>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</si>
  <si>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خزانه-م1بودجه01-040326</t>
  </si>
  <si>
    <t>مرابحه عام دولت 165-ش.خ051212</t>
  </si>
  <si>
    <t>مرابحه عام دولت186-ش.خ051124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</si>
  <si>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</si>
  <si>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</si>
  <si>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</si>
  <si>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</si>
  <si>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</si>
  <si>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</si>
  <si>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</si>
  <si>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</si>
  <si>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</si>
  <si>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</si>
  <si>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</si>
  <si>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</si>
  <si>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</si>
  <si>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</si>
  <si>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</si>
  <si>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</si>
  <si>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</si>
  <si>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</si>
  <si>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</si>
  <si>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</si>
  <si>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</si>
  <si>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</si>
  <si>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</si>
  <si>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</si>
  <si>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</si>
  <si>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</si>
  <si>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</si>
  <si>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</si>
  <si>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</si>
  <si>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اقتصاد نوین مطهری(کوتاه مدت)</t>
  </si>
  <si>
    <t>سپرده بلند مدت بانک ملی 22 بهمن</t>
  </si>
  <si>
    <t>سپرده بلند مدت بانک تجارت مرکزی</t>
  </si>
  <si>
    <t>سپرده بلند مدت بانک صادرات خیابان همايون شهر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</si>
  <si>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</si>
  <si>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</si>
  <si>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</si>
  <si>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</si>
  <si>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</si>
  <si>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</si>
  <si>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</si>
  <si>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</si>
  <si>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</si>
  <si>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</si>
  <si>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1404/05/04</t>
  </si>
  <si>
    <t>1404/06/23</t>
  </si>
  <si>
    <t>1404/04/21</t>
  </si>
  <si>
    <t>1404/04/31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</si>
  <si>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</si>
  <si>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</si>
  <si>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</si>
  <si>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</si>
  <si>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</si>
  <si>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</si>
  <si>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درآمد سود</t>
  </si>
  <si>
    <t>خالص درآمد</t>
  </si>
  <si>
    <t>1405/11/24</t>
  </si>
  <si>
    <t>1405/12/12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</si>
  <si>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</si>
  <si>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</si>
  <si>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</si>
  <si>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</si>
  <si>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</si>
  <si>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</si>
  <si>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</si>
  <si>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</si>
  <si>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</si>
  <si>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</si>
  <si>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</si>
  <si>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</si>
  <si>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</si>
  <si>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</si>
  <si>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</si>
  <si>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دامین1</t>
  </si>
  <si>
    <t>ظامین4041</t>
  </si>
  <si>
    <t>درآمد ناشی از تغییر قیمت اوراق بهادار</t>
  </si>
  <si>
    <t>سود و زیان ناشی از تغییر قیمت</t>
  </si>
  <si>
    <t>صندوق سرمایه‌گذاری در اوراق بهادار بادرآمد ثابت ماهور</t>
  </si>
  <si>
    <t>‫صورت وضعیت پورتفوی</t>
  </si>
  <si>
    <t>برای ماه منتهی به 31 شهریور ماه  1404</t>
  </si>
  <si>
    <t>کارمزد</t>
  </si>
  <si>
    <t>مالیات</t>
  </si>
  <si>
    <t>صندوق سرمایه گذاری اختصاصی بازارگردانی معیار</t>
  </si>
  <si>
    <t>بازارگردان صندوق</t>
  </si>
  <si>
    <t>مرابحه تولید اوراق بهادار مقدم</t>
  </si>
  <si>
    <t>بازارگردانی آسمان زاگرس</t>
  </si>
  <si>
    <t>صکوک مرابحه سپید</t>
  </si>
  <si>
    <t>تبریز</t>
  </si>
  <si>
    <t>عصبانور11</t>
  </si>
  <si>
    <t xml:space="preserve">سلف موازی استاندارد هیروکربن سبک شرکت پالایش نفت آفتاب </t>
  </si>
  <si>
    <t>سهیدرو</t>
  </si>
  <si>
    <t>گواهی سپرده</t>
  </si>
  <si>
    <t>41-60</t>
  </si>
  <si>
    <t>سپرده بانکی</t>
  </si>
  <si>
    <t xml:space="preserve">گواهی ‫سپرده بانکی </t>
  </si>
  <si>
    <t xml:space="preserve">سپرده موسسه اعتباری ملل بلوار دریا </t>
  </si>
  <si>
    <t xml:space="preserve">سپرده بانک گردشگری </t>
  </si>
  <si>
    <t>سپرده  بانک صادرات</t>
  </si>
  <si>
    <t xml:space="preserve">سپرده بانک ملی </t>
  </si>
  <si>
    <t xml:space="preserve">سپرده بانک تجارت </t>
  </si>
  <si>
    <t>سپرده بانک پاسارگاد</t>
  </si>
  <si>
    <t>سپرده بانک خاورمیانه</t>
  </si>
  <si>
    <t>سپرده کوتاه مدت بانک اقتصاد نوین مطهری</t>
  </si>
  <si>
    <t xml:space="preserve">سپرده کوتاه مدت بانک ملت پونک </t>
  </si>
  <si>
    <t>کوتاه مدت</t>
  </si>
  <si>
    <t>اول دوره</t>
  </si>
  <si>
    <t>1404/01/01 تا 1404/01/01</t>
  </si>
  <si>
    <t>انتها دوره</t>
  </si>
  <si>
    <t>میانگین</t>
  </si>
  <si>
    <t>گواهی سپردها</t>
  </si>
  <si>
    <t>41-80</t>
  </si>
  <si>
    <t>41-65</t>
  </si>
  <si>
    <t>41-35</t>
  </si>
  <si>
    <t>41-10</t>
  </si>
  <si>
    <t>از سود و زیان فروش</t>
  </si>
  <si>
    <r>
      <t xml:space="preserve">نام گزارش : </t>
    </r>
    <r>
      <rPr>
        <sz val="14"/>
        <color theme="1"/>
        <rFont val="B Nazanin"/>
        <charset val="178"/>
      </rPr>
      <t>سود و زیان فروش سهام</t>
    </r>
  </si>
  <si>
    <t xml:space="preserve"> درآمد تغییر ارزش در سهام</t>
  </si>
  <si>
    <t xml:space="preserve"> درآمد تغییر ارزش در صندوق</t>
  </si>
  <si>
    <t xml:space="preserve"> درآمد تغییر ارزش در اوراق</t>
  </si>
  <si>
    <t xml:space="preserve">15-65-320711 ارزش دفتری </t>
  </si>
  <si>
    <t xml:space="preserve"> شرکت داروسازی امین</t>
  </si>
  <si>
    <t>معین نرم افزار</t>
  </si>
  <si>
    <t xml:space="preserve">صندوق </t>
  </si>
  <si>
    <t>1406/20/01</t>
  </si>
  <si>
    <t>1404/03/19</t>
  </si>
  <si>
    <t>گواهی سپرده کالایی شمش طلا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</si>
</sst>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0_);\(0\)"/>
    <numFmt numFmtId="166" formatCode="_(* #,##0_);_(* \(#,##0\);_(* &quot;-&quot;??_);_(@_)"/>
  </numFmts>
  <fonts count="24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B Nazanin"/>
      <charset val="178"/>
    </font>
    <font>
      <b/>
      <sz val="16"/>
      <color rgb="FF1E90FF"/>
      <name val="B Nazanin"/>
      <charset val="178"/>
    </font>
    <font>
      <b/>
      <sz val="11"/>
      <name val="Calibri"/>
      <family val="2"/>
    </font>
    <font>
      <b/>
      <sz val="10"/>
      <color rgb="FF000000"/>
      <name val="B Nazanin"/>
      <charset val="178"/>
    </font>
    <font>
      <b/>
      <sz val="11"/>
      <color rgb="FF000000"/>
      <name val="B Nazanin"/>
      <charset val="178"/>
    </font>
    <font>
      <b/>
      <sz val="12"/>
      <name val="B Nazanin"/>
      <charset val="178"/>
    </font>
    <font>
      <b/>
      <sz val="14"/>
      <color rgb="FF000000"/>
      <name val="B Nazanin"/>
      <charset val="178"/>
    </font>
    <font>
      <b/>
      <sz val="12"/>
      <color rgb="FF000000"/>
      <name val="Arial"/>
      <family val="2"/>
    </font>
    <font>
      <sz val="11"/>
      <color rgb="FF000000"/>
      <name val="B Nazanin"/>
      <charset val="178"/>
    </font>
    <font>
      <sz val="14"/>
      <color theme="1"/>
      <name val="B Nazanin"/>
      <charset val="178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7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03">
    <xf numFmtId="0" fontId="0" fillId="0" borderId="0" xfId="0" applyAlignment="1">
      <alignment horizontal="left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top"/>
    </xf>
    <xf numFmtId="3" fontId="6" fillId="0" borderId="2" xfId="0" applyNumberFormat="1" applyFont="1" applyFill="1" applyBorder="1" applyAlignment="1">
      <alignment horizontal="right" vertical="top"/>
    </xf>
    <xf numFmtId="0" fontId="6" fillId="0" borderId="0" xfId="0" applyFont="1" applyFill="1" applyAlignment="1">
      <alignment horizontal="right" vertical="top"/>
    </xf>
    <xf numFmtId="3" fontId="6" fillId="0" borderId="0" xfId="0" applyNumberFormat="1" applyFont="1" applyFill="1" applyAlignment="1">
      <alignment horizontal="right" vertical="top"/>
    </xf>
    <xf numFmtId="0" fontId="6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6" fillId="0" borderId="4" xfId="0" applyNumberFormat="1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3" fontId="6" fillId="0" borderId="6" xfId="0" applyNumberFormat="1" applyFont="1" applyFill="1" applyBorder="1" applyAlignment="1">
      <alignment horizontal="right" vertical="top"/>
    </xf>
    <xf numFmtId="0" fontId="8" fillId="0" borderId="0" xfId="1" applyFont="1" applyAlignment="1">
      <alignment vertical="center"/>
    </xf>
    <xf numFmtId="0" fontId="8" fillId="0" borderId="0" xfId="1" applyFont="1"/>
    <xf numFmtId="0" fontId="7" fillId="0" borderId="0" xfId="1"/>
    <xf numFmtId="0" fontId="9" fillId="0" borderId="0" xfId="1" applyFont="1" applyAlignment="1">
      <alignment vertical="center"/>
    </xf>
    <xf numFmtId="0" fontId="9" fillId="0" borderId="0" xfId="1" applyFont="1"/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6" fillId="0" borderId="7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3" fontId="10" fillId="0" borderId="0" xfId="0" applyNumberFormat="1" applyFont="1" applyAlignment="1">
      <alignment horizontal="left"/>
    </xf>
    <xf numFmtId="10" fontId="5" fillId="0" borderId="2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10" fontId="5" fillId="0" borderId="5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0" fontId="5" fillId="0" borderId="9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165" fontId="6" fillId="0" borderId="0" xfId="0" applyNumberFormat="1" applyFont="1" applyFill="1" applyAlignment="1">
      <alignment horizontal="center" vertical="center"/>
    </xf>
    <xf numFmtId="9" fontId="5" fillId="0" borderId="5" xfId="0" applyNumberFormat="1" applyFont="1" applyFill="1" applyBorder="1" applyAlignment="1">
      <alignment horizontal="center" vertical="center"/>
    </xf>
    <xf numFmtId="166" fontId="5" fillId="0" borderId="0" xfId="2" applyNumberFormat="1" applyFont="1" applyFill="1" applyAlignment="1">
      <alignment horizontal="center" vertical="center"/>
    </xf>
    <xf numFmtId="166" fontId="13" fillId="0" borderId="0" xfId="5" applyNumberFormat="1" applyFont="1" applyAlignment="1">
      <alignment horizontal="left"/>
    </xf>
    <xf numFmtId="166" fontId="14" fillId="0" borderId="0" xfId="5" applyNumberFormat="1" applyFont="1" applyFill="1" applyAlignment="1">
      <alignment horizontal="right" vertical="center"/>
    </xf>
    <xf numFmtId="166" fontId="13" fillId="0" borderId="0" xfId="5" applyNumberFormat="1" applyFont="1" applyAlignment="1">
      <alignment horizontal="center" vertical="center"/>
    </xf>
    <xf numFmtId="166" fontId="13" fillId="0" borderId="4" xfId="5" applyNumberFormat="1" applyFont="1" applyFill="1" applyBorder="1" applyAlignment="1">
      <alignment horizontal="right" vertical="center"/>
    </xf>
    <xf numFmtId="166" fontId="13" fillId="0" borderId="0" xfId="5" applyNumberFormat="1" applyFont="1" applyFill="1" applyBorder="1" applyAlignment="1">
      <alignment vertical="center"/>
    </xf>
    <xf numFmtId="166" fontId="13" fillId="0" borderId="4" xfId="5" applyNumberFormat="1" applyFont="1" applyFill="1" applyBorder="1" applyAlignment="1">
      <alignment horizontal="center" vertical="center"/>
    </xf>
    <xf numFmtId="166" fontId="13" fillId="0" borderId="0" xfId="5" applyNumberFormat="1" applyFont="1" applyBorder="1" applyAlignment="1">
      <alignment horizontal="left"/>
    </xf>
    <xf numFmtId="166" fontId="13" fillId="0" borderId="2" xfId="5" applyNumberFormat="1" applyFont="1" applyFill="1" applyBorder="1" applyAlignment="1">
      <alignment horizontal="right" vertical="center"/>
    </xf>
    <xf numFmtId="166" fontId="13" fillId="0" borderId="2" xfId="5" applyNumberFormat="1" applyFont="1" applyBorder="1" applyAlignment="1">
      <alignment horizontal="center" vertical="center"/>
    </xf>
    <xf numFmtId="166" fontId="13" fillId="0" borderId="0" xfId="5" applyNumberFormat="1" applyFont="1" applyBorder="1" applyAlignment="1">
      <alignment horizontal="center" vertical="center"/>
    </xf>
    <xf numFmtId="9" fontId="13" fillId="0" borderId="2" xfId="6" applyFont="1" applyBorder="1" applyAlignment="1">
      <alignment horizontal="center" vertical="center"/>
    </xf>
    <xf numFmtId="164" fontId="13" fillId="0" borderId="0" xfId="6" applyNumberFormat="1" applyFont="1" applyAlignment="1">
      <alignment horizontal="center" vertical="center" wrapText="1"/>
    </xf>
    <xf numFmtId="166" fontId="13" fillId="0" borderId="0" xfId="5" applyNumberFormat="1" applyFont="1" applyFill="1" applyBorder="1" applyAlignment="1">
      <alignment horizontal="center" vertical="center"/>
    </xf>
    <xf numFmtId="166" fontId="13" fillId="0" borderId="0" xfId="5" applyNumberFormat="1" applyFont="1" applyFill="1" applyBorder="1" applyAlignment="1">
      <alignment horizontal="right" vertical="center"/>
    </xf>
    <xf numFmtId="9" fontId="13" fillId="0" borderId="0" xfId="6" applyFont="1" applyAlignment="1">
      <alignment horizontal="center" vertical="center"/>
    </xf>
    <xf numFmtId="166" fontId="13" fillId="0" borderId="0" xfId="5" applyNumberFormat="1" applyFont="1" applyFill="1" applyBorder="1" applyAlignment="1">
      <alignment horizontal="right" vertical="center" wrapText="1"/>
    </xf>
    <xf numFmtId="166" fontId="13" fillId="0" borderId="0" xfId="5" applyNumberFormat="1" applyFont="1" applyFill="1" applyBorder="1" applyAlignment="1">
      <alignment vertical="center" wrapText="1"/>
    </xf>
    <xf numFmtId="164" fontId="13" fillId="0" borderId="0" xfId="6" applyNumberFormat="1" applyFont="1" applyFill="1" applyAlignment="1">
      <alignment horizontal="center" vertical="center" wrapText="1"/>
    </xf>
    <xf numFmtId="9" fontId="13" fillId="0" borderId="0" xfId="6" applyFont="1" applyFill="1" applyAlignment="1">
      <alignment horizontal="center" vertical="center" wrapText="1"/>
    </xf>
    <xf numFmtId="166" fontId="13" fillId="0" borderId="0" xfId="5" applyNumberFormat="1" applyFont="1" applyAlignment="1">
      <alignment horizontal="right"/>
    </xf>
    <xf numFmtId="166" fontId="13" fillId="0" borderId="0" xfId="5" applyNumberFormat="1" applyFont="1" applyFill="1" applyAlignment="1">
      <alignment horizontal="center" vertical="center"/>
    </xf>
    <xf numFmtId="10" fontId="13" fillId="0" borderId="0" xfId="6" applyNumberFormat="1" applyFont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3" fontId="5" fillId="0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/>
    </xf>
    <xf numFmtId="166" fontId="13" fillId="0" borderId="0" xfId="5" applyNumberFormat="1" applyFont="1" applyFill="1" applyAlignment="1">
      <alignment horizontal="left"/>
    </xf>
    <xf numFmtId="3" fontId="15" fillId="0" borderId="0" xfId="0" applyNumberFormat="1" applyFont="1" applyFill="1"/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16" fillId="0" borderId="0" xfId="0" applyFont="1" applyBorder="1" applyAlignment="1">
      <alignment vertical="center"/>
    </xf>
    <xf numFmtId="166" fontId="16" fillId="0" borderId="0" xfId="2" applyNumberFormat="1" applyFont="1" applyBorder="1" applyAlignment="1">
      <alignment horizontal="center" vertical="center"/>
    </xf>
    <xf numFmtId="166" fontId="16" fillId="0" borderId="0" xfId="2" applyNumberFormat="1" applyFont="1" applyBorder="1" applyAlignment="1">
      <alignment horizontal="left" vertical="top"/>
    </xf>
    <xf numFmtId="0" fontId="4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left"/>
    </xf>
    <xf numFmtId="166" fontId="5" fillId="0" borderId="0" xfId="2" applyNumberFormat="1" applyFont="1" applyFill="1" applyBorder="1" applyAlignment="1">
      <alignment horizontal="center" vertical="center"/>
    </xf>
    <xf numFmtId="166" fontId="10" fillId="0" borderId="0" xfId="0" applyNumberFormat="1" applyFont="1" applyFill="1" applyBorder="1" applyAlignment="1">
      <alignment horizontal="left"/>
    </xf>
    <xf numFmtId="3" fontId="10" fillId="0" borderId="0" xfId="0" applyNumberFormat="1" applyFont="1" applyFill="1" applyBorder="1" applyAlignment="1">
      <alignment horizontal="left"/>
    </xf>
    <xf numFmtId="37" fontId="5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37" fontId="18" fillId="0" borderId="0" xfId="0" applyNumberFormat="1" applyFont="1" applyAlignment="1">
      <alignment vertical="center"/>
    </xf>
    <xf numFmtId="3" fontId="19" fillId="0" borderId="5" xfId="0" applyNumberFormat="1" applyFont="1" applyBorder="1" applyAlignment="1">
      <alignment horizontal="center" vertical="center"/>
    </xf>
    <xf numFmtId="37" fontId="18" fillId="0" borderId="0" xfId="0" applyNumberFormat="1" applyFont="1" applyBorder="1" applyAlignment="1">
      <alignment vertical="center"/>
    </xf>
    <xf numFmtId="3" fontId="19" fillId="0" borderId="0" xfId="0" applyNumberFormat="1" applyFont="1" applyBorder="1" applyAlignment="1">
      <alignment vertical="center"/>
    </xf>
    <xf numFmtId="3" fontId="5" fillId="0" borderId="0" xfId="0" applyNumberFormat="1" applyFont="1" applyFill="1" applyBorder="1" applyAlignment="1">
      <alignment horizontal="center" vertical="center" wrapText="1"/>
    </xf>
    <xf numFmtId="3" fontId="19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Border="1" applyAlignment="1">
      <alignment horizontal="left"/>
    </xf>
    <xf numFmtId="0" fontId="19" fillId="0" borderId="2" xfId="0" applyFont="1" applyBorder="1" applyAlignment="1">
      <alignment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right" vertical="top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37" fontId="5" fillId="2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2" xfId="0" applyNumberFormat="1" applyFont="1" applyFill="1" applyBorder="1" applyAlignment="1">
      <alignment horizontal="right"/>
    </xf>
    <xf numFmtId="166" fontId="5" fillId="0" borderId="0" xfId="2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5" fillId="0" borderId="2" xfId="0" applyNumberFormat="1" applyFont="1" applyFill="1" applyBorder="1" applyAlignment="1">
      <alignment horizontal="center" vertical="top"/>
    </xf>
    <xf numFmtId="166" fontId="5" fillId="0" borderId="0" xfId="2" applyNumberFormat="1" applyFont="1" applyFill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166" fontId="5" fillId="0" borderId="0" xfId="2" applyNumberFormat="1" applyFont="1" applyFill="1" applyAlignment="1">
      <alignment vertical="top" wrapText="1"/>
    </xf>
    <xf numFmtId="0" fontId="21" fillId="0" borderId="0" xfId="0" applyFont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/>
    </xf>
    <xf numFmtId="0" fontId="19" fillId="0" borderId="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right" vertical="top"/>
    </xf>
    <xf numFmtId="3" fontId="19" fillId="0" borderId="4" xfId="0" applyNumberFormat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3" fontId="19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9" fillId="0" borderId="1" xfId="0" applyFont="1" applyFill="1" applyBorder="1" applyAlignment="1">
      <alignment vertical="center"/>
    </xf>
    <xf numFmtId="0" fontId="19" fillId="0" borderId="0" xfId="0" applyFont="1" applyFill="1" applyAlignment="1">
      <alignment horizontal="left"/>
    </xf>
    <xf numFmtId="0" fontId="19" fillId="0" borderId="0" xfId="0" applyFont="1" applyFill="1" applyBorder="1" applyAlignment="1">
      <alignment horizontal="center" vertical="center"/>
    </xf>
    <xf numFmtId="3" fontId="19" fillId="0" borderId="0" xfId="0" applyNumberFormat="1" applyFont="1" applyFill="1" applyAlignment="1">
      <alignment horizontal="left"/>
    </xf>
    <xf numFmtId="0" fontId="10" fillId="0" borderId="0" xfId="0" applyFont="1" applyAlignment="1">
      <alignment horizontal="center"/>
    </xf>
    <xf numFmtId="0" fontId="5" fillId="0" borderId="1" xfId="0" applyFont="1" applyFill="1" applyBorder="1" applyAlignment="1">
      <alignment vertical="center"/>
    </xf>
    <xf numFmtId="37" fontId="19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37" fontId="5" fillId="0" borderId="0" xfId="0" applyNumberFormat="1" applyFont="1" applyFill="1" applyBorder="1" applyAlignment="1">
      <alignment horizontal="center" vertical="center"/>
    </xf>
    <xf numFmtId="164" fontId="5" fillId="0" borderId="2" xfId="3" applyNumberFormat="1" applyFont="1" applyFill="1" applyBorder="1" applyAlignment="1">
      <alignment horizontal="center" vertical="center" wrapText="1"/>
    </xf>
    <xf numFmtId="164" fontId="5" fillId="0" borderId="0" xfId="3" applyNumberFormat="1" applyFont="1" applyFill="1" applyBorder="1" applyAlignment="1">
      <alignment horizontal="center" vertical="center" wrapText="1"/>
    </xf>
    <xf numFmtId="10" fontId="5" fillId="0" borderId="5" xfId="0" applyNumberFormat="1" applyFont="1" applyBorder="1" applyAlignment="1">
      <alignment horizontal="center" vertical="center"/>
    </xf>
    <xf numFmtId="0" fontId="10" fillId="0" borderId="0" xfId="0" applyFont="1" applyFill="1" applyAlignment="1">
      <alignment horizontal="left"/>
    </xf>
    <xf numFmtId="3" fontId="5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37" fontId="5" fillId="0" borderId="0" xfId="0" applyNumberFormat="1" applyFont="1" applyFill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3" fontId="11" fillId="0" borderId="0" xfId="0" applyNumberFormat="1" applyFont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3" fontId="10" fillId="0" borderId="0" xfId="0" applyNumberFormat="1" applyFont="1" applyFill="1" applyAlignment="1">
      <alignment horizontal="left"/>
    </xf>
    <xf numFmtId="3" fontId="10" fillId="0" borderId="0" xfId="0" applyNumberFormat="1" applyFont="1" applyFill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10" fontId="10" fillId="0" borderId="0" xfId="3" applyNumberFormat="1" applyFont="1" applyFill="1" applyAlignment="1">
      <alignment horizontal="center" vertical="center"/>
    </xf>
    <xf numFmtId="10" fontId="10" fillId="0" borderId="0" xfId="0" applyNumberFormat="1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10" fontId="10" fillId="0" borderId="0" xfId="0" applyNumberFormat="1" applyFont="1" applyFill="1" applyAlignment="1">
      <alignment horizontal="left"/>
    </xf>
    <xf numFmtId="166" fontId="16" fillId="0" borderId="0" xfId="2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10" fontId="5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6" fontId="10" fillId="0" borderId="0" xfId="0" applyNumberFormat="1" applyFont="1" applyFill="1" applyAlignment="1">
      <alignment horizontal="left"/>
    </xf>
    <xf numFmtId="3" fontId="12" fillId="0" borderId="0" xfId="0" applyNumberFormat="1" applyFont="1" applyFill="1" applyAlignment="1">
      <alignment horizontal="left"/>
    </xf>
    <xf numFmtId="4" fontId="10" fillId="0" borderId="0" xfId="0" applyNumberFormat="1" applyFont="1" applyFill="1" applyAlignment="1">
      <alignment horizontal="left"/>
    </xf>
    <xf numFmtId="10" fontId="17" fillId="0" borderId="0" xfId="0" applyNumberFormat="1" applyFont="1" applyFill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0" fillId="0" borderId="0" xfId="0" applyFont="1" applyFill="1" applyBorder="1" applyAlignment="1"/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 vertical="center" readingOrder="1"/>
    </xf>
    <xf numFmtId="0" fontId="19" fillId="0" borderId="0" xfId="0" applyFont="1" applyFill="1" applyBorder="1" applyAlignment="1">
      <alignment horizontal="right" vertical="top"/>
    </xf>
    <xf numFmtId="0" fontId="19" fillId="0" borderId="0" xfId="0" applyFont="1" applyFill="1" applyBorder="1" applyAlignment="1">
      <alignment horizontal="left"/>
    </xf>
    <xf numFmtId="3" fontId="19" fillId="0" borderId="0" xfId="0" applyNumberFormat="1" applyFont="1" applyFill="1" applyBorder="1" applyAlignment="1">
      <alignment horizontal="center" vertical="center"/>
    </xf>
    <xf numFmtId="3" fontId="19" fillId="0" borderId="0" xfId="0" applyNumberFormat="1" applyFont="1" applyFill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0" fontId="10" fillId="0" borderId="0" xfId="0" applyFont="1" applyFill="1" applyBorder="1" applyAlignment="1">
      <alignment horizontal="right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0" fillId="0" borderId="0" xfId="0" applyFont="1" applyFill="1" applyAlignment="1">
      <alignment vertical="center" wrapText="1"/>
    </xf>
    <xf numFmtId="0" fontId="19" fillId="0" borderId="0" xfId="0" applyFont="1" applyFill="1" applyAlignment="1">
      <alignment horizontal="center"/>
    </xf>
    <xf numFmtId="0" fontId="19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right" vertical="top"/>
    </xf>
    <xf numFmtId="3" fontId="19" fillId="0" borderId="2" xfId="0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top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16" fillId="0" borderId="5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top"/>
    </xf>
    <xf numFmtId="0" fontId="16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166" fontId="5" fillId="0" borderId="0" xfId="2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166" fontId="14" fillId="0" borderId="0" xfId="5" applyNumberFormat="1" applyFont="1" applyFill="1" applyAlignment="1">
      <alignment horizontal="right" vertical="center"/>
    </xf>
    <xf numFmtId="166" fontId="13" fillId="0" borderId="0" xfId="5" applyNumberFormat="1" applyFont="1" applyFill="1" applyBorder="1" applyAlignment="1">
      <alignment horizontal="center" vertical="center" wrapText="1"/>
    </xf>
    <xf numFmtId="166" fontId="13" fillId="0" borderId="4" xfId="5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37" fontId="18" fillId="0" borderId="2" xfId="0" applyNumberFormat="1" applyFont="1" applyBorder="1" applyAlignment="1">
      <alignment horizontal="right" vertical="center"/>
    </xf>
    <xf numFmtId="37" fontId="18" fillId="0" borderId="0" xfId="0" applyNumberFormat="1" applyFont="1" applyAlignment="1">
      <alignment horizontal="right" vertical="center"/>
    </xf>
    <xf numFmtId="3" fontId="19" fillId="0" borderId="5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3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</cellXfs>
  <cellStyles count="7">
    <cellStyle name="Comma" xfId="2" builtinId="3"/>
    <cellStyle name="Comma 2" xfId="5" xr:uid="{8E3B82B3-3EBA-4092-9795-9E98F8FFE88F}"/>
    <cellStyle name="Normal" xfId="0" builtinId="0"/>
    <cellStyle name="Normal 2" xfId="1" xr:uid="{3D864A8E-4258-4A04-A9D2-7ED56AA93925}"/>
    <cellStyle name="Normal 3" xfId="4" xr:uid="{5915C1EC-3A41-4716-B0FA-2B0B77D06E62}"/>
    <cellStyle name="Percent" xfId="3" builtinId="5"/>
    <cellStyle name="Percent 2" xfId="6" xr:uid="{6E260AE1-FCAC-4BB3-AE3A-1BC19157AE6A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4974A4CE-9915-44CA-A171-6D6CFCEFC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CB404-8C99-4ECD-B4FC-6E1D73170D31}">
  <dimension ref="A20:L25"/>
  <sheetViews>
    <sheetView showGridLines="0" rightToLeft="1" view="pageBreakPreview" topLeftCell="A6" zoomScale="130" zoomScaleNormal="115" zoomScaleSheetLayoutView="130" workbookViewId="0">
      <selection activeCell="E26" sqref="E26"/>
    </sheetView>
  </sheetViews>
  <sheetFormatPr defaultRowHeight="15" x14ac:dyDescent="0.25"/>
  <cols>
    <col min="1" max="4" width="9.140625" style="22"/>
    <col min="5" max="5" width="15.5703125" style="22" customWidth="1"/>
    <col min="6" max="16384" width="9.140625" style="22"/>
  </cols>
  <sheetData>
    <row r="20" spans="1:12" ht="26.25" customHeight="1" x14ac:dyDescent="0.6">
      <c r="A20" s="248" t="s">
        <v>301</v>
      </c>
      <c r="B20" s="248"/>
      <c r="C20" s="248"/>
      <c r="D20" s="248"/>
      <c r="E20" s="248"/>
      <c r="F20" s="20"/>
      <c r="G20" s="20"/>
      <c r="H20" s="20"/>
      <c r="I20" s="21"/>
      <c r="J20" s="21"/>
      <c r="K20" s="247"/>
      <c r="L20" s="247"/>
    </row>
    <row r="21" spans="1:12" ht="24" x14ac:dyDescent="0.6">
      <c r="A21" s="248" t="s">
        <v>302</v>
      </c>
      <c r="B21" s="248"/>
      <c r="C21" s="248"/>
      <c r="D21" s="248"/>
      <c r="E21" s="248"/>
      <c r="F21" s="20"/>
      <c r="G21" s="20"/>
      <c r="H21" s="20"/>
      <c r="I21" s="21"/>
      <c r="J21" s="21"/>
      <c r="K21" s="247"/>
      <c r="L21" s="247"/>
    </row>
    <row r="22" spans="1:12" ht="24" x14ac:dyDescent="0.6">
      <c r="A22" s="248" t="s">
        <v>303</v>
      </c>
      <c r="B22" s="248"/>
      <c r="C22" s="248"/>
      <c r="D22" s="248"/>
      <c r="E22" s="248"/>
      <c r="F22" s="20"/>
      <c r="G22" s="20"/>
      <c r="H22" s="20"/>
      <c r="I22" s="21"/>
      <c r="J22" s="21"/>
      <c r="K22" s="247"/>
      <c r="L22" s="247"/>
    </row>
    <row r="23" spans="1:12" ht="22.5" x14ac:dyDescent="0.55000000000000004">
      <c r="B23" s="23"/>
      <c r="C23" s="23"/>
      <c r="D23" s="23"/>
      <c r="E23" s="23"/>
      <c r="F23" s="23"/>
      <c r="G23" s="23"/>
      <c r="H23" s="23"/>
      <c r="I23" s="24"/>
      <c r="J23" s="24"/>
      <c r="K23" s="24"/>
      <c r="L23" s="24"/>
    </row>
    <row r="24" spans="1:12" ht="22.5" x14ac:dyDescent="0.55000000000000004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2" ht="24" x14ac:dyDescent="0.6">
      <c r="B25" s="21"/>
      <c r="C25" s="21"/>
      <c r="D25" s="21"/>
      <c r="E25" s="21"/>
      <c r="F25" s="21"/>
      <c r="G25" s="21"/>
      <c r="H25" s="21"/>
      <c r="I25" s="21"/>
      <c r="J25" s="21"/>
      <c r="K25" s="247"/>
      <c r="L25" s="247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9"/>
  <sheetViews>
    <sheetView rightToLeft="1" view="pageBreakPreview" zoomScale="85" zoomScaleNormal="85" zoomScaleSheetLayoutView="85" workbookViewId="0">
      <selection activeCell="B4" sqref="B4"/>
    </sheetView>
  </sheetViews>
  <sheetFormatPr defaultRowHeight="12.75" x14ac:dyDescent="0.2"/>
  <cols>
    <col min="1" max="1" width="2.5703125" style="25" customWidth="1"/>
    <col min="2" max="2" width="54.7109375" style="25" customWidth="1"/>
    <col min="3" max="3" width="1.28515625" style="25" customWidth="1"/>
    <col min="4" max="4" width="11.7109375" style="25" customWidth="1"/>
    <col min="5" max="5" width="1.28515625" style="25" customWidth="1"/>
    <col min="6" max="6" width="22" style="25" customWidth="1"/>
    <col min="7" max="7" width="1.28515625" style="25" customWidth="1"/>
    <col min="8" max="8" width="18" style="25" bestFit="1" customWidth="1"/>
    <col min="9" max="9" width="1.28515625" style="25" customWidth="1"/>
    <col min="10" max="10" width="19.42578125" style="25" customWidth="1"/>
    <col min="11" max="11" width="0.28515625" style="25" customWidth="1"/>
    <col min="12" max="12" width="9.140625" style="25"/>
    <col min="13" max="14" width="0" style="25" hidden="1" customWidth="1"/>
    <col min="15" max="15" width="20" style="25" hidden="1" customWidth="1"/>
    <col min="16" max="17" width="0" style="25" hidden="1" customWidth="1"/>
    <col min="18" max="16384" width="9.140625" style="25"/>
  </cols>
  <sheetData>
    <row r="1" spans="1:15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</row>
    <row r="2" spans="1:15" ht="21.75" customHeight="1" x14ac:dyDescent="0.2">
      <c r="A2" s="249" t="s">
        <v>175</v>
      </c>
      <c r="B2" s="249"/>
      <c r="C2" s="249"/>
      <c r="D2" s="249"/>
      <c r="E2" s="249"/>
      <c r="F2" s="249"/>
      <c r="G2" s="249"/>
      <c r="H2" s="249"/>
      <c r="I2" s="249"/>
      <c r="J2" s="249"/>
    </row>
    <row r="3" spans="1:15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15" ht="14.45" customHeight="1" x14ac:dyDescent="0.2"/>
    <row r="5" spans="1:15" ht="29.1" customHeight="1" x14ac:dyDescent="0.2">
      <c r="A5" s="1" t="s">
        <v>176</v>
      </c>
      <c r="B5" s="251" t="s">
        <v>177</v>
      </c>
      <c r="C5" s="251"/>
      <c r="D5" s="251"/>
      <c r="E5" s="251"/>
      <c r="F5" s="251"/>
      <c r="G5" s="251"/>
      <c r="H5" s="251"/>
      <c r="I5" s="251"/>
      <c r="J5" s="251"/>
    </row>
    <row r="6" spans="1:15" ht="14.45" customHeight="1" x14ac:dyDescent="0.2">
      <c r="D6" s="35"/>
      <c r="E6" s="35"/>
      <c r="F6" s="35"/>
      <c r="G6" s="35"/>
      <c r="H6" s="35"/>
      <c r="I6" s="35"/>
      <c r="J6" s="35"/>
      <c r="K6" s="35"/>
      <c r="L6" s="35"/>
    </row>
    <row r="7" spans="1:15" ht="27" customHeight="1" x14ac:dyDescent="0.2">
      <c r="A7" s="252" t="s">
        <v>178</v>
      </c>
      <c r="B7" s="252"/>
      <c r="D7" s="2" t="s">
        <v>179</v>
      </c>
      <c r="E7" s="35"/>
      <c r="F7" s="2" t="s">
        <v>100</v>
      </c>
      <c r="G7" s="35"/>
      <c r="H7" s="2" t="s">
        <v>180</v>
      </c>
      <c r="I7" s="35"/>
      <c r="J7" s="2" t="s">
        <v>181</v>
      </c>
      <c r="K7" s="35"/>
      <c r="L7" s="35"/>
      <c r="O7" s="236">
        <v>89721079748156</v>
      </c>
    </row>
    <row r="8" spans="1:15" ht="21.75" customHeight="1" x14ac:dyDescent="0.2">
      <c r="A8" s="262" t="s">
        <v>182</v>
      </c>
      <c r="B8" s="262"/>
      <c r="D8" s="15" t="s">
        <v>183</v>
      </c>
      <c r="E8" s="35"/>
      <c r="F8" s="99">
        <f>'درآمد سرمایه گذاری در سهام'!J27</f>
        <v>114946871957</v>
      </c>
      <c r="G8" s="35"/>
      <c r="H8" s="61">
        <v>4.5631977184383346E-2</v>
      </c>
      <c r="I8" s="35"/>
      <c r="J8" s="37">
        <v>1.2811579205204834E-3</v>
      </c>
      <c r="K8" s="35"/>
      <c r="L8" s="35"/>
      <c r="N8" s="122">
        <f>F8/$F$13</f>
        <v>4.5631977184383346E-2</v>
      </c>
      <c r="O8" s="51">
        <f>F8/$O$7</f>
        <v>1.2811579205204834E-3</v>
      </c>
    </row>
    <row r="9" spans="1:15" ht="21.75" customHeight="1" x14ac:dyDescent="0.2">
      <c r="A9" s="263" t="s">
        <v>184</v>
      </c>
      <c r="B9" s="263"/>
      <c r="D9" s="43" t="s">
        <v>185</v>
      </c>
      <c r="E9" s="35"/>
      <c r="F9" s="38">
        <f>'درآمد سرمایه گذاری در صندوق'!J27</f>
        <v>271741998984</v>
      </c>
      <c r="G9" s="35"/>
      <c r="H9" s="122">
        <v>0.10787700862634454</v>
      </c>
      <c r="I9" s="35"/>
      <c r="J9" s="39">
        <v>3.0287419606046927E-3</v>
      </c>
      <c r="K9" s="35"/>
      <c r="L9" s="35"/>
      <c r="N9" s="122">
        <f t="shared" ref="N9:N12" si="0">F9/$F$13</f>
        <v>0.10787700862634454</v>
      </c>
      <c r="O9" s="51">
        <f t="shared" ref="O9:O12" si="1">F9/$O$7</f>
        <v>3.0287419606046927E-3</v>
      </c>
    </row>
    <row r="10" spans="1:15" ht="21.75" customHeight="1" x14ac:dyDescent="0.2">
      <c r="A10" s="263" t="s">
        <v>186</v>
      </c>
      <c r="B10" s="263"/>
      <c r="D10" s="43" t="s">
        <v>187</v>
      </c>
      <c r="E10" s="35"/>
      <c r="F10" s="236">
        <f>'درآمد سرمایه گذاری در اوراق به'!J20</f>
        <v>557785857148</v>
      </c>
      <c r="G10" s="35"/>
      <c r="H10" s="122">
        <v>0.22143161509145548</v>
      </c>
      <c r="I10" s="35"/>
      <c r="J10" s="39">
        <v>6.2168874774321242E-3</v>
      </c>
      <c r="K10" s="35"/>
      <c r="L10" s="35"/>
      <c r="N10" s="122">
        <f t="shared" si="0"/>
        <v>0.22143161509145548</v>
      </c>
      <c r="O10" s="51">
        <f t="shared" si="1"/>
        <v>6.2168874774321242E-3</v>
      </c>
    </row>
    <row r="11" spans="1:15" ht="21.75" customHeight="1" x14ac:dyDescent="0.2">
      <c r="A11" s="263" t="s">
        <v>188</v>
      </c>
      <c r="B11" s="263"/>
      <c r="D11" s="43" t="s">
        <v>189</v>
      </c>
      <c r="E11" s="35"/>
      <c r="F11" s="236">
        <f>'درآمد سپرده بانکی'!D10</f>
        <v>1555898049728</v>
      </c>
      <c r="G11" s="35"/>
      <c r="H11" s="122">
        <v>0.61766538834544582</v>
      </c>
      <c r="I11" s="35"/>
      <c r="J11" s="39">
        <v>1.7341499390058083E-2</v>
      </c>
      <c r="K11" s="35"/>
      <c r="L11" s="35"/>
      <c r="N11" s="122">
        <f t="shared" si="0"/>
        <v>0.61766538834544582</v>
      </c>
      <c r="O11" s="51">
        <f t="shared" si="1"/>
        <v>1.7341499390058083E-2</v>
      </c>
    </row>
    <row r="12" spans="1:15" ht="21.75" customHeight="1" x14ac:dyDescent="0.2">
      <c r="A12" s="264" t="s">
        <v>190</v>
      </c>
      <c r="B12" s="264"/>
      <c r="D12" s="44" t="s">
        <v>191</v>
      </c>
      <c r="E12" s="35"/>
      <c r="F12" s="237">
        <f>'سایر درآمدها'!D11</f>
        <v>18625500354</v>
      </c>
      <c r="G12" s="35"/>
      <c r="H12" s="123">
        <v>7.3940107523708378E-3</v>
      </c>
      <c r="I12" s="35"/>
      <c r="J12" s="41">
        <v>2.0759335940094727E-4</v>
      </c>
      <c r="K12" s="35"/>
      <c r="L12" s="35"/>
      <c r="N12" s="122">
        <f t="shared" si="0"/>
        <v>7.3940107523708378E-3</v>
      </c>
      <c r="O12" s="51">
        <f t="shared" si="1"/>
        <v>2.0759335940094727E-4</v>
      </c>
    </row>
    <row r="13" spans="1:15" ht="21.75" customHeight="1" thickBot="1" x14ac:dyDescent="0.25">
      <c r="A13" s="260" t="s">
        <v>26</v>
      </c>
      <c r="B13" s="260"/>
      <c r="D13" s="42"/>
      <c r="E13" s="35"/>
      <c r="F13" s="108">
        <f>SUM(F8:F12)</f>
        <v>2518998278171</v>
      </c>
      <c r="G13" s="35"/>
      <c r="H13" s="64">
        <f>SUM(H8:H12)</f>
        <v>1</v>
      </c>
      <c r="I13" s="35"/>
      <c r="J13" s="53">
        <f>SUM(J8:J12)</f>
        <v>2.8075880108016333E-2</v>
      </c>
      <c r="K13" s="35"/>
      <c r="L13" s="35"/>
      <c r="N13" s="122">
        <f>SUM(N8:N12)</f>
        <v>1</v>
      </c>
      <c r="O13" s="51">
        <f>SUM(O8:O12)</f>
        <v>2.8075880108016333E-2</v>
      </c>
    </row>
    <row r="14" spans="1:15" ht="21.75" thickTop="1" x14ac:dyDescent="0.2">
      <c r="F14" s="177"/>
      <c r="N14" s="122"/>
    </row>
    <row r="15" spans="1:15" ht="21" x14ac:dyDescent="0.2">
      <c r="F15" s="177"/>
      <c r="N15" s="122"/>
    </row>
    <row r="16" spans="1:15" ht="21" x14ac:dyDescent="0.2">
      <c r="F16" s="199"/>
      <c r="N16" s="122"/>
    </row>
    <row r="17" spans="2:6" x14ac:dyDescent="0.2">
      <c r="F17" s="177"/>
    </row>
    <row r="18" spans="2:6" x14ac:dyDescent="0.2">
      <c r="F18" s="199"/>
    </row>
    <row r="19" spans="2:6" x14ac:dyDescent="0.2">
      <c r="F19" s="177"/>
    </row>
    <row r="20" spans="2:6" x14ac:dyDescent="0.2">
      <c r="F20" s="177"/>
    </row>
    <row r="21" spans="2:6" x14ac:dyDescent="0.2">
      <c r="B21" s="35"/>
      <c r="C21" s="35"/>
      <c r="D21" s="35"/>
      <c r="E21" s="35"/>
      <c r="F21" s="54"/>
    </row>
    <row r="22" spans="2:6" x14ac:dyDescent="0.2">
      <c r="B22" s="35"/>
      <c r="C22" s="35"/>
      <c r="D22" s="35"/>
      <c r="E22" s="35"/>
      <c r="F22" s="54"/>
    </row>
    <row r="23" spans="2:6" ht="12.75" customHeight="1" x14ac:dyDescent="0.2">
      <c r="B23" s="35"/>
      <c r="C23" s="35"/>
      <c r="D23" s="35"/>
      <c r="E23" s="35"/>
      <c r="F23" s="242"/>
    </row>
    <row r="24" spans="2:6" ht="12.75" customHeight="1" x14ac:dyDescent="0.2">
      <c r="B24" s="35"/>
      <c r="C24" s="35"/>
      <c r="D24" s="35"/>
      <c r="E24" s="35"/>
      <c r="F24" s="242"/>
    </row>
    <row r="25" spans="2:6" ht="12.75" customHeight="1" x14ac:dyDescent="0.2">
      <c r="B25" s="35"/>
      <c r="C25" s="35"/>
      <c r="D25" s="35"/>
      <c r="E25" s="35"/>
      <c r="F25" s="242"/>
    </row>
    <row r="26" spans="2:6" ht="12.75" customHeight="1" x14ac:dyDescent="0.2">
      <c r="B26" s="35"/>
      <c r="C26" s="35"/>
      <c r="D26" s="35"/>
      <c r="E26" s="35"/>
      <c r="F26" s="242"/>
    </row>
    <row r="27" spans="2:6" ht="12.75" customHeight="1" x14ac:dyDescent="0.2">
      <c r="B27" s="35"/>
      <c r="C27" s="35"/>
      <c r="D27" s="35"/>
      <c r="E27" s="35"/>
      <c r="F27" s="242"/>
    </row>
    <row r="28" spans="2:6" ht="12.75" customHeight="1" x14ac:dyDescent="0.2">
      <c r="B28" s="35"/>
      <c r="C28" s="35"/>
      <c r="D28" s="35"/>
      <c r="E28" s="35"/>
      <c r="F28" s="242"/>
    </row>
    <row r="29" spans="2:6" x14ac:dyDescent="0.2">
      <c r="B29" s="35"/>
      <c r="C29" s="35"/>
      <c r="D29" s="35"/>
      <c r="E29" s="35"/>
      <c r="F29" s="35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69"/>
  <sheetViews>
    <sheetView rightToLeft="1" view="pageBreakPreview" zoomScale="55" zoomScaleNormal="55" zoomScaleSheetLayoutView="55" workbookViewId="0">
      <selection activeCell="A7" sqref="A7"/>
    </sheetView>
  </sheetViews>
  <sheetFormatPr defaultRowHeight="21" x14ac:dyDescent="0.55000000000000004"/>
  <cols>
    <col min="1" max="1" width="28.42578125" style="177" customWidth="1"/>
    <col min="2" max="2" width="6.5703125" style="177" bestFit="1" customWidth="1"/>
    <col min="3" max="3" width="1.28515625" style="177" customWidth="1"/>
    <col min="4" max="4" width="17.85546875" style="177" bestFit="1" customWidth="1"/>
    <col min="5" max="5" width="1.28515625" style="177" customWidth="1"/>
    <col min="6" max="6" width="19.5703125" style="177" bestFit="1" customWidth="1"/>
    <col min="7" max="7" width="1.28515625" style="177" customWidth="1"/>
    <col min="8" max="8" width="20.140625" style="177" bestFit="1" customWidth="1"/>
    <col min="9" max="9" width="1.28515625" style="177" customWidth="1"/>
    <col min="10" max="10" width="20.140625" style="177" bestFit="1" customWidth="1"/>
    <col min="11" max="11" width="1.28515625" style="177" customWidth="1"/>
    <col min="12" max="12" width="18" style="177" bestFit="1" customWidth="1"/>
    <col min="13" max="13" width="1.28515625" style="177" customWidth="1"/>
    <col min="14" max="14" width="17" style="177" bestFit="1" customWidth="1"/>
    <col min="15" max="16" width="1.28515625" style="177" customWidth="1"/>
    <col min="17" max="17" width="18.5703125" style="177" customWidth="1"/>
    <col min="18" max="18" width="1.28515625" style="177" customWidth="1"/>
    <col min="19" max="19" width="23" style="177" bestFit="1" customWidth="1"/>
    <col min="20" max="20" width="1.28515625" style="177" customWidth="1"/>
    <col min="21" max="21" width="25.5703125" style="177" bestFit="1" customWidth="1"/>
    <col min="22" max="22" width="1.28515625" style="177" customWidth="1"/>
    <col min="23" max="23" width="20" style="177" customWidth="1"/>
    <col min="24" max="24" width="0.28515625" style="177" customWidth="1"/>
    <col min="25" max="25" width="9.140625" style="177"/>
    <col min="26" max="26" width="20.7109375" style="177" hidden="1" customWidth="1"/>
    <col min="27" max="27" width="0" style="210" hidden="1" customWidth="1"/>
    <col min="28" max="28" width="0" style="177" hidden="1" customWidth="1"/>
    <col min="29" max="29" width="16.28515625" style="63" hidden="1" customWidth="1"/>
    <col min="30" max="32" width="0" style="177" hidden="1" customWidth="1"/>
    <col min="33" max="16384" width="9.140625" style="177"/>
  </cols>
  <sheetData>
    <row r="1" spans="1:30" ht="29.1" customHeight="1" x14ac:dyDescent="0.55000000000000004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</row>
    <row r="2" spans="1:30" ht="21.75" customHeight="1" x14ac:dyDescent="0.55000000000000004">
      <c r="A2" s="249" t="s">
        <v>175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</row>
    <row r="3" spans="1:30" ht="21.75" customHeight="1" x14ac:dyDescent="0.55000000000000004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</row>
    <row r="5" spans="1:30" ht="29.25" customHeight="1" x14ac:dyDescent="0.55000000000000004">
      <c r="A5" s="179" t="s">
        <v>192</v>
      </c>
      <c r="B5" s="251" t="s">
        <v>193</v>
      </c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</row>
    <row r="6" spans="1:30" ht="30" customHeight="1" x14ac:dyDescent="0.55000000000000004">
      <c r="D6" s="252" t="s">
        <v>194</v>
      </c>
      <c r="E6" s="252"/>
      <c r="F6" s="252"/>
      <c r="G6" s="252"/>
      <c r="H6" s="252"/>
      <c r="I6" s="252"/>
      <c r="J6" s="252"/>
      <c r="K6" s="252"/>
      <c r="L6" s="252"/>
      <c r="M6" s="54"/>
      <c r="N6" s="252" t="s">
        <v>195</v>
      </c>
      <c r="O6" s="252"/>
      <c r="P6" s="252"/>
      <c r="Q6" s="252"/>
      <c r="R6" s="252"/>
      <c r="S6" s="252"/>
      <c r="T6" s="252"/>
      <c r="U6" s="252"/>
      <c r="V6" s="252"/>
      <c r="W6" s="252"/>
      <c r="X6" s="54"/>
      <c r="Y6" s="54"/>
    </row>
    <row r="7" spans="1:30" ht="30" customHeight="1" x14ac:dyDescent="0.55000000000000004">
      <c r="D7" s="198"/>
      <c r="E7" s="198"/>
      <c r="F7" s="198"/>
      <c r="G7" s="198"/>
      <c r="H7" s="198"/>
      <c r="I7" s="198"/>
      <c r="J7" s="253" t="s">
        <v>26</v>
      </c>
      <c r="K7" s="253"/>
      <c r="L7" s="253"/>
      <c r="M7" s="54"/>
      <c r="N7" s="198"/>
      <c r="O7" s="198"/>
      <c r="P7" s="198"/>
      <c r="Q7" s="198"/>
      <c r="R7" s="198"/>
      <c r="S7" s="198"/>
      <c r="T7" s="198"/>
      <c r="U7" s="253" t="s">
        <v>26</v>
      </c>
      <c r="V7" s="253"/>
      <c r="W7" s="253"/>
      <c r="X7" s="54"/>
      <c r="Y7" s="54"/>
    </row>
    <row r="8" spans="1:30" ht="30" customHeight="1" x14ac:dyDescent="0.55000000000000004">
      <c r="A8" s="252" t="s">
        <v>196</v>
      </c>
      <c r="B8" s="252"/>
      <c r="D8" s="180" t="s">
        <v>197</v>
      </c>
      <c r="E8" s="54"/>
      <c r="F8" s="180" t="s">
        <v>198</v>
      </c>
      <c r="G8" s="54"/>
      <c r="H8" s="180" t="s">
        <v>199</v>
      </c>
      <c r="I8" s="54"/>
      <c r="J8" s="181" t="s">
        <v>100</v>
      </c>
      <c r="K8" s="198"/>
      <c r="L8" s="181" t="s">
        <v>180</v>
      </c>
      <c r="M8" s="54"/>
      <c r="N8" s="180" t="s">
        <v>197</v>
      </c>
      <c r="O8" s="54"/>
      <c r="P8" s="252" t="s">
        <v>198</v>
      </c>
      <c r="Q8" s="252"/>
      <c r="R8" s="54"/>
      <c r="S8" s="180" t="s">
        <v>199</v>
      </c>
      <c r="T8" s="54"/>
      <c r="U8" s="181" t="s">
        <v>100</v>
      </c>
      <c r="V8" s="198"/>
      <c r="W8" s="181" t="s">
        <v>180</v>
      </c>
      <c r="X8" s="54"/>
      <c r="Y8" s="54"/>
    </row>
    <row r="9" spans="1:30" ht="30" customHeight="1" x14ac:dyDescent="0.55000000000000004">
      <c r="A9" s="262" t="s">
        <v>22</v>
      </c>
      <c r="B9" s="262"/>
      <c r="D9" s="183">
        <v>0</v>
      </c>
      <c r="E9" s="54"/>
      <c r="F9" s="183">
        <v>1685908776</v>
      </c>
      <c r="G9" s="54"/>
      <c r="H9" s="183">
        <f>'درآمد ناشی از فروش'!I9</f>
        <v>23857373</v>
      </c>
      <c r="I9" s="54"/>
      <c r="J9" s="62">
        <f>D9+F9+H9</f>
        <v>1709766149</v>
      </c>
      <c r="K9" s="54"/>
      <c r="L9" s="50">
        <v>5.9613990993878842E-3</v>
      </c>
      <c r="M9" s="54"/>
      <c r="N9" s="183">
        <v>0</v>
      </c>
      <c r="O9" s="54"/>
      <c r="P9" s="276">
        <v>-560644194</v>
      </c>
      <c r="Q9" s="276"/>
      <c r="R9" s="54"/>
      <c r="S9" s="183">
        <v>1154335617</v>
      </c>
      <c r="T9" s="54"/>
      <c r="U9" s="148">
        <f>N9+P9+S9</f>
        <v>593691423</v>
      </c>
      <c r="V9" s="54"/>
      <c r="W9" s="50">
        <v>1.0132511786624162E-3</v>
      </c>
      <c r="X9" s="54"/>
      <c r="Y9" s="54"/>
      <c r="Z9" s="63">
        <v>1709766149</v>
      </c>
      <c r="AA9" s="210">
        <f t="shared" ref="AA9:AA27" si="0">Z9/$Z$27</f>
        <v>5.9613990993878842E-3</v>
      </c>
      <c r="AC9" s="63">
        <v>593691423</v>
      </c>
      <c r="AD9" s="177">
        <f>AC9/$AC$27</f>
        <v>1.0132511786624162E-3</v>
      </c>
    </row>
    <row r="10" spans="1:30" ht="30" customHeight="1" x14ac:dyDescent="0.55000000000000004">
      <c r="A10" s="263" t="s">
        <v>19</v>
      </c>
      <c r="B10" s="263"/>
      <c r="D10" s="185">
        <v>0</v>
      </c>
      <c r="E10" s="54"/>
      <c r="F10" s="185">
        <v>0</v>
      </c>
      <c r="G10" s="54"/>
      <c r="H10" s="65">
        <f>'درآمد ناشی از فروش'!I11</f>
        <v>-15751715967</v>
      </c>
      <c r="I10" s="54"/>
      <c r="J10" s="65">
        <f>D10+F10+H10</f>
        <v>-15751715967</v>
      </c>
      <c r="K10" s="54"/>
      <c r="L10" s="51">
        <v>5.4921116220723327E-2</v>
      </c>
      <c r="M10" s="54"/>
      <c r="N10" s="185">
        <v>0</v>
      </c>
      <c r="O10" s="54"/>
      <c r="P10" s="257">
        <v>0</v>
      </c>
      <c r="Q10" s="257"/>
      <c r="R10" s="54"/>
      <c r="S10" s="65">
        <v>-19624534600</v>
      </c>
      <c r="T10" s="54"/>
      <c r="U10" s="149">
        <f>N10+P10+S10</f>
        <v>-19624534600</v>
      </c>
      <c r="V10" s="54"/>
      <c r="W10" s="51">
        <v>3.3493127985026266E-2</v>
      </c>
      <c r="X10" s="54"/>
      <c r="Y10" s="54"/>
      <c r="Z10" s="63">
        <v>15751715967</v>
      </c>
      <c r="AA10" s="210">
        <f t="shared" si="0"/>
        <v>5.4921116220723327E-2</v>
      </c>
      <c r="AC10" s="63">
        <v>19624534600</v>
      </c>
      <c r="AD10" s="177">
        <f t="shared" ref="AD10:AD26" si="1">AC10/$AC$27</f>
        <v>3.3493127985026266E-2</v>
      </c>
    </row>
    <row r="11" spans="1:30" ht="30" customHeight="1" x14ac:dyDescent="0.55000000000000004">
      <c r="A11" s="263" t="s">
        <v>200</v>
      </c>
      <c r="B11" s="263"/>
      <c r="D11" s="185">
        <v>0</v>
      </c>
      <c r="E11" s="54"/>
      <c r="F11" s="185">
        <v>0</v>
      </c>
      <c r="G11" s="54"/>
      <c r="H11" s="185">
        <v>0</v>
      </c>
      <c r="I11" s="54"/>
      <c r="J11" s="62">
        <f t="shared" ref="J11:J26" si="2">D11+F11+H11</f>
        <v>0</v>
      </c>
      <c r="K11" s="54"/>
      <c r="L11" s="51">
        <v>0</v>
      </c>
      <c r="M11" s="54"/>
      <c r="N11" s="185">
        <v>0</v>
      </c>
      <c r="O11" s="54"/>
      <c r="P11" s="257">
        <v>0</v>
      </c>
      <c r="Q11" s="257"/>
      <c r="R11" s="54"/>
      <c r="S11" s="185">
        <v>15785968885</v>
      </c>
      <c r="T11" s="54"/>
      <c r="U11" s="150">
        <f>N11+P11+S11</f>
        <v>15785968885</v>
      </c>
      <c r="V11" s="54"/>
      <c r="W11" s="51">
        <v>2.6941860635663045E-2</v>
      </c>
      <c r="X11" s="54"/>
      <c r="Y11" s="54"/>
      <c r="Z11" s="63">
        <v>0</v>
      </c>
      <c r="AA11" s="210">
        <f t="shared" si="0"/>
        <v>0</v>
      </c>
      <c r="AC11" s="63">
        <v>15785968885</v>
      </c>
      <c r="AD11" s="177">
        <f t="shared" si="1"/>
        <v>2.6941860635663045E-2</v>
      </c>
    </row>
    <row r="12" spans="1:30" ht="30" customHeight="1" x14ac:dyDescent="0.55000000000000004">
      <c r="A12" s="263" t="s">
        <v>201</v>
      </c>
      <c r="B12" s="263"/>
      <c r="D12" s="185">
        <v>0</v>
      </c>
      <c r="E12" s="54"/>
      <c r="F12" s="185">
        <v>0</v>
      </c>
      <c r="G12" s="54"/>
      <c r="H12" s="185">
        <v>0</v>
      </c>
      <c r="I12" s="54"/>
      <c r="J12" s="62">
        <f t="shared" si="2"/>
        <v>0</v>
      </c>
      <c r="K12" s="54"/>
      <c r="L12" s="51">
        <v>0</v>
      </c>
      <c r="M12" s="54"/>
      <c r="N12" s="185">
        <v>0</v>
      </c>
      <c r="O12" s="54"/>
      <c r="P12" s="257">
        <v>0</v>
      </c>
      <c r="Q12" s="257"/>
      <c r="R12" s="54"/>
      <c r="S12" s="185">
        <v>10877217260</v>
      </c>
      <c r="T12" s="54"/>
      <c r="U12" s="150">
        <f t="shared" ref="U12:U16" si="3">N12+P12+S12</f>
        <v>10877217260</v>
      </c>
      <c r="V12" s="54"/>
      <c r="W12" s="51">
        <v>1.8564110550174106E-2</v>
      </c>
      <c r="X12" s="54"/>
      <c r="Y12" s="54"/>
      <c r="Z12" s="63">
        <v>0</v>
      </c>
      <c r="AA12" s="210">
        <f t="shared" si="0"/>
        <v>0</v>
      </c>
      <c r="AC12" s="63">
        <v>10877217260</v>
      </c>
      <c r="AD12" s="177">
        <f t="shared" si="1"/>
        <v>1.8564110550174106E-2</v>
      </c>
    </row>
    <row r="13" spans="1:30" ht="30" customHeight="1" x14ac:dyDescent="0.55000000000000004">
      <c r="A13" s="263" t="s">
        <v>202</v>
      </c>
      <c r="B13" s="263"/>
      <c r="D13" s="185">
        <v>0</v>
      </c>
      <c r="E13" s="54"/>
      <c r="F13" s="185">
        <v>0</v>
      </c>
      <c r="G13" s="54"/>
      <c r="H13" s="185">
        <v>0</v>
      </c>
      <c r="I13" s="54"/>
      <c r="J13" s="62">
        <f t="shared" si="2"/>
        <v>0</v>
      </c>
      <c r="K13" s="54"/>
      <c r="L13" s="51">
        <v>0</v>
      </c>
      <c r="M13" s="54"/>
      <c r="N13" s="185">
        <v>0</v>
      </c>
      <c r="O13" s="54"/>
      <c r="P13" s="257">
        <v>0</v>
      </c>
      <c r="Q13" s="257"/>
      <c r="R13" s="54"/>
      <c r="S13" s="185">
        <v>10580710049</v>
      </c>
      <c r="T13" s="54"/>
      <c r="U13" s="150">
        <f t="shared" si="3"/>
        <v>10580710049</v>
      </c>
      <c r="V13" s="54"/>
      <c r="W13" s="51">
        <v>1.8058062678521333E-2</v>
      </c>
      <c r="X13" s="54"/>
      <c r="Y13" s="54"/>
      <c r="Z13" s="63">
        <v>0</v>
      </c>
      <c r="AA13" s="210">
        <f t="shared" si="0"/>
        <v>0</v>
      </c>
      <c r="AC13" s="63">
        <v>10580710049</v>
      </c>
      <c r="AD13" s="177">
        <f t="shared" si="1"/>
        <v>1.8058062678521333E-2</v>
      </c>
    </row>
    <row r="14" spans="1:30" ht="30" customHeight="1" x14ac:dyDescent="0.55000000000000004">
      <c r="A14" s="263" t="s">
        <v>203</v>
      </c>
      <c r="B14" s="263"/>
      <c r="D14" s="185">
        <v>0</v>
      </c>
      <c r="E14" s="54"/>
      <c r="F14" s="185">
        <v>0</v>
      </c>
      <c r="G14" s="54"/>
      <c r="H14" s="185">
        <v>0</v>
      </c>
      <c r="I14" s="54"/>
      <c r="J14" s="62">
        <f t="shared" si="2"/>
        <v>0</v>
      </c>
      <c r="K14" s="54"/>
      <c r="L14" s="51">
        <v>0</v>
      </c>
      <c r="M14" s="54"/>
      <c r="N14" s="185">
        <v>0</v>
      </c>
      <c r="O14" s="54"/>
      <c r="P14" s="257">
        <v>0</v>
      </c>
      <c r="Q14" s="257"/>
      <c r="R14" s="54"/>
      <c r="S14" s="185">
        <v>12055776354</v>
      </c>
      <c r="T14" s="54"/>
      <c r="U14" s="150">
        <f t="shared" si="3"/>
        <v>12055776354</v>
      </c>
      <c r="V14" s="54"/>
      <c r="W14" s="51">
        <v>2.0575553439283873E-2</v>
      </c>
      <c r="X14" s="54"/>
      <c r="Y14" s="54"/>
      <c r="Z14" s="63">
        <v>0</v>
      </c>
      <c r="AA14" s="210">
        <f t="shared" si="0"/>
        <v>0</v>
      </c>
      <c r="AC14" s="63">
        <v>12055776354</v>
      </c>
      <c r="AD14" s="177">
        <f t="shared" si="1"/>
        <v>2.0575553439283873E-2</v>
      </c>
    </row>
    <row r="15" spans="1:30" ht="30" customHeight="1" x14ac:dyDescent="0.55000000000000004">
      <c r="A15" s="263" t="s">
        <v>204</v>
      </c>
      <c r="B15" s="263"/>
      <c r="D15" s="185">
        <v>0</v>
      </c>
      <c r="E15" s="54"/>
      <c r="F15" s="185">
        <v>0</v>
      </c>
      <c r="G15" s="54"/>
      <c r="H15" s="185">
        <v>0</v>
      </c>
      <c r="I15" s="54"/>
      <c r="J15" s="62">
        <f t="shared" si="2"/>
        <v>0</v>
      </c>
      <c r="K15" s="54"/>
      <c r="L15" s="51">
        <v>0</v>
      </c>
      <c r="M15" s="54"/>
      <c r="N15" s="185">
        <v>0</v>
      </c>
      <c r="O15" s="54"/>
      <c r="P15" s="257">
        <v>0</v>
      </c>
      <c r="Q15" s="257"/>
      <c r="R15" s="54"/>
      <c r="S15" s="185">
        <v>2347310287</v>
      </c>
      <c r="T15" s="54"/>
      <c r="U15" s="150">
        <f t="shared" si="3"/>
        <v>2347310287</v>
      </c>
      <c r="V15" s="54"/>
      <c r="W15" s="51">
        <v>4.0061466661767227E-3</v>
      </c>
      <c r="X15" s="54"/>
      <c r="Y15" s="54"/>
      <c r="Z15" s="63">
        <v>0</v>
      </c>
      <c r="AA15" s="210">
        <f t="shared" si="0"/>
        <v>0</v>
      </c>
      <c r="AC15" s="63">
        <v>2347310287</v>
      </c>
      <c r="AD15" s="177">
        <f t="shared" si="1"/>
        <v>4.0061466661767227E-3</v>
      </c>
    </row>
    <row r="16" spans="1:30" ht="30" customHeight="1" x14ac:dyDescent="0.55000000000000004">
      <c r="A16" s="263" t="s">
        <v>205</v>
      </c>
      <c r="B16" s="263"/>
      <c r="D16" s="185">
        <v>0</v>
      </c>
      <c r="E16" s="54"/>
      <c r="F16" s="185">
        <v>0</v>
      </c>
      <c r="G16" s="54"/>
      <c r="H16" s="185">
        <v>0</v>
      </c>
      <c r="I16" s="54"/>
      <c r="J16" s="62">
        <f t="shared" si="2"/>
        <v>0</v>
      </c>
      <c r="K16" s="54"/>
      <c r="L16" s="51">
        <v>0</v>
      </c>
      <c r="M16" s="54"/>
      <c r="N16" s="185">
        <v>0</v>
      </c>
      <c r="O16" s="54"/>
      <c r="P16" s="257">
        <v>0</v>
      </c>
      <c r="Q16" s="257"/>
      <c r="R16" s="54"/>
      <c r="S16" s="185">
        <v>55643327553</v>
      </c>
      <c r="T16" s="54"/>
      <c r="U16" s="150">
        <f t="shared" si="3"/>
        <v>55643327553</v>
      </c>
      <c r="V16" s="54"/>
      <c r="W16" s="51">
        <v>9.4966282219266868E-2</v>
      </c>
      <c r="X16" s="54"/>
      <c r="Y16" s="54"/>
      <c r="Z16" s="63">
        <v>0</v>
      </c>
      <c r="AA16" s="210">
        <f t="shared" si="0"/>
        <v>0</v>
      </c>
      <c r="AC16" s="63">
        <v>55643327553</v>
      </c>
      <c r="AD16" s="177">
        <f t="shared" si="1"/>
        <v>9.4966282219266868E-2</v>
      </c>
    </row>
    <row r="17" spans="1:30" ht="30" customHeight="1" x14ac:dyDescent="0.55000000000000004">
      <c r="A17" s="263" t="s">
        <v>206</v>
      </c>
      <c r="B17" s="263"/>
      <c r="D17" s="185">
        <v>0</v>
      </c>
      <c r="E17" s="54"/>
      <c r="F17" s="185">
        <v>0</v>
      </c>
      <c r="G17" s="54"/>
      <c r="H17" s="185">
        <v>0</v>
      </c>
      <c r="I17" s="54"/>
      <c r="J17" s="62">
        <f t="shared" si="2"/>
        <v>0</v>
      </c>
      <c r="K17" s="54"/>
      <c r="L17" s="51">
        <v>0</v>
      </c>
      <c r="M17" s="54"/>
      <c r="N17" s="185">
        <v>0</v>
      </c>
      <c r="O17" s="54"/>
      <c r="P17" s="257">
        <v>0</v>
      </c>
      <c r="Q17" s="257"/>
      <c r="R17" s="54"/>
      <c r="S17" s="65">
        <v>-25945718730</v>
      </c>
      <c r="T17" s="211"/>
      <c r="U17" s="149">
        <f>N17+P17+S17</f>
        <v>-25945718730</v>
      </c>
      <c r="V17" s="54"/>
      <c r="W17" s="51">
        <v>4.4281471932964118E-2</v>
      </c>
      <c r="X17" s="54"/>
      <c r="Y17" s="54"/>
      <c r="Z17" s="63">
        <v>0</v>
      </c>
      <c r="AA17" s="210">
        <f t="shared" si="0"/>
        <v>0</v>
      </c>
      <c r="AC17" s="63">
        <v>25945718730</v>
      </c>
      <c r="AD17" s="177">
        <f t="shared" si="1"/>
        <v>4.4281471932964118E-2</v>
      </c>
    </row>
    <row r="18" spans="1:30" ht="30" customHeight="1" x14ac:dyDescent="0.55000000000000004">
      <c r="A18" s="263" t="s">
        <v>207</v>
      </c>
      <c r="B18" s="263"/>
      <c r="D18" s="185">
        <v>0</v>
      </c>
      <c r="E18" s="54"/>
      <c r="F18" s="185">
        <v>0</v>
      </c>
      <c r="G18" s="54"/>
      <c r="H18" s="185">
        <v>0</v>
      </c>
      <c r="I18" s="54"/>
      <c r="J18" s="62">
        <f t="shared" si="2"/>
        <v>0</v>
      </c>
      <c r="K18" s="54"/>
      <c r="L18" s="51">
        <v>0</v>
      </c>
      <c r="M18" s="54"/>
      <c r="N18" s="185">
        <v>0</v>
      </c>
      <c r="O18" s="54"/>
      <c r="P18" s="257">
        <v>0</v>
      </c>
      <c r="Q18" s="257"/>
      <c r="R18" s="54"/>
      <c r="S18" s="65">
        <v>-33931080213</v>
      </c>
      <c r="T18" s="211"/>
      <c r="U18" s="149">
        <f t="shared" ref="U18:U26" si="4">N18+P18+S18</f>
        <v>-33931080213</v>
      </c>
      <c r="V18" s="54"/>
      <c r="W18" s="51">
        <v>5.7910061838827062E-2</v>
      </c>
      <c r="X18" s="54"/>
      <c r="Y18" s="54"/>
      <c r="Z18" s="63">
        <v>0</v>
      </c>
      <c r="AA18" s="210">
        <f t="shared" si="0"/>
        <v>0</v>
      </c>
      <c r="AC18" s="63">
        <v>33931080213</v>
      </c>
      <c r="AD18" s="177">
        <f t="shared" si="1"/>
        <v>5.7910061838827062E-2</v>
      </c>
    </row>
    <row r="19" spans="1:30" ht="30" customHeight="1" x14ac:dyDescent="0.55000000000000004">
      <c r="A19" s="263" t="s">
        <v>24</v>
      </c>
      <c r="B19" s="263"/>
      <c r="D19" s="185">
        <v>0</v>
      </c>
      <c r="E19" s="54"/>
      <c r="F19" s="65">
        <v>-268393500</v>
      </c>
      <c r="G19" s="54"/>
      <c r="H19" s="185">
        <v>0</v>
      </c>
      <c r="I19" s="54"/>
      <c r="J19" s="65">
        <f t="shared" si="2"/>
        <v>-268393500</v>
      </c>
      <c r="K19" s="54"/>
      <c r="L19" s="51">
        <v>9.3580093986383062E-4</v>
      </c>
      <c r="M19" s="54"/>
      <c r="N19" s="185">
        <v>12086727989</v>
      </c>
      <c r="O19" s="54"/>
      <c r="P19" s="276">
        <v>-37688392632</v>
      </c>
      <c r="Q19" s="276"/>
      <c r="R19" s="54"/>
      <c r="S19" s="185">
        <v>409548613</v>
      </c>
      <c r="T19" s="54"/>
      <c r="U19" s="149">
        <f t="shared" si="4"/>
        <v>-25192116030</v>
      </c>
      <c r="V19" s="54"/>
      <c r="W19" s="51">
        <v>4.299530070926736E-2</v>
      </c>
      <c r="X19" s="54"/>
      <c r="Y19" s="54"/>
      <c r="Z19" s="63">
        <v>268393500</v>
      </c>
      <c r="AA19" s="210">
        <f t="shared" si="0"/>
        <v>9.3580093986383062E-4</v>
      </c>
      <c r="AC19" s="63">
        <v>25192116030</v>
      </c>
      <c r="AD19" s="177">
        <f t="shared" si="1"/>
        <v>4.299530070926736E-2</v>
      </c>
    </row>
    <row r="20" spans="1:30" ht="30" customHeight="1" x14ac:dyDescent="0.55000000000000004">
      <c r="A20" s="263" t="s">
        <v>208</v>
      </c>
      <c r="B20" s="263"/>
      <c r="D20" s="185">
        <v>0</v>
      </c>
      <c r="E20" s="54"/>
      <c r="F20" s="185">
        <v>0</v>
      </c>
      <c r="G20" s="54"/>
      <c r="H20" s="185">
        <v>0</v>
      </c>
      <c r="I20" s="54"/>
      <c r="J20" s="62">
        <f t="shared" si="2"/>
        <v>0</v>
      </c>
      <c r="K20" s="54"/>
      <c r="L20" s="51">
        <v>0</v>
      </c>
      <c r="M20" s="54"/>
      <c r="N20" s="185">
        <v>0</v>
      </c>
      <c r="O20" s="54"/>
      <c r="P20" s="257">
        <v>0</v>
      </c>
      <c r="Q20" s="257"/>
      <c r="R20" s="54"/>
      <c r="S20" s="62">
        <v>-5097151115</v>
      </c>
      <c r="T20" s="54"/>
      <c r="U20" s="149">
        <f t="shared" si="4"/>
        <v>-5097151115</v>
      </c>
      <c r="V20" s="54"/>
      <c r="W20" s="51">
        <v>8.6992908689775671E-3</v>
      </c>
      <c r="X20" s="54"/>
      <c r="Y20" s="54"/>
      <c r="Z20" s="63">
        <v>0</v>
      </c>
      <c r="AA20" s="210">
        <f t="shared" si="0"/>
        <v>0</v>
      </c>
      <c r="AC20" s="63">
        <v>5097151115</v>
      </c>
      <c r="AD20" s="177">
        <f t="shared" si="1"/>
        <v>8.6992908689775671E-3</v>
      </c>
    </row>
    <row r="21" spans="1:30" ht="30" customHeight="1" x14ac:dyDescent="0.55000000000000004">
      <c r="A21" s="263" t="s">
        <v>209</v>
      </c>
      <c r="B21" s="263"/>
      <c r="D21" s="185">
        <v>0</v>
      </c>
      <c r="E21" s="54"/>
      <c r="F21" s="185">
        <v>0</v>
      </c>
      <c r="G21" s="54"/>
      <c r="H21" s="185">
        <v>0</v>
      </c>
      <c r="I21" s="54"/>
      <c r="J21" s="62">
        <f t="shared" si="2"/>
        <v>0</v>
      </c>
      <c r="K21" s="54"/>
      <c r="L21" s="51">
        <v>0</v>
      </c>
      <c r="M21" s="54"/>
      <c r="N21" s="185">
        <v>0</v>
      </c>
      <c r="O21" s="54"/>
      <c r="P21" s="257">
        <v>0</v>
      </c>
      <c r="Q21" s="257"/>
      <c r="R21" s="54"/>
      <c r="S21" s="185">
        <v>14080520571</v>
      </c>
      <c r="T21" s="54"/>
      <c r="U21" s="149">
        <f t="shared" si="4"/>
        <v>14080520571</v>
      </c>
      <c r="V21" s="54"/>
      <c r="W21" s="51">
        <v>2.4031177665752041E-2</v>
      </c>
      <c r="X21" s="54"/>
      <c r="Y21" s="54"/>
      <c r="Z21" s="63">
        <v>0</v>
      </c>
      <c r="AA21" s="210">
        <f t="shared" si="0"/>
        <v>0</v>
      </c>
      <c r="AC21" s="63">
        <v>14080520571</v>
      </c>
      <c r="AD21" s="177">
        <f t="shared" si="1"/>
        <v>2.4031177665752041E-2</v>
      </c>
    </row>
    <row r="22" spans="1:30" ht="30" customHeight="1" x14ac:dyDescent="0.55000000000000004">
      <c r="A22" s="263" t="s">
        <v>210</v>
      </c>
      <c r="B22" s="263"/>
      <c r="D22" s="185">
        <v>0</v>
      </c>
      <c r="E22" s="54"/>
      <c r="F22" s="185">
        <v>0</v>
      </c>
      <c r="G22" s="54"/>
      <c r="H22" s="185">
        <v>0</v>
      </c>
      <c r="I22" s="54"/>
      <c r="J22" s="62">
        <f t="shared" si="2"/>
        <v>0</v>
      </c>
      <c r="K22" s="54"/>
      <c r="L22" s="51">
        <v>0</v>
      </c>
      <c r="M22" s="54"/>
      <c r="N22" s="185">
        <v>0</v>
      </c>
      <c r="O22" s="54"/>
      <c r="P22" s="257">
        <v>0</v>
      </c>
      <c r="Q22" s="257"/>
      <c r="R22" s="54"/>
      <c r="S22" s="185">
        <v>8648235318</v>
      </c>
      <c r="T22" s="54"/>
      <c r="U22" s="149">
        <f t="shared" si="4"/>
        <v>8648235318</v>
      </c>
      <c r="V22" s="54"/>
      <c r="W22" s="51">
        <v>1.4759914477176868E-2</v>
      </c>
      <c r="X22" s="54"/>
      <c r="Y22" s="54"/>
      <c r="Z22" s="63">
        <v>0</v>
      </c>
      <c r="AA22" s="210">
        <f t="shared" si="0"/>
        <v>0</v>
      </c>
      <c r="AC22" s="63">
        <v>8648235318</v>
      </c>
      <c r="AD22" s="177">
        <f t="shared" si="1"/>
        <v>1.4759914477176868E-2</v>
      </c>
    </row>
    <row r="23" spans="1:30" ht="30" customHeight="1" x14ac:dyDescent="0.55000000000000004">
      <c r="A23" s="263" t="s">
        <v>25</v>
      </c>
      <c r="B23" s="263"/>
      <c r="D23" s="185">
        <v>2383085934</v>
      </c>
      <c r="E23" s="54"/>
      <c r="F23" s="65">
        <v>-1319498030</v>
      </c>
      <c r="G23" s="54"/>
      <c r="H23" s="185">
        <v>0</v>
      </c>
      <c r="I23" s="54"/>
      <c r="J23" s="62">
        <f t="shared" si="2"/>
        <v>1063587904</v>
      </c>
      <c r="K23" s="54"/>
      <c r="L23" s="51">
        <v>3.7083854869473425E-3</v>
      </c>
      <c r="M23" s="54"/>
      <c r="N23" s="185">
        <v>2383085934</v>
      </c>
      <c r="O23" s="54"/>
      <c r="P23" s="276">
        <v>-1319498031</v>
      </c>
      <c r="Q23" s="276"/>
      <c r="R23" s="54"/>
      <c r="S23" s="185">
        <v>0</v>
      </c>
      <c r="T23" s="54"/>
      <c r="U23" s="149">
        <f t="shared" si="4"/>
        <v>1063587903</v>
      </c>
      <c r="V23" s="54"/>
      <c r="W23" s="51">
        <v>1.8152219412121923E-3</v>
      </c>
      <c r="X23" s="54"/>
      <c r="Y23" s="54"/>
      <c r="Z23" s="63">
        <v>1063587904</v>
      </c>
      <c r="AA23" s="210">
        <f t="shared" si="0"/>
        <v>3.7083854869473425E-3</v>
      </c>
      <c r="AC23" s="63">
        <v>1063587904</v>
      </c>
      <c r="AD23" s="177">
        <f t="shared" si="1"/>
        <v>1.8152219412121923E-3</v>
      </c>
    </row>
    <row r="24" spans="1:30" ht="30" customHeight="1" x14ac:dyDescent="0.55000000000000004">
      <c r="A24" s="263" t="s">
        <v>23</v>
      </c>
      <c r="B24" s="263"/>
      <c r="D24" s="185">
        <v>0</v>
      </c>
      <c r="E24" s="54"/>
      <c r="F24" s="185">
        <v>265078343</v>
      </c>
      <c r="G24" s="54"/>
      <c r="H24" s="185">
        <v>0</v>
      </c>
      <c r="I24" s="54"/>
      <c r="J24" s="62">
        <f t="shared" si="2"/>
        <v>265078343</v>
      </c>
      <c r="K24" s="54"/>
      <c r="L24" s="51">
        <v>9.2424206442014004E-4</v>
      </c>
      <c r="M24" s="54"/>
      <c r="N24" s="185">
        <v>2400000000</v>
      </c>
      <c r="O24" s="54"/>
      <c r="P24" s="257">
        <v>645852336</v>
      </c>
      <c r="Q24" s="257"/>
      <c r="R24" s="54"/>
      <c r="S24" s="185">
        <v>0</v>
      </c>
      <c r="T24" s="54"/>
      <c r="U24" s="149">
        <f t="shared" si="4"/>
        <v>3045852336</v>
      </c>
      <c r="V24" s="54"/>
      <c r="W24" s="51">
        <v>5.1983460597908515E-3</v>
      </c>
      <c r="X24" s="54"/>
      <c r="Y24" s="54"/>
      <c r="Z24" s="63">
        <v>265078343</v>
      </c>
      <c r="AA24" s="210">
        <f t="shared" si="0"/>
        <v>9.2424206442014004E-4</v>
      </c>
      <c r="AC24" s="63">
        <v>3045852336</v>
      </c>
      <c r="AD24" s="177">
        <f t="shared" si="1"/>
        <v>5.1983460597908515E-3</v>
      </c>
    </row>
    <row r="25" spans="1:30" ht="30" customHeight="1" x14ac:dyDescent="0.55000000000000004">
      <c r="A25" s="263" t="s">
        <v>20</v>
      </c>
      <c r="B25" s="263"/>
      <c r="D25" s="185">
        <v>0</v>
      </c>
      <c r="E25" s="54"/>
      <c r="F25" s="65">
        <v>-69909548400</v>
      </c>
      <c r="G25" s="54"/>
      <c r="H25" s="185">
        <v>0</v>
      </c>
      <c r="I25" s="54"/>
      <c r="J25" s="65">
        <f t="shared" si="2"/>
        <v>-69909548400</v>
      </c>
      <c r="K25" s="54"/>
      <c r="L25" s="51">
        <v>0.24375188332867956</v>
      </c>
      <c r="M25" s="54"/>
      <c r="N25" s="185">
        <v>3411485149</v>
      </c>
      <c r="O25" s="54"/>
      <c r="P25" s="276">
        <v>-139774657016</v>
      </c>
      <c r="Q25" s="276"/>
      <c r="R25" s="54"/>
      <c r="S25" s="185">
        <v>0</v>
      </c>
      <c r="T25" s="54"/>
      <c r="U25" s="149">
        <f>N25+P25+S25</f>
        <v>-136363171867</v>
      </c>
      <c r="V25" s="54"/>
      <c r="W25" s="51">
        <v>0.23273057225956148</v>
      </c>
      <c r="X25" s="54"/>
      <c r="Y25" s="54"/>
      <c r="Z25" s="63">
        <v>69909548400</v>
      </c>
      <c r="AA25" s="210">
        <f t="shared" si="0"/>
        <v>0.24375188332867956</v>
      </c>
      <c r="AC25" s="63">
        <v>136363171867</v>
      </c>
      <c r="AD25" s="177">
        <f t="shared" si="1"/>
        <v>0.23273057225956148</v>
      </c>
    </row>
    <row r="26" spans="1:30" ht="30" customHeight="1" x14ac:dyDescent="0.55000000000000004">
      <c r="A26" s="264" t="s">
        <v>21</v>
      </c>
      <c r="B26" s="264"/>
      <c r="D26" s="106">
        <v>0</v>
      </c>
      <c r="E26" s="54"/>
      <c r="F26" s="106">
        <v>197838097428</v>
      </c>
      <c r="G26" s="54"/>
      <c r="H26" s="106">
        <v>0</v>
      </c>
      <c r="I26" s="54"/>
      <c r="J26" s="62">
        <f t="shared" si="2"/>
        <v>197838097428</v>
      </c>
      <c r="K26" s="54"/>
      <c r="L26" s="52">
        <v>0.68979717285997788</v>
      </c>
      <c r="M26" s="54"/>
      <c r="N26" s="106">
        <v>0</v>
      </c>
      <c r="O26" s="54"/>
      <c r="P26" s="257">
        <v>205051226534</v>
      </c>
      <c r="Q26" s="278"/>
      <c r="R26" s="54"/>
      <c r="S26" s="106">
        <v>0</v>
      </c>
      <c r="T26" s="54"/>
      <c r="U26" s="149">
        <f t="shared" si="4"/>
        <v>205051226534</v>
      </c>
      <c r="V26" s="54"/>
      <c r="W26" s="52">
        <v>0.34996024689369581</v>
      </c>
      <c r="X26" s="54"/>
      <c r="Y26" s="54"/>
      <c r="Z26" s="63">
        <v>197838097428</v>
      </c>
      <c r="AA26" s="210">
        <f t="shared" si="0"/>
        <v>0.68979717285997788</v>
      </c>
      <c r="AC26" s="63">
        <v>205051226534</v>
      </c>
      <c r="AD26" s="177">
        <f t="shared" si="1"/>
        <v>0.34996024689369581</v>
      </c>
    </row>
    <row r="27" spans="1:30" ht="30" customHeight="1" thickBot="1" x14ac:dyDescent="0.6">
      <c r="A27" s="260" t="s">
        <v>26</v>
      </c>
      <c r="B27" s="260"/>
      <c r="D27" s="108">
        <f>SUM(D9:D26)</f>
        <v>2383085934</v>
      </c>
      <c r="E27" s="54"/>
      <c r="F27" s="108">
        <f>SUM(F9:F26)</f>
        <v>128291644617</v>
      </c>
      <c r="G27" s="54"/>
      <c r="H27" s="108">
        <f>SUM(H9:H26)</f>
        <v>-15727858594</v>
      </c>
      <c r="I27" s="54"/>
      <c r="J27" s="108">
        <f>SUM(J9:J26)</f>
        <v>114946871957</v>
      </c>
      <c r="K27" s="54"/>
      <c r="L27" s="64">
        <f>SUM(L9:L26)</f>
        <v>1</v>
      </c>
      <c r="M27" s="54"/>
      <c r="N27" s="108">
        <f>SUM(N9:N26)</f>
        <v>20281299072</v>
      </c>
      <c r="O27" s="54"/>
      <c r="P27" s="54"/>
      <c r="Q27" s="108">
        <f>SUM(P9:Q26)</f>
        <v>26353886997</v>
      </c>
      <c r="R27" s="54"/>
      <c r="S27" s="108">
        <f>SUM(S9:S26)</f>
        <v>46984465849</v>
      </c>
      <c r="T27" s="54"/>
      <c r="U27" s="108">
        <f>SUM(U9:U26)</f>
        <v>93619651918</v>
      </c>
      <c r="V27" s="54"/>
      <c r="W27" s="64">
        <f>SUM(W9:W26)</f>
        <v>1</v>
      </c>
      <c r="X27" s="54"/>
      <c r="Y27" s="54"/>
      <c r="Z27" s="63">
        <f>SUM(Z9:Z26)</f>
        <v>286806187691</v>
      </c>
      <c r="AA27" s="210">
        <f t="shared" si="0"/>
        <v>1</v>
      </c>
      <c r="AC27" s="63">
        <f>SUM(AC9:AC26)</f>
        <v>585927197029</v>
      </c>
    </row>
    <row r="28" spans="1:30" ht="30" customHeight="1" thickTop="1" x14ac:dyDescent="0.55000000000000004">
      <c r="D28" s="200"/>
      <c r="E28" s="54"/>
      <c r="F28" s="200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</row>
    <row r="29" spans="1:30" ht="30" customHeight="1" x14ac:dyDescent="0.55000000000000004">
      <c r="D29" s="200"/>
      <c r="E29" s="54"/>
      <c r="F29" s="200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</row>
    <row r="30" spans="1:30" ht="30" customHeight="1" x14ac:dyDescent="0.55000000000000004">
      <c r="D30" s="200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</row>
    <row r="31" spans="1:30" x14ac:dyDescent="0.55000000000000004"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200"/>
      <c r="O31" s="54"/>
      <c r="P31" s="54"/>
      <c r="Q31" s="185"/>
      <c r="R31" s="54"/>
      <c r="S31" s="54"/>
      <c r="T31" s="54"/>
      <c r="U31" s="185"/>
      <c r="V31" s="54"/>
      <c r="W31" s="200"/>
      <c r="X31" s="54"/>
      <c r="Y31" s="54"/>
    </row>
    <row r="32" spans="1:30" x14ac:dyDescent="0.55000000000000004">
      <c r="D32" s="54"/>
      <c r="E32" s="54"/>
      <c r="F32" s="185"/>
      <c r="G32" s="185"/>
      <c r="H32" s="185"/>
      <c r="I32" s="185"/>
      <c r="J32" s="185"/>
      <c r="K32" s="54"/>
      <c r="L32" s="54"/>
      <c r="M32" s="54"/>
      <c r="N32" s="54"/>
      <c r="O32" s="54"/>
      <c r="P32" s="54"/>
      <c r="Q32" s="185"/>
      <c r="R32" s="54"/>
      <c r="T32" s="54"/>
      <c r="U32" s="54"/>
      <c r="V32" s="54"/>
      <c r="W32" s="54"/>
      <c r="X32" s="54"/>
      <c r="Y32" s="54"/>
    </row>
    <row r="33" spans="1:27" x14ac:dyDescent="0.55000000000000004">
      <c r="A33" s="185"/>
      <c r="D33" s="185"/>
      <c r="F33" s="185"/>
      <c r="G33" s="185"/>
      <c r="H33" s="185"/>
      <c r="I33" s="185"/>
      <c r="J33" s="185"/>
      <c r="L33" s="185"/>
      <c r="N33" s="185"/>
      <c r="Q33" s="185"/>
      <c r="R33" s="185"/>
      <c r="S33" s="185"/>
      <c r="T33" s="185"/>
      <c r="U33" s="185"/>
      <c r="V33" s="185"/>
      <c r="W33" s="185"/>
      <c r="X33" s="185"/>
      <c r="Y33" s="185"/>
    </row>
    <row r="34" spans="1:27" x14ac:dyDescent="0.55000000000000004">
      <c r="A34" s="185"/>
      <c r="D34" s="185"/>
      <c r="F34" s="185"/>
      <c r="G34" s="185"/>
      <c r="H34" s="185"/>
      <c r="I34" s="185"/>
      <c r="J34" s="185"/>
      <c r="L34" s="185"/>
      <c r="N34" s="185"/>
      <c r="Q34" s="212"/>
      <c r="R34" s="185"/>
      <c r="S34" s="185"/>
      <c r="T34" s="185"/>
      <c r="U34" s="185"/>
      <c r="V34" s="185"/>
      <c r="W34" s="185"/>
      <c r="X34" s="185"/>
      <c r="Y34" s="185"/>
    </row>
    <row r="35" spans="1:27" x14ac:dyDescent="0.2">
      <c r="A35" s="185"/>
      <c r="D35" s="185"/>
      <c r="F35" s="185"/>
      <c r="G35" s="185"/>
      <c r="H35" s="185"/>
      <c r="I35" s="185"/>
      <c r="J35" s="185"/>
      <c r="L35" s="185"/>
      <c r="N35" s="185"/>
      <c r="R35" s="185"/>
      <c r="S35" s="185"/>
      <c r="T35" s="185"/>
      <c r="U35" s="185"/>
      <c r="V35" s="185"/>
      <c r="X35" s="185"/>
      <c r="Y35" s="185"/>
      <c r="AA35" s="185"/>
    </row>
    <row r="36" spans="1:27" x14ac:dyDescent="0.2">
      <c r="B36" s="185"/>
      <c r="D36" s="185"/>
      <c r="F36" s="185"/>
      <c r="G36" s="185"/>
      <c r="H36" s="185"/>
      <c r="I36" s="185"/>
      <c r="J36" s="185"/>
      <c r="N36" s="185"/>
      <c r="Q36" s="185"/>
      <c r="R36" s="185"/>
      <c r="S36" s="185"/>
      <c r="T36" s="185"/>
      <c r="U36" s="185"/>
      <c r="V36" s="185"/>
      <c r="W36" s="185"/>
      <c r="X36" s="185"/>
      <c r="Y36" s="185"/>
      <c r="AA36" s="185"/>
    </row>
    <row r="37" spans="1:27" x14ac:dyDescent="0.55000000000000004">
      <c r="B37" s="185"/>
      <c r="G37" s="185"/>
      <c r="H37" s="185"/>
      <c r="I37" s="185"/>
      <c r="J37" s="185"/>
      <c r="N37" s="185"/>
      <c r="Q37" s="185"/>
      <c r="R37" s="185"/>
      <c r="S37" s="185"/>
      <c r="T37" s="185"/>
      <c r="U37" s="185"/>
      <c r="V37" s="185"/>
      <c r="W37" s="185"/>
      <c r="X37" s="185"/>
      <c r="Y37" s="185"/>
      <c r="Z37" s="213"/>
    </row>
    <row r="38" spans="1:27" x14ac:dyDescent="0.55000000000000004">
      <c r="F38" s="185"/>
      <c r="G38" s="185"/>
      <c r="H38" s="185"/>
      <c r="I38" s="185"/>
      <c r="J38" s="185"/>
      <c r="Q38" s="185"/>
      <c r="R38" s="185"/>
      <c r="S38" s="185"/>
      <c r="T38" s="185"/>
      <c r="U38" s="185"/>
      <c r="V38" s="185"/>
      <c r="W38" s="185"/>
      <c r="X38" s="185"/>
      <c r="Y38" s="185"/>
    </row>
    <row r="39" spans="1:27" x14ac:dyDescent="0.55000000000000004">
      <c r="F39" s="185"/>
      <c r="G39" s="185"/>
      <c r="H39" s="185"/>
      <c r="I39" s="185"/>
      <c r="J39" s="185"/>
      <c r="Q39" s="185"/>
      <c r="R39" s="185"/>
      <c r="S39" s="185"/>
      <c r="T39" s="185"/>
      <c r="U39" s="185"/>
      <c r="V39" s="185"/>
      <c r="W39" s="185"/>
      <c r="X39" s="185"/>
      <c r="Y39" s="185"/>
      <c r="Z39" s="199"/>
    </row>
    <row r="40" spans="1:27" x14ac:dyDescent="0.55000000000000004">
      <c r="F40" s="185"/>
      <c r="G40" s="185"/>
      <c r="H40" s="185"/>
      <c r="I40" s="185"/>
      <c r="J40" s="185"/>
      <c r="Q40" s="214"/>
      <c r="R40" s="185"/>
      <c r="S40" s="185"/>
      <c r="T40" s="185"/>
      <c r="U40" s="185"/>
      <c r="V40" s="185"/>
      <c r="W40" s="185"/>
      <c r="X40" s="185"/>
      <c r="Y40" s="185"/>
      <c r="Z40" s="214"/>
    </row>
    <row r="41" spans="1:27" x14ac:dyDescent="0.55000000000000004">
      <c r="F41" s="185"/>
      <c r="G41" s="185"/>
      <c r="H41" s="185"/>
      <c r="I41" s="185"/>
      <c r="J41" s="185"/>
      <c r="Q41" s="214"/>
      <c r="R41" s="185"/>
      <c r="V41" s="185"/>
      <c r="W41" s="185"/>
      <c r="X41" s="185"/>
      <c r="Y41" s="185"/>
      <c r="Z41" s="214"/>
    </row>
    <row r="42" spans="1:27" x14ac:dyDescent="0.55000000000000004">
      <c r="H42" s="185"/>
      <c r="J42" s="185"/>
      <c r="Q42" s="185"/>
      <c r="R42" s="185"/>
      <c r="S42" s="185"/>
      <c r="T42" s="185"/>
      <c r="U42" s="185"/>
      <c r="V42" s="185"/>
      <c r="W42" s="185"/>
      <c r="X42" s="185"/>
      <c r="Y42" s="185"/>
      <c r="Z42" s="214"/>
    </row>
    <row r="43" spans="1:27" x14ac:dyDescent="0.55000000000000004">
      <c r="H43" s="185"/>
      <c r="Q43" s="185"/>
      <c r="R43" s="185"/>
      <c r="S43" s="185"/>
      <c r="T43" s="185"/>
      <c r="U43" s="185"/>
      <c r="V43" s="185"/>
      <c r="W43" s="185"/>
      <c r="X43" s="185"/>
      <c r="Y43" s="185"/>
      <c r="Z43" s="199"/>
    </row>
    <row r="44" spans="1:27" x14ac:dyDescent="0.55000000000000004">
      <c r="H44" s="185"/>
      <c r="Q44" s="185"/>
      <c r="R44" s="185"/>
      <c r="S44" s="185"/>
      <c r="T44" s="185"/>
      <c r="U44" s="185"/>
      <c r="V44" s="185"/>
      <c r="W44" s="185"/>
      <c r="X44" s="185"/>
      <c r="Y44" s="185"/>
      <c r="Z44" s="213"/>
    </row>
    <row r="45" spans="1:27" x14ac:dyDescent="0.55000000000000004">
      <c r="H45" s="185"/>
      <c r="J45" s="185"/>
      <c r="Q45" s="185"/>
      <c r="R45" s="185"/>
      <c r="S45" s="185"/>
      <c r="T45" s="185"/>
      <c r="U45" s="185"/>
      <c r="V45" s="185"/>
      <c r="W45" s="185"/>
      <c r="X45" s="185"/>
      <c r="Y45" s="185"/>
    </row>
    <row r="46" spans="1:27" x14ac:dyDescent="0.55000000000000004">
      <c r="H46" s="185"/>
      <c r="J46" s="199"/>
      <c r="Q46" s="185"/>
      <c r="R46" s="185"/>
      <c r="S46" s="185"/>
      <c r="T46" s="185"/>
      <c r="U46" s="185"/>
      <c r="V46" s="185"/>
      <c r="W46" s="185"/>
      <c r="X46" s="185"/>
      <c r="Y46" s="185"/>
    </row>
    <row r="47" spans="1:27" x14ac:dyDescent="0.55000000000000004">
      <c r="Q47" s="185"/>
      <c r="R47" s="185"/>
      <c r="S47" s="185"/>
      <c r="T47" s="185"/>
      <c r="U47" s="185"/>
      <c r="V47" s="185"/>
      <c r="W47" s="185"/>
      <c r="X47" s="185"/>
      <c r="Y47" s="185"/>
    </row>
    <row r="48" spans="1:27" x14ac:dyDescent="0.55000000000000004">
      <c r="Q48" s="185"/>
      <c r="R48" s="185"/>
      <c r="S48" s="185"/>
      <c r="T48" s="185"/>
      <c r="U48" s="185"/>
      <c r="V48" s="185"/>
      <c r="W48" s="185"/>
      <c r="X48" s="185"/>
      <c r="Y48" s="185"/>
    </row>
    <row r="51" spans="12:23" x14ac:dyDescent="0.55000000000000004">
      <c r="S51" s="185"/>
      <c r="T51" s="185"/>
      <c r="V51" s="185"/>
      <c r="W51" s="185"/>
    </row>
    <row r="52" spans="12:23" x14ac:dyDescent="0.55000000000000004">
      <c r="S52" s="185"/>
      <c r="T52" s="185"/>
      <c r="U52" s="185"/>
      <c r="V52" s="185"/>
      <c r="W52" s="185"/>
    </row>
    <row r="53" spans="12:23" x14ac:dyDescent="0.55000000000000004">
      <c r="S53" s="185"/>
      <c r="T53" s="185"/>
      <c r="U53" s="185"/>
      <c r="V53" s="185"/>
      <c r="W53" s="185"/>
    </row>
    <row r="54" spans="12:23" x14ac:dyDescent="0.55000000000000004">
      <c r="S54" s="185"/>
      <c r="T54" s="185"/>
      <c r="U54" s="185"/>
      <c r="V54" s="185"/>
      <c r="W54" s="185"/>
    </row>
    <row r="55" spans="12:23" x14ac:dyDescent="0.55000000000000004">
      <c r="S55" s="185"/>
      <c r="T55" s="185"/>
      <c r="U55" s="185"/>
      <c r="V55" s="185"/>
      <c r="W55" s="185"/>
    </row>
    <row r="56" spans="12:23" x14ac:dyDescent="0.55000000000000004">
      <c r="S56" s="185"/>
      <c r="T56" s="185"/>
      <c r="U56" s="185"/>
      <c r="V56" s="185"/>
      <c r="W56" s="185"/>
    </row>
    <row r="57" spans="12:23" x14ac:dyDescent="0.55000000000000004">
      <c r="S57" s="185"/>
      <c r="T57" s="185"/>
      <c r="U57" s="185"/>
      <c r="V57" s="185"/>
      <c r="W57" s="185"/>
    </row>
    <row r="58" spans="12:23" x14ac:dyDescent="0.55000000000000004">
      <c r="L58" s="117"/>
      <c r="M58" s="117"/>
      <c r="N58" s="117"/>
      <c r="O58" s="117"/>
      <c r="P58" s="117"/>
      <c r="Q58" s="117"/>
      <c r="R58" s="117"/>
      <c r="S58" s="117"/>
      <c r="T58" s="117"/>
      <c r="U58" s="187"/>
      <c r="V58" s="187"/>
      <c r="W58" s="187"/>
    </row>
    <row r="59" spans="12:23" x14ac:dyDescent="0.55000000000000004">
      <c r="L59" s="117"/>
      <c r="M59" s="117"/>
      <c r="N59" s="117"/>
      <c r="O59" s="117"/>
      <c r="P59" s="117"/>
      <c r="Q59" s="117"/>
      <c r="R59" s="117"/>
      <c r="S59" s="187"/>
      <c r="T59" s="187"/>
      <c r="U59" s="117"/>
      <c r="V59" s="187"/>
      <c r="W59" s="187"/>
    </row>
    <row r="60" spans="12:23" x14ac:dyDescent="0.55000000000000004">
      <c r="L60" s="117"/>
      <c r="M60" s="117"/>
      <c r="N60" s="117"/>
      <c r="O60" s="117"/>
      <c r="P60" s="117"/>
      <c r="Q60" s="117"/>
      <c r="R60" s="117"/>
      <c r="S60" s="277"/>
      <c r="T60" s="277"/>
      <c r="U60" s="187"/>
      <c r="V60" s="117"/>
      <c r="W60" s="117"/>
    </row>
    <row r="61" spans="12:23" x14ac:dyDescent="0.55000000000000004">
      <c r="L61" s="117"/>
      <c r="M61" s="117"/>
      <c r="N61" s="117"/>
      <c r="O61" s="117"/>
      <c r="P61" s="117"/>
      <c r="Q61" s="117"/>
      <c r="R61" s="117"/>
      <c r="S61" s="187"/>
      <c r="T61" s="187"/>
      <c r="U61" s="187"/>
      <c r="V61" s="117"/>
      <c r="W61" s="117"/>
    </row>
    <row r="62" spans="12:23" x14ac:dyDescent="0.55000000000000004">
      <c r="L62" s="117"/>
      <c r="M62" s="117"/>
      <c r="N62" s="117"/>
      <c r="O62" s="117"/>
      <c r="P62" s="117"/>
      <c r="Q62" s="187"/>
      <c r="R62" s="117"/>
      <c r="S62" s="187"/>
      <c r="T62" s="187"/>
      <c r="U62" s="187"/>
      <c r="V62" s="117"/>
      <c r="W62" s="117"/>
    </row>
    <row r="63" spans="12:23" x14ac:dyDescent="0.55000000000000004">
      <c r="L63" s="117"/>
      <c r="M63" s="117"/>
      <c r="N63" s="117"/>
      <c r="O63" s="117"/>
      <c r="P63" s="117"/>
      <c r="Q63" s="118"/>
      <c r="R63" s="117"/>
      <c r="S63" s="187"/>
      <c r="T63" s="187"/>
      <c r="U63" s="187"/>
      <c r="V63" s="117"/>
      <c r="W63" s="117"/>
    </row>
    <row r="64" spans="12:23" x14ac:dyDescent="0.55000000000000004">
      <c r="L64" s="117"/>
      <c r="M64" s="117"/>
      <c r="N64" s="119"/>
      <c r="O64" s="117"/>
      <c r="P64" s="117"/>
      <c r="Q64" s="119"/>
      <c r="R64" s="117"/>
      <c r="S64" s="119"/>
      <c r="T64" s="117"/>
      <c r="U64" s="117"/>
      <c r="V64" s="117"/>
      <c r="W64" s="117"/>
    </row>
    <row r="65" spans="12:23" x14ac:dyDescent="0.55000000000000004">
      <c r="L65" s="117"/>
      <c r="M65" s="117"/>
      <c r="N65" s="119"/>
      <c r="O65" s="117"/>
      <c r="P65" s="117"/>
      <c r="Q65" s="117"/>
      <c r="R65" s="117"/>
      <c r="S65" s="117"/>
      <c r="T65" s="117"/>
      <c r="U65" s="120"/>
      <c r="V65" s="117"/>
      <c r="W65" s="117"/>
    </row>
    <row r="66" spans="12:23" x14ac:dyDescent="0.55000000000000004">
      <c r="L66" s="117"/>
      <c r="M66" s="117"/>
      <c r="N66" s="117"/>
      <c r="O66" s="117"/>
      <c r="P66" s="117"/>
      <c r="Q66" s="117"/>
      <c r="R66" s="117"/>
      <c r="S66" s="117"/>
      <c r="T66" s="117"/>
      <c r="U66" s="119"/>
      <c r="V66" s="117"/>
      <c r="W66" s="117"/>
    </row>
    <row r="67" spans="12:23" x14ac:dyDescent="0.55000000000000004">
      <c r="L67" s="117"/>
      <c r="M67" s="117"/>
      <c r="N67" s="117"/>
      <c r="O67" s="117"/>
      <c r="P67" s="117"/>
      <c r="Q67" s="117"/>
      <c r="R67" s="117"/>
      <c r="S67" s="117"/>
      <c r="T67" s="117"/>
      <c r="U67" s="120"/>
      <c r="V67" s="117"/>
      <c r="W67" s="117"/>
    </row>
    <row r="68" spans="12:23" x14ac:dyDescent="0.55000000000000004">
      <c r="L68" s="117"/>
      <c r="M68" s="117"/>
      <c r="N68" s="117"/>
      <c r="O68" s="117"/>
      <c r="P68" s="117"/>
      <c r="Q68" s="117"/>
      <c r="R68" s="117"/>
      <c r="S68" s="117"/>
      <c r="T68" s="117"/>
      <c r="U68" s="120"/>
      <c r="V68" s="117"/>
      <c r="W68" s="117"/>
    </row>
    <row r="69" spans="12:23" x14ac:dyDescent="0.55000000000000004">
      <c r="L69" s="117"/>
      <c r="M69" s="117"/>
      <c r="N69" s="117"/>
      <c r="O69" s="117"/>
      <c r="P69" s="117"/>
      <c r="Q69" s="117"/>
      <c r="R69" s="117"/>
      <c r="S69" s="117"/>
      <c r="T69" s="117"/>
      <c r="U69" s="120"/>
      <c r="V69" s="117"/>
      <c r="W69" s="117"/>
    </row>
  </sheetData>
  <mergeCells count="48">
    <mergeCell ref="S60:T60"/>
    <mergeCell ref="A25:B25"/>
    <mergeCell ref="P25:Q25"/>
    <mergeCell ref="A26:B26"/>
    <mergeCell ref="P26:Q26"/>
    <mergeCell ref="A27:B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5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D55"/>
  <sheetViews>
    <sheetView rightToLeft="1" view="pageBreakPreview" zoomScale="55" zoomScaleNormal="55" zoomScaleSheetLayoutView="55" workbookViewId="0">
      <selection activeCell="A7" sqref="A7"/>
    </sheetView>
  </sheetViews>
  <sheetFormatPr defaultRowHeight="12.75" x14ac:dyDescent="0.2"/>
  <cols>
    <col min="1" max="1" width="23.42578125" style="177" customWidth="1"/>
    <col min="2" max="2" width="18.140625" style="177" customWidth="1"/>
    <col min="3" max="3" width="1.28515625" style="177" customWidth="1"/>
    <col min="4" max="4" width="17.5703125" style="177" bestFit="1" customWidth="1"/>
    <col min="5" max="5" width="1.28515625" style="177" customWidth="1"/>
    <col min="6" max="6" width="26.28515625" style="177" bestFit="1" customWidth="1"/>
    <col min="7" max="7" width="1.28515625" style="177" customWidth="1"/>
    <col min="8" max="8" width="18.5703125" style="177" bestFit="1" customWidth="1"/>
    <col min="9" max="9" width="1.28515625" style="177" customWidth="1"/>
    <col min="10" max="10" width="18.7109375" style="177" bestFit="1" customWidth="1"/>
    <col min="11" max="11" width="1.28515625" style="177" customWidth="1"/>
    <col min="12" max="12" width="18" style="177" bestFit="1" customWidth="1"/>
    <col min="13" max="13" width="1.28515625" style="177" customWidth="1"/>
    <col min="14" max="14" width="16.5703125" style="177" bestFit="1" customWidth="1"/>
    <col min="15" max="16" width="1.28515625" style="177" customWidth="1"/>
    <col min="17" max="17" width="26.28515625" style="177" bestFit="1" customWidth="1"/>
    <col min="18" max="18" width="1.28515625" style="177" customWidth="1"/>
    <col min="19" max="19" width="18.140625" style="177" bestFit="1" customWidth="1"/>
    <col min="20" max="20" width="1.28515625" style="177" customWidth="1"/>
    <col min="21" max="21" width="18" style="177" bestFit="1" customWidth="1"/>
    <col min="22" max="22" width="1.28515625" style="177" customWidth="1"/>
    <col min="23" max="23" width="18" style="177" bestFit="1" customWidth="1"/>
    <col min="24" max="24" width="0.28515625" style="177" customWidth="1"/>
    <col min="25" max="25" width="9.140625" style="177"/>
    <col min="26" max="37" width="0" style="177" hidden="1" customWidth="1"/>
    <col min="38" max="16384" width="9.140625" style="177"/>
  </cols>
  <sheetData>
    <row r="1" spans="1:30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</row>
    <row r="2" spans="1:30" ht="21.75" customHeight="1" x14ac:dyDescent="0.2">
      <c r="A2" s="249" t="s">
        <v>175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</row>
    <row r="3" spans="1:30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</row>
    <row r="4" spans="1:30" ht="14.45" customHeight="1" x14ac:dyDescent="0.2"/>
    <row r="5" spans="1:30" ht="31.5" customHeight="1" x14ac:dyDescent="0.2">
      <c r="A5" s="179" t="s">
        <v>211</v>
      </c>
      <c r="B5" s="251" t="s">
        <v>212</v>
      </c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</row>
    <row r="6" spans="1:30" ht="24.75" customHeight="1" x14ac:dyDescent="0.2">
      <c r="D6" s="252" t="s">
        <v>194</v>
      </c>
      <c r="E6" s="252"/>
      <c r="F6" s="252"/>
      <c r="G6" s="252"/>
      <c r="H6" s="252"/>
      <c r="I6" s="252"/>
      <c r="J6" s="252"/>
      <c r="K6" s="252"/>
      <c r="L6" s="252"/>
      <c r="M6" s="54"/>
      <c r="N6" s="252" t="s">
        <v>195</v>
      </c>
      <c r="O6" s="252"/>
      <c r="P6" s="252"/>
      <c r="Q6" s="252"/>
      <c r="R6" s="252"/>
      <c r="S6" s="252"/>
      <c r="T6" s="252"/>
      <c r="U6" s="252"/>
      <c r="V6" s="252"/>
      <c r="W6" s="252"/>
      <c r="X6" s="54"/>
      <c r="Y6" s="54"/>
    </row>
    <row r="7" spans="1:30" ht="24.75" customHeight="1" x14ac:dyDescent="0.2">
      <c r="D7" s="198"/>
      <c r="E7" s="198"/>
      <c r="F7" s="198"/>
      <c r="G7" s="198"/>
      <c r="H7" s="198"/>
      <c r="I7" s="198"/>
      <c r="J7" s="253" t="s">
        <v>26</v>
      </c>
      <c r="K7" s="253"/>
      <c r="L7" s="253"/>
      <c r="M7" s="54"/>
      <c r="N7" s="198"/>
      <c r="O7" s="198"/>
      <c r="P7" s="198"/>
      <c r="Q7" s="198"/>
      <c r="R7" s="198"/>
      <c r="S7" s="198"/>
      <c r="T7" s="198"/>
      <c r="U7" s="253" t="s">
        <v>26</v>
      </c>
      <c r="V7" s="253"/>
      <c r="W7" s="253"/>
      <c r="X7" s="54"/>
      <c r="Y7" s="54"/>
    </row>
    <row r="8" spans="1:30" ht="24.75" customHeight="1" x14ac:dyDescent="0.2">
      <c r="A8" s="252" t="s">
        <v>43</v>
      </c>
      <c r="B8" s="252"/>
      <c r="D8" s="180" t="s">
        <v>213</v>
      </c>
      <c r="E8" s="54"/>
      <c r="F8" s="180" t="s">
        <v>198</v>
      </c>
      <c r="G8" s="54"/>
      <c r="H8" s="180" t="s">
        <v>199</v>
      </c>
      <c r="I8" s="54"/>
      <c r="J8" s="181" t="s">
        <v>100</v>
      </c>
      <c r="K8" s="198"/>
      <c r="L8" s="181" t="s">
        <v>180</v>
      </c>
      <c r="M8" s="54"/>
      <c r="N8" s="180" t="s">
        <v>213</v>
      </c>
      <c r="O8" s="54"/>
      <c r="P8" s="252" t="s">
        <v>198</v>
      </c>
      <c r="Q8" s="252"/>
      <c r="R8" s="54"/>
      <c r="S8" s="180" t="s">
        <v>199</v>
      </c>
      <c r="T8" s="54"/>
      <c r="U8" s="181" t="s">
        <v>100</v>
      </c>
      <c r="V8" s="198"/>
      <c r="W8" s="181" t="s">
        <v>180</v>
      </c>
      <c r="X8" s="54"/>
      <c r="Y8" s="54"/>
    </row>
    <row r="9" spans="1:30" ht="24.75" customHeight="1" x14ac:dyDescent="0.2">
      <c r="A9" s="262" t="s">
        <v>54</v>
      </c>
      <c r="B9" s="262"/>
      <c r="D9" s="183">
        <v>0</v>
      </c>
      <c r="E9" s="54"/>
      <c r="F9" s="151">
        <v>49316694910</v>
      </c>
      <c r="G9" s="54"/>
      <c r="H9" s="183">
        <f>'درآمد ناشی از فروش'!I8</f>
        <v>58123480000</v>
      </c>
      <c r="I9" s="54"/>
      <c r="J9" s="62">
        <f>D9+F9+H9</f>
        <v>107440174910</v>
      </c>
      <c r="K9" s="54"/>
      <c r="L9" s="61">
        <v>9.9016853932584262E-2</v>
      </c>
      <c r="M9" s="54"/>
      <c r="N9" s="183">
        <v>0</v>
      </c>
      <c r="O9" s="54"/>
      <c r="P9" s="255">
        <v>121066445699</v>
      </c>
      <c r="Q9" s="255"/>
      <c r="R9" s="54"/>
      <c r="S9" s="183">
        <v>67352814741</v>
      </c>
      <c r="T9" s="54"/>
      <c r="U9" s="183">
        <v>188419260440</v>
      </c>
      <c r="V9" s="54"/>
      <c r="W9" s="61">
        <v>0.13687359760658191</v>
      </c>
      <c r="X9" s="54"/>
      <c r="Y9" s="54"/>
      <c r="Z9" s="215">
        <v>4.2300000000000004</v>
      </c>
      <c r="AA9" s="216">
        <f>Z9/$Z$27</f>
        <v>9.9016853932584262E-2</v>
      </c>
      <c r="AC9" s="177">
        <v>1.83</v>
      </c>
      <c r="AD9" s="205">
        <f>AC9/$AC$27</f>
        <v>0.13687359760658191</v>
      </c>
    </row>
    <row r="10" spans="1:30" ht="24.75" customHeight="1" x14ac:dyDescent="0.2">
      <c r="A10" s="263" t="s">
        <v>48</v>
      </c>
      <c r="B10" s="263"/>
      <c r="D10" s="185">
        <v>0</v>
      </c>
      <c r="E10" s="54"/>
      <c r="F10" s="154">
        <v>-9041417416</v>
      </c>
      <c r="G10" s="54"/>
      <c r="H10" s="185">
        <f>'درآمد ناشی از فروش'!I10</f>
        <v>29224062857</v>
      </c>
      <c r="I10" s="54"/>
      <c r="J10" s="185">
        <f>D10+F10+H10</f>
        <v>20182645441</v>
      </c>
      <c r="K10" s="54"/>
      <c r="L10" s="122">
        <v>1.8726591760299623E-2</v>
      </c>
      <c r="M10" s="54"/>
      <c r="N10" s="185">
        <v>0</v>
      </c>
      <c r="O10" s="54"/>
      <c r="P10" s="257">
        <v>82145645241</v>
      </c>
      <c r="Q10" s="257"/>
      <c r="R10" s="54"/>
      <c r="S10" s="185">
        <v>29224062857</v>
      </c>
      <c r="T10" s="54"/>
      <c r="U10" s="185">
        <v>111369708098</v>
      </c>
      <c r="V10" s="54"/>
      <c r="W10" s="122">
        <v>8.0777860882572938E-2</v>
      </c>
      <c r="X10" s="54"/>
      <c r="Y10" s="54"/>
      <c r="Z10" s="177">
        <v>0.8</v>
      </c>
      <c r="AA10" s="216">
        <f t="shared" ref="AA10:AA26" si="0">Z10/$Z$27</f>
        <v>1.8726591760299623E-2</v>
      </c>
      <c r="AC10" s="177">
        <v>1.08</v>
      </c>
      <c r="AD10" s="205">
        <f t="shared" ref="AD10:AD26" si="1">AC10/$AC$27</f>
        <v>8.0777860882572938E-2</v>
      </c>
    </row>
    <row r="11" spans="1:30" ht="24.75" customHeight="1" x14ac:dyDescent="0.2">
      <c r="A11" s="263" t="s">
        <v>214</v>
      </c>
      <c r="B11" s="263"/>
      <c r="D11" s="185">
        <v>0</v>
      </c>
      <c r="E11" s="54"/>
      <c r="F11" s="153">
        <v>0</v>
      </c>
      <c r="G11" s="54"/>
      <c r="H11" s="185">
        <v>0</v>
      </c>
      <c r="I11" s="54"/>
      <c r="J11" s="185">
        <f t="shared" ref="J11:J26" si="2">D11+F11+H11</f>
        <v>0</v>
      </c>
      <c r="K11" s="54"/>
      <c r="L11" s="122">
        <v>0</v>
      </c>
      <c r="M11" s="54"/>
      <c r="N11" s="185">
        <v>0</v>
      </c>
      <c r="O11" s="54"/>
      <c r="P11" s="257">
        <v>0</v>
      </c>
      <c r="Q11" s="257"/>
      <c r="R11" s="54"/>
      <c r="S11" s="185">
        <v>9917260293</v>
      </c>
      <c r="T11" s="54"/>
      <c r="U11" s="185">
        <v>9917260293</v>
      </c>
      <c r="V11" s="54"/>
      <c r="W11" s="122">
        <v>7.4794315632011974E-3</v>
      </c>
      <c r="X11" s="54"/>
      <c r="Y11" s="54"/>
      <c r="Z11" s="177">
        <v>0</v>
      </c>
      <c r="AA11" s="216">
        <f t="shared" si="0"/>
        <v>0</v>
      </c>
      <c r="AC11" s="177">
        <v>0.1</v>
      </c>
      <c r="AD11" s="205">
        <f t="shared" si="1"/>
        <v>7.4794315632011974E-3</v>
      </c>
    </row>
    <row r="12" spans="1:30" ht="24.75" customHeight="1" x14ac:dyDescent="0.2">
      <c r="A12" s="263" t="s">
        <v>215</v>
      </c>
      <c r="B12" s="263"/>
      <c r="D12" s="185">
        <v>0</v>
      </c>
      <c r="E12" s="54"/>
      <c r="F12" s="153">
        <v>0</v>
      </c>
      <c r="G12" s="54"/>
      <c r="H12" s="185">
        <v>0</v>
      </c>
      <c r="I12" s="54"/>
      <c r="J12" s="185">
        <f t="shared" si="2"/>
        <v>0</v>
      </c>
      <c r="K12" s="54"/>
      <c r="L12" s="122">
        <v>0</v>
      </c>
      <c r="M12" s="54"/>
      <c r="N12" s="185">
        <v>0</v>
      </c>
      <c r="O12" s="54"/>
      <c r="P12" s="257">
        <v>0</v>
      </c>
      <c r="Q12" s="257"/>
      <c r="R12" s="54"/>
      <c r="S12" s="185">
        <v>90404534577</v>
      </c>
      <c r="T12" s="54"/>
      <c r="U12" s="185">
        <v>90404534577</v>
      </c>
      <c r="V12" s="54"/>
      <c r="W12" s="122">
        <v>6.5818997756170533E-2</v>
      </c>
      <c r="X12" s="54"/>
      <c r="Y12" s="54"/>
      <c r="Z12" s="177">
        <v>0</v>
      </c>
      <c r="AA12" s="216">
        <f t="shared" si="0"/>
        <v>0</v>
      </c>
      <c r="AC12" s="177">
        <v>0.88</v>
      </c>
      <c r="AD12" s="205">
        <f t="shared" si="1"/>
        <v>6.5818997756170533E-2</v>
      </c>
    </row>
    <row r="13" spans="1:30" ht="24.75" customHeight="1" x14ac:dyDescent="0.2">
      <c r="A13" s="263" t="s">
        <v>216</v>
      </c>
      <c r="B13" s="263"/>
      <c r="D13" s="185">
        <v>0</v>
      </c>
      <c r="E13" s="54"/>
      <c r="F13" s="153">
        <v>0</v>
      </c>
      <c r="G13" s="54"/>
      <c r="H13" s="185">
        <v>0</v>
      </c>
      <c r="I13" s="54"/>
      <c r="J13" s="185">
        <f t="shared" si="2"/>
        <v>0</v>
      </c>
      <c r="K13" s="54"/>
      <c r="L13" s="122">
        <v>0</v>
      </c>
      <c r="M13" s="54"/>
      <c r="N13" s="185">
        <v>0</v>
      </c>
      <c r="O13" s="54"/>
      <c r="P13" s="257">
        <v>0</v>
      </c>
      <c r="Q13" s="257"/>
      <c r="R13" s="54"/>
      <c r="S13" s="185">
        <v>10481167592</v>
      </c>
      <c r="T13" s="54"/>
      <c r="U13" s="185">
        <v>10481167592</v>
      </c>
      <c r="V13" s="54"/>
      <c r="W13" s="122">
        <v>7.4794315632011974E-3</v>
      </c>
      <c r="X13" s="54"/>
      <c r="Y13" s="54"/>
      <c r="Z13" s="177">
        <v>0</v>
      </c>
      <c r="AA13" s="216">
        <f t="shared" si="0"/>
        <v>0</v>
      </c>
      <c r="AC13" s="177">
        <v>0.1</v>
      </c>
      <c r="AD13" s="205">
        <f t="shared" si="1"/>
        <v>7.4794315632011974E-3</v>
      </c>
    </row>
    <row r="14" spans="1:30" ht="24.75" customHeight="1" x14ac:dyDescent="0.2">
      <c r="A14" s="263" t="s">
        <v>49</v>
      </c>
      <c r="B14" s="263"/>
      <c r="D14" s="185">
        <v>0</v>
      </c>
      <c r="E14" s="54"/>
      <c r="F14" s="153">
        <v>69916875</v>
      </c>
      <c r="G14" s="54"/>
      <c r="H14" s="185">
        <v>0</v>
      </c>
      <c r="I14" s="54"/>
      <c r="J14" s="185">
        <f t="shared" si="2"/>
        <v>69916875</v>
      </c>
      <c r="K14" s="54"/>
      <c r="L14" s="122">
        <v>0</v>
      </c>
      <c r="M14" s="54"/>
      <c r="N14" s="185">
        <v>0</v>
      </c>
      <c r="O14" s="54"/>
      <c r="P14" s="257">
        <v>2167423205</v>
      </c>
      <c r="Q14" s="257"/>
      <c r="R14" s="54"/>
      <c r="S14" s="185">
        <v>889909053</v>
      </c>
      <c r="T14" s="54"/>
      <c r="U14" s="185">
        <v>3057332257</v>
      </c>
      <c r="V14" s="54"/>
      <c r="W14" s="122">
        <v>2.243829468960359E-3</v>
      </c>
      <c r="X14" s="54"/>
      <c r="Y14" s="54"/>
      <c r="Z14" s="177">
        <v>0</v>
      </c>
      <c r="AA14" s="216">
        <f t="shared" si="0"/>
        <v>0</v>
      </c>
      <c r="AC14" s="177">
        <v>0.03</v>
      </c>
      <c r="AD14" s="205">
        <f t="shared" si="1"/>
        <v>2.243829468960359E-3</v>
      </c>
    </row>
    <row r="15" spans="1:30" ht="24.75" customHeight="1" x14ac:dyDescent="0.2">
      <c r="A15" s="263" t="s">
        <v>217</v>
      </c>
      <c r="B15" s="263"/>
      <c r="D15" s="185">
        <v>0</v>
      </c>
      <c r="E15" s="54"/>
      <c r="F15" s="153">
        <v>0</v>
      </c>
      <c r="G15" s="54"/>
      <c r="H15" s="185">
        <v>0</v>
      </c>
      <c r="I15" s="54"/>
      <c r="J15" s="185">
        <f>D15+F15+H15</f>
        <v>0</v>
      </c>
      <c r="K15" s="54"/>
      <c r="L15" s="122">
        <v>0</v>
      </c>
      <c r="M15" s="54"/>
      <c r="N15" s="185">
        <v>0</v>
      </c>
      <c r="O15" s="54"/>
      <c r="P15" s="257">
        <v>0</v>
      </c>
      <c r="Q15" s="257"/>
      <c r="R15" s="54"/>
      <c r="S15" s="185">
        <v>16376983019</v>
      </c>
      <c r="T15" s="54"/>
      <c r="U15" s="185">
        <v>16376983019</v>
      </c>
      <c r="V15" s="54"/>
      <c r="W15" s="122">
        <v>1.1967090501121916E-2</v>
      </c>
      <c r="X15" s="54"/>
      <c r="Y15" s="54"/>
      <c r="Z15" s="177">
        <v>0</v>
      </c>
      <c r="AA15" s="216">
        <f t="shared" si="0"/>
        <v>0</v>
      </c>
      <c r="AC15" s="177">
        <v>0.16</v>
      </c>
      <c r="AD15" s="205">
        <f t="shared" si="1"/>
        <v>1.1967090501121916E-2</v>
      </c>
    </row>
    <row r="16" spans="1:30" ht="24.75" customHeight="1" x14ac:dyDescent="0.2">
      <c r="A16" s="263" t="s">
        <v>57</v>
      </c>
      <c r="B16" s="263"/>
      <c r="D16" s="185">
        <v>0</v>
      </c>
      <c r="E16" s="54"/>
      <c r="F16" s="152">
        <v>-42692134</v>
      </c>
      <c r="G16" s="54"/>
      <c r="H16" s="185">
        <v>0</v>
      </c>
      <c r="I16" s="54"/>
      <c r="J16" s="193">
        <f t="shared" si="2"/>
        <v>-42692134</v>
      </c>
      <c r="K16" s="54"/>
      <c r="L16" s="122">
        <v>0</v>
      </c>
      <c r="M16" s="54"/>
      <c r="N16" s="185">
        <v>0</v>
      </c>
      <c r="O16" s="54"/>
      <c r="P16" s="279">
        <v>-42692134</v>
      </c>
      <c r="Q16" s="279"/>
      <c r="R16" s="54"/>
      <c r="S16" s="185">
        <v>6101246236</v>
      </c>
      <c r="T16" s="54"/>
      <c r="U16" s="185">
        <v>6058554103</v>
      </c>
      <c r="V16" s="54"/>
      <c r="W16" s="122">
        <v>4.4876589379207179E-3</v>
      </c>
      <c r="X16" s="54"/>
      <c r="Y16" s="54"/>
      <c r="Z16" s="177">
        <v>0</v>
      </c>
      <c r="AA16" s="216">
        <f t="shared" si="0"/>
        <v>0</v>
      </c>
      <c r="AC16" s="177">
        <v>0.06</v>
      </c>
      <c r="AD16" s="205">
        <f t="shared" si="1"/>
        <v>4.4876589379207179E-3</v>
      </c>
    </row>
    <row r="17" spans="1:30" ht="24.75" customHeight="1" x14ac:dyDescent="0.2">
      <c r="A17" s="263" t="s">
        <v>55</v>
      </c>
      <c r="B17" s="263"/>
      <c r="D17" s="185">
        <v>0</v>
      </c>
      <c r="E17" s="54"/>
      <c r="F17" s="153">
        <v>4189019625</v>
      </c>
      <c r="G17" s="54"/>
      <c r="H17" s="185">
        <v>0</v>
      </c>
      <c r="I17" s="54"/>
      <c r="J17" s="185">
        <f t="shared" si="2"/>
        <v>4189019625</v>
      </c>
      <c r="K17" s="54"/>
      <c r="L17" s="122">
        <v>3.9794007490636697E-3</v>
      </c>
      <c r="M17" s="54"/>
      <c r="N17" s="185">
        <v>0</v>
      </c>
      <c r="O17" s="54"/>
      <c r="P17" s="257">
        <v>189852075</v>
      </c>
      <c r="Q17" s="257"/>
      <c r="R17" s="54"/>
      <c r="S17" s="185">
        <v>12184223676</v>
      </c>
      <c r="T17" s="54"/>
      <c r="U17" s="185">
        <v>12374075750</v>
      </c>
      <c r="V17" s="54"/>
      <c r="W17" s="122">
        <v>8.9753178758414359E-3</v>
      </c>
      <c r="X17" s="54"/>
      <c r="Y17" s="54"/>
      <c r="Z17" s="177">
        <v>0.17</v>
      </c>
      <c r="AA17" s="216">
        <f t="shared" si="0"/>
        <v>3.9794007490636697E-3</v>
      </c>
      <c r="AC17" s="177">
        <v>0.12</v>
      </c>
      <c r="AD17" s="205">
        <f t="shared" si="1"/>
        <v>8.9753178758414359E-3</v>
      </c>
    </row>
    <row r="18" spans="1:30" ht="24.75" customHeight="1" x14ac:dyDescent="0.2">
      <c r="A18" s="263" t="s">
        <v>56</v>
      </c>
      <c r="B18" s="263"/>
      <c r="D18" s="185">
        <v>0</v>
      </c>
      <c r="E18" s="54"/>
      <c r="F18" s="153">
        <v>17587569830</v>
      </c>
      <c r="G18" s="54"/>
      <c r="H18" s="185">
        <v>0</v>
      </c>
      <c r="I18" s="54"/>
      <c r="J18" s="185">
        <f t="shared" si="2"/>
        <v>17587569830</v>
      </c>
      <c r="K18" s="54"/>
      <c r="L18" s="122">
        <v>1.6151685393258425E-2</v>
      </c>
      <c r="M18" s="54"/>
      <c r="N18" s="185">
        <v>0</v>
      </c>
      <c r="O18" s="54"/>
      <c r="P18" s="279">
        <v>-4072910908</v>
      </c>
      <c r="Q18" s="279"/>
      <c r="R18" s="54"/>
      <c r="S18" s="185">
        <v>0</v>
      </c>
      <c r="T18" s="54"/>
      <c r="U18" s="193">
        <v>-4072910907</v>
      </c>
      <c r="V18" s="54"/>
      <c r="W18" s="122">
        <v>2.9917726252804791E-3</v>
      </c>
      <c r="X18" s="54"/>
      <c r="Y18" s="54"/>
      <c r="Z18" s="177">
        <v>0.69</v>
      </c>
      <c r="AA18" s="216">
        <f t="shared" si="0"/>
        <v>1.6151685393258425E-2</v>
      </c>
      <c r="AC18" s="177">
        <v>0.04</v>
      </c>
      <c r="AD18" s="205">
        <f t="shared" si="1"/>
        <v>2.9917726252804791E-3</v>
      </c>
    </row>
    <row r="19" spans="1:30" ht="24.75" customHeight="1" x14ac:dyDescent="0.2">
      <c r="A19" s="263" t="s">
        <v>53</v>
      </c>
      <c r="B19" s="263"/>
      <c r="D19" s="185">
        <v>0</v>
      </c>
      <c r="E19" s="54"/>
      <c r="F19" s="153">
        <v>71055564099</v>
      </c>
      <c r="G19" s="54"/>
      <c r="H19" s="185">
        <v>0</v>
      </c>
      <c r="I19" s="54"/>
      <c r="J19" s="185">
        <f t="shared" si="2"/>
        <v>71055564099</v>
      </c>
      <c r="K19" s="54"/>
      <c r="L19" s="122">
        <v>6.5543071161048683E-2</v>
      </c>
      <c r="M19" s="54"/>
      <c r="N19" s="185">
        <v>0</v>
      </c>
      <c r="O19" s="54"/>
      <c r="P19" s="257">
        <v>125683246014</v>
      </c>
      <c r="Q19" s="257"/>
      <c r="R19" s="54"/>
      <c r="S19" s="185">
        <v>0</v>
      </c>
      <c r="T19" s="54"/>
      <c r="U19" s="185">
        <v>125683246014</v>
      </c>
      <c r="V19" s="54"/>
      <c r="W19" s="122">
        <v>9.1249065071054597E-2</v>
      </c>
      <c r="X19" s="54"/>
      <c r="Y19" s="54"/>
      <c r="Z19" s="177">
        <v>2.8</v>
      </c>
      <c r="AA19" s="216">
        <f t="shared" si="0"/>
        <v>6.5543071161048683E-2</v>
      </c>
      <c r="AC19" s="177">
        <v>1.22</v>
      </c>
      <c r="AD19" s="205">
        <f t="shared" si="1"/>
        <v>9.1249065071054597E-2</v>
      </c>
    </row>
    <row r="20" spans="1:30" ht="24.75" customHeight="1" x14ac:dyDescent="0.2">
      <c r="A20" s="263" t="s">
        <v>46</v>
      </c>
      <c r="B20" s="263"/>
      <c r="D20" s="185">
        <v>0</v>
      </c>
      <c r="E20" s="54"/>
      <c r="F20" s="152">
        <v>-65749889179</v>
      </c>
      <c r="G20" s="54"/>
      <c r="H20" s="185">
        <v>0</v>
      </c>
      <c r="I20" s="54"/>
      <c r="J20" s="193">
        <f t="shared" si="2"/>
        <v>-65749889179</v>
      </c>
      <c r="K20" s="54"/>
      <c r="L20" s="122">
        <v>6.0627340823970026E-2</v>
      </c>
      <c r="M20" s="54"/>
      <c r="N20" s="185">
        <v>0</v>
      </c>
      <c r="O20" s="54"/>
      <c r="P20" s="279">
        <v>-66673706123</v>
      </c>
      <c r="Q20" s="279"/>
      <c r="R20" s="54"/>
      <c r="S20" s="185">
        <v>0</v>
      </c>
      <c r="T20" s="54"/>
      <c r="U20" s="193">
        <v>-66673706122</v>
      </c>
      <c r="V20" s="54"/>
      <c r="W20" s="122">
        <v>4.8616305160807782E-2</v>
      </c>
      <c r="X20" s="54"/>
      <c r="Y20" s="54"/>
      <c r="Z20" s="177">
        <v>2.59</v>
      </c>
      <c r="AA20" s="216">
        <f t="shared" si="0"/>
        <v>6.0627340823970026E-2</v>
      </c>
      <c r="AC20" s="177">
        <v>0.65</v>
      </c>
      <c r="AD20" s="205">
        <f t="shared" si="1"/>
        <v>4.8616305160807782E-2</v>
      </c>
    </row>
    <row r="21" spans="1:30" ht="24.75" customHeight="1" x14ac:dyDescent="0.2">
      <c r="A21" s="263" t="s">
        <v>47</v>
      </c>
      <c r="B21" s="263"/>
      <c r="D21" s="185">
        <v>0</v>
      </c>
      <c r="E21" s="54"/>
      <c r="F21" s="152">
        <f>'درآمد ناشی از تغییر قیمت اوراق'!I18</f>
        <v>20738529797</v>
      </c>
      <c r="G21" s="54"/>
      <c r="H21" s="185">
        <v>0</v>
      </c>
      <c r="I21" s="54"/>
      <c r="J21" s="193">
        <f t="shared" si="2"/>
        <v>20738529797</v>
      </c>
      <c r="K21" s="54"/>
      <c r="L21" s="122">
        <v>0.64700374531835203</v>
      </c>
      <c r="M21" s="54"/>
      <c r="N21" s="185">
        <v>0</v>
      </c>
      <c r="O21" s="54"/>
      <c r="P21" s="279">
        <f>'درآمد ناشی از تغییر قیمت اوراق'!Q18</f>
        <v>104092254311</v>
      </c>
      <c r="Q21" s="279"/>
      <c r="R21" s="54"/>
      <c r="S21" s="185">
        <v>0</v>
      </c>
      <c r="T21" s="54"/>
      <c r="U21" s="193">
        <v>-618009371956</v>
      </c>
      <c r="V21" s="54"/>
      <c r="W21" s="122">
        <v>0.45026178010471202</v>
      </c>
      <c r="X21" s="54"/>
      <c r="Y21" s="54"/>
      <c r="Z21" s="177">
        <v>27.64</v>
      </c>
      <c r="AA21" s="216">
        <f t="shared" si="0"/>
        <v>0.64700374531835203</v>
      </c>
      <c r="AC21" s="177">
        <v>6.02</v>
      </c>
      <c r="AD21" s="205">
        <f t="shared" si="1"/>
        <v>0.45026178010471202</v>
      </c>
    </row>
    <row r="22" spans="1:30" ht="24.75" customHeight="1" x14ac:dyDescent="0.2">
      <c r="A22" s="263" t="s">
        <v>51</v>
      </c>
      <c r="B22" s="263"/>
      <c r="D22" s="185">
        <v>0</v>
      </c>
      <c r="E22" s="54"/>
      <c r="F22" s="153">
        <v>30417854720</v>
      </c>
      <c r="G22" s="54"/>
      <c r="H22" s="185">
        <v>0</v>
      </c>
      <c r="I22" s="54"/>
      <c r="J22" s="185">
        <f t="shared" si="2"/>
        <v>30417854720</v>
      </c>
      <c r="K22" s="54"/>
      <c r="L22" s="122">
        <v>2.8089887640449434E-2</v>
      </c>
      <c r="M22" s="54"/>
      <c r="N22" s="185">
        <v>0</v>
      </c>
      <c r="O22" s="54"/>
      <c r="P22" s="257">
        <v>40323098725</v>
      </c>
      <c r="Q22" s="257"/>
      <c r="R22" s="54"/>
      <c r="S22" s="185">
        <v>0</v>
      </c>
      <c r="T22" s="54"/>
      <c r="U22" s="185">
        <v>40323098725</v>
      </c>
      <c r="V22" s="54"/>
      <c r="W22" s="122">
        <v>2.9169783096484669E-2</v>
      </c>
      <c r="X22" s="54"/>
      <c r="Y22" s="54"/>
      <c r="Z22" s="177">
        <v>1.2</v>
      </c>
      <c r="AA22" s="216">
        <f t="shared" si="0"/>
        <v>2.8089887640449434E-2</v>
      </c>
      <c r="AC22" s="177">
        <v>0.39</v>
      </c>
      <c r="AD22" s="205">
        <f t="shared" si="1"/>
        <v>2.9169783096484669E-2</v>
      </c>
    </row>
    <row r="23" spans="1:30" ht="24.75" customHeight="1" x14ac:dyDescent="0.2">
      <c r="A23" s="263" t="s">
        <v>50</v>
      </c>
      <c r="B23" s="263"/>
      <c r="D23" s="185">
        <v>0</v>
      </c>
      <c r="E23" s="54"/>
      <c r="F23" s="153">
        <v>559335000</v>
      </c>
      <c r="G23" s="54"/>
      <c r="H23" s="185">
        <v>0</v>
      </c>
      <c r="I23" s="54"/>
      <c r="J23" s="185">
        <f t="shared" si="2"/>
        <v>559335000</v>
      </c>
      <c r="K23" s="54"/>
      <c r="L23" s="122">
        <v>4.6816479400749059E-4</v>
      </c>
      <c r="M23" s="54"/>
      <c r="N23" s="185">
        <v>0</v>
      </c>
      <c r="O23" s="54"/>
      <c r="P23" s="279">
        <v>-4155060000</v>
      </c>
      <c r="Q23" s="279"/>
      <c r="R23" s="54"/>
      <c r="S23" s="185">
        <v>0</v>
      </c>
      <c r="T23" s="54"/>
      <c r="U23" s="193">
        <v>-4155060000</v>
      </c>
      <c r="V23" s="54"/>
      <c r="W23" s="122">
        <v>2.9917726252804791E-3</v>
      </c>
      <c r="X23" s="54"/>
      <c r="Y23" s="54"/>
      <c r="Z23" s="177">
        <v>0.02</v>
      </c>
      <c r="AA23" s="216">
        <f t="shared" si="0"/>
        <v>4.6816479400749059E-4</v>
      </c>
      <c r="AC23" s="177">
        <v>0.04</v>
      </c>
      <c r="AD23" s="205">
        <f t="shared" si="1"/>
        <v>2.9917726252804791E-3</v>
      </c>
    </row>
    <row r="24" spans="1:30" ht="24.75" customHeight="1" x14ac:dyDescent="0.2">
      <c r="A24" s="263" t="s">
        <v>52</v>
      </c>
      <c r="B24" s="263"/>
      <c r="D24" s="185">
        <v>0</v>
      </c>
      <c r="E24" s="54"/>
      <c r="F24" s="153">
        <v>64422600000</v>
      </c>
      <c r="G24" s="54"/>
      <c r="H24" s="185">
        <v>0</v>
      </c>
      <c r="I24" s="54"/>
      <c r="J24" s="185">
        <f t="shared" si="2"/>
        <v>64422600000</v>
      </c>
      <c r="K24" s="54"/>
      <c r="L24" s="122">
        <v>5.9456928838951303E-2</v>
      </c>
      <c r="M24" s="54"/>
      <c r="N24" s="185">
        <v>0</v>
      </c>
      <c r="O24" s="54"/>
      <c r="P24" s="257">
        <v>65800080000</v>
      </c>
      <c r="Q24" s="257"/>
      <c r="R24" s="54"/>
      <c r="S24" s="185">
        <v>0</v>
      </c>
      <c r="T24" s="54"/>
      <c r="U24" s="185">
        <v>65800080000</v>
      </c>
      <c r="V24" s="54"/>
      <c r="W24" s="122">
        <v>4.7868362004487665E-2</v>
      </c>
      <c r="X24" s="54"/>
      <c r="Y24" s="54"/>
      <c r="Z24" s="177">
        <v>2.54</v>
      </c>
      <c r="AA24" s="216">
        <f t="shared" si="0"/>
        <v>5.9456928838951303E-2</v>
      </c>
      <c r="AC24" s="177">
        <v>0.64</v>
      </c>
      <c r="AD24" s="205">
        <f t="shared" si="1"/>
        <v>4.7868362004487665E-2</v>
      </c>
    </row>
    <row r="25" spans="1:30" ht="24.75" customHeight="1" x14ac:dyDescent="0.2">
      <c r="A25" s="263" t="s">
        <v>59</v>
      </c>
      <c r="B25" s="263"/>
      <c r="D25" s="185">
        <v>0</v>
      </c>
      <c r="E25" s="54"/>
      <c r="F25" s="153">
        <v>918320000</v>
      </c>
      <c r="G25" s="54"/>
      <c r="H25" s="185">
        <v>0</v>
      </c>
      <c r="I25" s="54"/>
      <c r="J25" s="185">
        <f t="shared" si="2"/>
        <v>918320000</v>
      </c>
      <c r="K25" s="54"/>
      <c r="L25" s="122">
        <v>9.3632958801498118E-4</v>
      </c>
      <c r="M25" s="54"/>
      <c r="N25" s="185">
        <v>0</v>
      </c>
      <c r="O25" s="54"/>
      <c r="P25" s="257">
        <v>918320000</v>
      </c>
      <c r="Q25" s="257"/>
      <c r="R25" s="54"/>
      <c r="S25" s="185">
        <v>0</v>
      </c>
      <c r="T25" s="54"/>
      <c r="U25" s="185">
        <v>918320000</v>
      </c>
      <c r="V25" s="54"/>
      <c r="W25" s="122">
        <v>7.4794315632011976E-4</v>
      </c>
      <c r="X25" s="54"/>
      <c r="Y25" s="54"/>
      <c r="Z25" s="177">
        <v>0.04</v>
      </c>
      <c r="AA25" s="216">
        <f t="shared" si="0"/>
        <v>9.3632958801498118E-4</v>
      </c>
      <c r="AC25" s="177">
        <v>0.01</v>
      </c>
      <c r="AD25" s="205">
        <f t="shared" si="1"/>
        <v>7.4794315632011976E-4</v>
      </c>
    </row>
    <row r="26" spans="1:30" ht="24.75" customHeight="1" x14ac:dyDescent="0.2">
      <c r="A26" s="264" t="s">
        <v>58</v>
      </c>
      <c r="B26" s="264"/>
      <c r="D26" s="106">
        <v>0</v>
      </c>
      <c r="E26" s="54"/>
      <c r="F26" s="152">
        <v>-46950000</v>
      </c>
      <c r="G26" s="54"/>
      <c r="H26" s="106">
        <v>0</v>
      </c>
      <c r="I26" s="54"/>
      <c r="J26" s="193">
        <f t="shared" si="2"/>
        <v>-46950000</v>
      </c>
      <c r="K26" s="54"/>
      <c r="L26" s="123">
        <v>0</v>
      </c>
      <c r="M26" s="54"/>
      <c r="N26" s="106">
        <v>0</v>
      </c>
      <c r="O26" s="54"/>
      <c r="P26" s="279">
        <v>-46950000</v>
      </c>
      <c r="Q26" s="280"/>
      <c r="R26" s="54"/>
      <c r="S26" s="106">
        <v>0</v>
      </c>
      <c r="T26" s="54"/>
      <c r="U26" s="194">
        <v>-46950000</v>
      </c>
      <c r="V26" s="54"/>
      <c r="W26" s="123">
        <v>0</v>
      </c>
      <c r="X26" s="54"/>
      <c r="Y26" s="54"/>
      <c r="Z26" s="177">
        <v>0</v>
      </c>
      <c r="AA26" s="216">
        <f t="shared" si="0"/>
        <v>0</v>
      </c>
      <c r="AC26" s="177">
        <v>0</v>
      </c>
      <c r="AD26" s="205">
        <f t="shared" si="1"/>
        <v>0</v>
      </c>
    </row>
    <row r="27" spans="1:30" ht="24.75" customHeight="1" thickBot="1" x14ac:dyDescent="0.25">
      <c r="A27" s="260" t="s">
        <v>26</v>
      </c>
      <c r="B27" s="260"/>
      <c r="D27" s="108">
        <f>SUM(D9:D26)</f>
        <v>0</v>
      </c>
      <c r="E27" s="54"/>
      <c r="F27" s="108">
        <f>SUM(F9:F26)</f>
        <v>184394456127</v>
      </c>
      <c r="G27" s="54"/>
      <c r="H27" s="108">
        <f>SUM(H9:H26)</f>
        <v>87347542857</v>
      </c>
      <c r="I27" s="54"/>
      <c r="J27" s="108">
        <f>SUM(J9:J26)</f>
        <v>271741998984</v>
      </c>
      <c r="K27" s="54"/>
      <c r="L27" s="64">
        <f>SUM(L9:L26)</f>
        <v>0.99999999999999978</v>
      </c>
      <c r="M27" s="54"/>
      <c r="N27" s="108">
        <f>SUM(N9:N26)</f>
        <v>0</v>
      </c>
      <c r="O27" s="54"/>
      <c r="P27" s="54"/>
      <c r="Q27" s="108">
        <f>SUM(P9:Q26)</f>
        <v>467395046105</v>
      </c>
      <c r="R27" s="54"/>
      <c r="S27" s="108">
        <f>SUM(S9:S26)</f>
        <v>242932202044</v>
      </c>
      <c r="T27" s="54"/>
      <c r="U27" s="108">
        <f>SUM(U9:U26)</f>
        <v>-11774378117</v>
      </c>
      <c r="V27" s="54"/>
      <c r="W27" s="64">
        <f>SUM(W9:W26)</f>
        <v>1</v>
      </c>
      <c r="X27" s="54"/>
      <c r="Y27" s="54"/>
      <c r="Z27" s="215">
        <f>SUM(Z9:Z26)</f>
        <v>42.720000000000006</v>
      </c>
      <c r="AC27" s="177">
        <f>SUM(AC9:AC26)</f>
        <v>13.37</v>
      </c>
    </row>
    <row r="28" spans="1:30" ht="24.75" customHeight="1" thickTop="1" x14ac:dyDescent="0.2"/>
    <row r="29" spans="1:30" ht="21" x14ac:dyDescent="0.2"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</row>
    <row r="30" spans="1:30" ht="21" x14ac:dyDescent="0.2"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</row>
    <row r="31" spans="1:30" ht="21" x14ac:dyDescent="0.2"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</row>
    <row r="32" spans="1:30" ht="21" x14ac:dyDescent="0.2"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</row>
    <row r="33" spans="1:21" ht="21" x14ac:dyDescent="0.2">
      <c r="A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</row>
    <row r="34" spans="1:21" ht="21" x14ac:dyDescent="0.2">
      <c r="A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</row>
    <row r="35" spans="1:21" ht="21" x14ac:dyDescent="0.2"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</row>
    <row r="36" spans="1:21" ht="21" x14ac:dyDescent="0.2"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</row>
    <row r="37" spans="1:21" ht="21" x14ac:dyDescent="0.2">
      <c r="B37" s="185"/>
      <c r="C37" s="185"/>
      <c r="E37" s="185"/>
      <c r="F37" s="185"/>
      <c r="G37" s="185"/>
      <c r="H37" s="185"/>
      <c r="I37" s="185"/>
      <c r="J37" s="185"/>
      <c r="U37" s="193"/>
    </row>
    <row r="38" spans="1:21" ht="21" x14ac:dyDescent="0.2">
      <c r="B38" s="185"/>
      <c r="C38" s="185"/>
      <c r="E38" s="185"/>
      <c r="F38" s="185"/>
      <c r="G38" s="185"/>
      <c r="H38" s="185"/>
      <c r="I38" s="185"/>
      <c r="J38" s="185"/>
      <c r="U38" s="193"/>
    </row>
    <row r="39" spans="1:21" ht="21" x14ac:dyDescent="0.2">
      <c r="B39" s="185"/>
      <c r="C39" s="185"/>
      <c r="E39" s="185"/>
      <c r="F39" s="185"/>
      <c r="G39" s="185"/>
      <c r="H39" s="185"/>
      <c r="I39" s="185"/>
    </row>
    <row r="40" spans="1:21" ht="21" x14ac:dyDescent="0.2">
      <c r="B40" s="185"/>
      <c r="C40" s="185"/>
      <c r="D40" s="185"/>
      <c r="E40" s="185"/>
      <c r="F40" s="185"/>
      <c r="G40" s="185"/>
      <c r="H40" s="185"/>
      <c r="I40" s="185"/>
      <c r="J40" s="185"/>
      <c r="U40" s="193"/>
    </row>
    <row r="41" spans="1:21" ht="21" x14ac:dyDescent="0.2">
      <c r="B41" s="185"/>
      <c r="C41" s="185"/>
      <c r="D41" s="185"/>
      <c r="E41" s="185"/>
      <c r="F41" s="185"/>
      <c r="G41" s="185"/>
      <c r="H41" s="185"/>
      <c r="I41" s="185"/>
      <c r="J41" s="185"/>
    </row>
    <row r="42" spans="1:21" ht="21" x14ac:dyDescent="0.2">
      <c r="B42" s="185"/>
      <c r="C42" s="185"/>
      <c r="D42" s="185"/>
      <c r="E42" s="185"/>
      <c r="F42" s="185"/>
      <c r="G42" s="185"/>
      <c r="H42" s="185"/>
      <c r="I42" s="185"/>
      <c r="J42" s="185"/>
    </row>
    <row r="43" spans="1:21" ht="21" x14ac:dyDescent="0.2">
      <c r="B43" s="185"/>
      <c r="C43" s="185"/>
      <c r="D43" s="185"/>
      <c r="E43" s="185"/>
      <c r="F43" s="185"/>
      <c r="G43" s="185"/>
      <c r="H43" s="185"/>
      <c r="I43" s="185"/>
      <c r="J43" s="185"/>
    </row>
    <row r="44" spans="1:21" ht="21" x14ac:dyDescent="0.2">
      <c r="B44" s="185"/>
      <c r="C44" s="185"/>
      <c r="D44" s="185"/>
      <c r="E44" s="185"/>
      <c r="F44" s="185"/>
      <c r="G44" s="185"/>
      <c r="H44" s="185"/>
      <c r="I44" s="185"/>
      <c r="J44" s="185"/>
    </row>
    <row r="45" spans="1:21" ht="21" x14ac:dyDescent="0.2">
      <c r="B45" s="185"/>
      <c r="C45" s="185"/>
      <c r="E45" s="185"/>
      <c r="F45" s="185"/>
      <c r="G45" s="185"/>
      <c r="H45" s="185"/>
      <c r="I45" s="185"/>
      <c r="J45" s="185"/>
    </row>
    <row r="46" spans="1:21" ht="21" x14ac:dyDescent="0.2">
      <c r="B46" s="185"/>
      <c r="C46" s="185"/>
      <c r="D46" s="185"/>
      <c r="E46" s="185"/>
      <c r="F46" s="185"/>
      <c r="G46" s="185"/>
      <c r="H46" s="185"/>
      <c r="I46" s="185"/>
      <c r="J46" s="185"/>
    </row>
    <row r="47" spans="1:21" ht="21" x14ac:dyDescent="0.2">
      <c r="B47" s="185"/>
      <c r="C47" s="185"/>
      <c r="D47" s="185"/>
      <c r="E47" s="185"/>
      <c r="F47" s="185"/>
      <c r="G47" s="185"/>
      <c r="H47" s="185"/>
      <c r="I47" s="185"/>
      <c r="J47" s="185"/>
    </row>
    <row r="48" spans="1:21" ht="21" x14ac:dyDescent="0.2">
      <c r="B48" s="185"/>
      <c r="C48" s="185"/>
      <c r="D48" s="185"/>
      <c r="E48" s="185"/>
      <c r="F48" s="185"/>
      <c r="G48" s="185"/>
      <c r="H48" s="185"/>
      <c r="I48" s="185"/>
      <c r="J48" s="185"/>
    </row>
    <row r="49" spans="2:10" ht="21" x14ac:dyDescent="0.2">
      <c r="B49" s="185"/>
      <c r="C49" s="185"/>
      <c r="D49" s="185"/>
      <c r="E49" s="185"/>
      <c r="F49" s="185"/>
      <c r="G49" s="185"/>
      <c r="H49" s="185"/>
      <c r="I49" s="185"/>
      <c r="J49" s="185"/>
    </row>
    <row r="50" spans="2:10" ht="21" x14ac:dyDescent="0.2">
      <c r="B50" s="185"/>
      <c r="C50" s="185"/>
      <c r="D50" s="185"/>
      <c r="E50" s="185"/>
      <c r="F50" s="185"/>
      <c r="G50" s="185"/>
      <c r="H50" s="185"/>
      <c r="I50" s="185"/>
      <c r="J50" s="185"/>
    </row>
    <row r="51" spans="2:10" ht="21" x14ac:dyDescent="0.2">
      <c r="B51" s="185"/>
      <c r="C51" s="185"/>
      <c r="D51" s="185"/>
      <c r="E51" s="185"/>
      <c r="F51" s="185"/>
      <c r="G51" s="185"/>
      <c r="H51" s="185"/>
      <c r="I51" s="185"/>
      <c r="J51" s="185"/>
    </row>
    <row r="52" spans="2:10" ht="21" x14ac:dyDescent="0.2">
      <c r="B52" s="185"/>
      <c r="C52" s="185"/>
      <c r="D52" s="185"/>
      <c r="E52" s="185"/>
      <c r="F52" s="185"/>
      <c r="G52" s="185"/>
      <c r="H52" s="185"/>
      <c r="I52" s="185"/>
      <c r="J52" s="185"/>
    </row>
    <row r="53" spans="2:10" ht="21" x14ac:dyDescent="0.2">
      <c r="B53" s="185"/>
      <c r="C53" s="185"/>
      <c r="D53" s="185"/>
      <c r="E53" s="185"/>
      <c r="F53" s="185"/>
      <c r="G53" s="185"/>
      <c r="H53" s="185"/>
      <c r="I53" s="185"/>
      <c r="J53" s="185"/>
    </row>
    <row r="54" spans="2:10" ht="21" x14ac:dyDescent="0.2">
      <c r="B54" s="185"/>
      <c r="C54" s="185"/>
      <c r="D54" s="185"/>
      <c r="E54" s="185"/>
      <c r="F54" s="185"/>
      <c r="G54" s="185"/>
      <c r="H54" s="185"/>
      <c r="I54" s="185"/>
      <c r="J54" s="185"/>
    </row>
    <row r="55" spans="2:10" ht="21" x14ac:dyDescent="0.2">
      <c r="B55" s="185"/>
      <c r="C55" s="185"/>
      <c r="D55" s="185"/>
      <c r="E55" s="185"/>
      <c r="F55" s="185"/>
      <c r="G55" s="185"/>
      <c r="H55" s="185"/>
      <c r="I55" s="185"/>
      <c r="J55" s="185"/>
    </row>
  </sheetData>
  <mergeCells count="47">
    <mergeCell ref="A25:B25"/>
    <mergeCell ref="P25:Q25"/>
    <mergeCell ref="A26:B26"/>
    <mergeCell ref="P26:Q26"/>
    <mergeCell ref="A27:B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conditionalFormatting sqref="F38:F44 F36 F9 F18:F19 F22:F25">
    <cfRule type="duplicateValues" dxfId="2" priority="6"/>
  </conditionalFormatting>
  <conditionalFormatting sqref="F47:F51 F45">
    <cfRule type="duplicateValues" dxfId="1" priority="2"/>
  </conditionalFormatting>
  <conditionalFormatting sqref="F46">
    <cfRule type="duplicateValues" dxfId="0" priority="1"/>
  </conditionalFormatting>
  <pageMargins left="0.39" right="0.39" top="0.39" bottom="0.39" header="0" footer="0"/>
  <pageSetup paperSize="9" scale="5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83"/>
  <sheetViews>
    <sheetView rightToLeft="1" view="pageBreakPreview" topLeftCell="A4" zoomScale="55" zoomScaleNormal="70" zoomScaleSheetLayoutView="55" workbookViewId="0">
      <selection activeCell="B6" sqref="B6"/>
    </sheetView>
  </sheetViews>
  <sheetFormatPr defaultRowHeight="12.75" x14ac:dyDescent="0.2"/>
  <cols>
    <col min="1" max="1" width="17" style="25" customWidth="1"/>
    <col min="2" max="2" width="24.85546875" style="25" bestFit="1" customWidth="1"/>
    <col min="3" max="3" width="1.28515625" style="25" customWidth="1"/>
    <col min="4" max="4" width="18.140625" style="25" bestFit="1" customWidth="1"/>
    <col min="5" max="5" width="1.28515625" style="25" customWidth="1"/>
    <col min="6" max="6" width="25.5703125" style="25" bestFit="1" customWidth="1"/>
    <col min="7" max="7" width="1.28515625" style="25" customWidth="1"/>
    <col min="8" max="8" width="13" style="25" customWidth="1"/>
    <col min="9" max="9" width="1.28515625" style="25" customWidth="1"/>
    <col min="10" max="10" width="18.42578125" style="25" bestFit="1" customWidth="1"/>
    <col min="11" max="11" width="1.28515625" style="25" customWidth="1"/>
    <col min="12" max="12" width="19.140625" style="25" bestFit="1" customWidth="1"/>
    <col min="13" max="13" width="1.28515625" style="25" customWidth="1"/>
    <col min="14" max="14" width="25.28515625" style="25" bestFit="1" customWidth="1"/>
    <col min="15" max="15" width="1.5703125" style="25" customWidth="1"/>
    <col min="16" max="16" width="25.5703125" style="25" bestFit="1" customWidth="1"/>
    <col min="17" max="17" width="2" style="25" customWidth="1"/>
    <col min="18" max="18" width="23.28515625" style="25" bestFit="1" customWidth="1"/>
    <col min="19" max="19" width="0.28515625" style="25" customWidth="1"/>
    <col min="20" max="20" width="9.140625" style="25"/>
    <col min="21" max="21" width="17.85546875" style="25" hidden="1" customWidth="1"/>
    <col min="22" max="22" width="18.28515625" style="25" hidden="1" customWidth="1"/>
    <col min="23" max="27" width="0" style="25" hidden="1" customWidth="1"/>
    <col min="28" max="16384" width="9.140625" style="25"/>
  </cols>
  <sheetData>
    <row r="1" spans="1:24" ht="25.5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</row>
    <row r="2" spans="1:24" ht="25.5" x14ac:dyDescent="0.2">
      <c r="A2" s="249" t="s">
        <v>175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177"/>
      <c r="T2" s="177"/>
      <c r="U2" s="177"/>
      <c r="V2" s="177"/>
      <c r="W2" s="177"/>
      <c r="X2" s="177"/>
    </row>
    <row r="3" spans="1:24" ht="25.5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177"/>
      <c r="T3" s="177"/>
      <c r="U3" s="177"/>
      <c r="V3" s="177"/>
      <c r="W3" s="177"/>
      <c r="X3" s="177"/>
    </row>
    <row r="4" spans="1:24" ht="47.25" customHeight="1" x14ac:dyDescent="0.2">
      <c r="A4" s="179" t="s">
        <v>218</v>
      </c>
      <c r="B4" s="251" t="s">
        <v>219</v>
      </c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177"/>
      <c r="T4" s="177"/>
      <c r="U4" s="177"/>
      <c r="V4" s="177"/>
      <c r="W4" s="177"/>
      <c r="X4" s="177"/>
    </row>
    <row r="5" spans="1:24" ht="21.75" thickBot="1" x14ac:dyDescent="0.25">
      <c r="A5" s="177"/>
      <c r="B5" s="177"/>
      <c r="C5" s="177"/>
      <c r="D5" s="281" t="s">
        <v>194</v>
      </c>
      <c r="E5" s="281"/>
      <c r="F5" s="281"/>
      <c r="G5" s="281"/>
      <c r="H5" s="281"/>
      <c r="I5" s="281"/>
      <c r="J5" s="281"/>
      <c r="K5" s="54"/>
      <c r="L5" s="281" t="s">
        <v>195</v>
      </c>
      <c r="M5" s="281"/>
      <c r="N5" s="281"/>
      <c r="O5" s="281"/>
      <c r="P5" s="281"/>
      <c r="Q5" s="281"/>
      <c r="R5" s="281"/>
      <c r="S5" s="177"/>
      <c r="T5" s="177"/>
      <c r="U5" s="177"/>
      <c r="V5" s="177"/>
      <c r="W5" s="177"/>
      <c r="X5" s="177"/>
    </row>
    <row r="6" spans="1:24" ht="37.5" customHeight="1" x14ac:dyDescent="0.2">
      <c r="A6" s="177"/>
      <c r="B6" s="177"/>
      <c r="C6" s="177"/>
      <c r="D6" s="56"/>
      <c r="E6" s="56"/>
      <c r="F6" s="56"/>
      <c r="G6" s="56"/>
      <c r="H6" s="56"/>
      <c r="I6" s="56"/>
      <c r="J6" s="56"/>
      <c r="K6" s="54"/>
      <c r="L6" s="56"/>
      <c r="M6" s="56"/>
      <c r="N6" s="56"/>
      <c r="O6" s="56"/>
      <c r="P6" s="56"/>
      <c r="Q6" s="56"/>
      <c r="R6" s="56"/>
      <c r="S6" s="177"/>
      <c r="T6" s="177"/>
      <c r="U6" s="177"/>
      <c r="V6" s="177"/>
      <c r="W6" s="177"/>
      <c r="X6" s="177"/>
    </row>
    <row r="7" spans="1:24" ht="27.75" customHeight="1" x14ac:dyDescent="0.2">
      <c r="A7" s="252" t="s">
        <v>220</v>
      </c>
      <c r="B7" s="252"/>
      <c r="C7" s="177"/>
      <c r="D7" s="180" t="s">
        <v>221</v>
      </c>
      <c r="E7" s="54"/>
      <c r="F7" s="180" t="s">
        <v>198</v>
      </c>
      <c r="G7" s="54"/>
      <c r="H7" s="180" t="s">
        <v>199</v>
      </c>
      <c r="I7" s="54"/>
      <c r="J7" s="180" t="s">
        <v>26</v>
      </c>
      <c r="K7" s="54"/>
      <c r="L7" s="180" t="s">
        <v>221</v>
      </c>
      <c r="M7" s="54"/>
      <c r="N7" s="180" t="s">
        <v>198</v>
      </c>
      <c r="O7" s="54"/>
      <c r="P7" s="180" t="s">
        <v>199</v>
      </c>
      <c r="Q7" s="54"/>
      <c r="R7" s="180" t="s">
        <v>26</v>
      </c>
      <c r="S7" s="177"/>
      <c r="T7" s="177"/>
      <c r="U7" s="177"/>
      <c r="V7" s="177"/>
      <c r="W7" s="177"/>
      <c r="X7" s="177"/>
    </row>
    <row r="8" spans="1:24" ht="48.75" customHeight="1" x14ac:dyDescent="0.2">
      <c r="A8" s="262" t="s">
        <v>222</v>
      </c>
      <c r="B8" s="262"/>
      <c r="C8" s="177"/>
      <c r="D8" s="183">
        <v>0</v>
      </c>
      <c r="E8" s="54"/>
      <c r="F8" s="183">
        <v>0</v>
      </c>
      <c r="G8" s="54"/>
      <c r="H8" s="183">
        <v>0</v>
      </c>
      <c r="I8" s="54"/>
      <c r="J8" s="183">
        <f>D8+F8+H8</f>
        <v>0</v>
      </c>
      <c r="K8" s="54"/>
      <c r="L8" s="183">
        <v>0</v>
      </c>
      <c r="M8" s="54"/>
      <c r="N8" s="183">
        <v>0</v>
      </c>
      <c r="O8" s="54"/>
      <c r="P8" s="183">
        <v>38240773175</v>
      </c>
      <c r="Q8" s="54"/>
      <c r="R8" s="183">
        <f>L8+N8+P8</f>
        <v>38240773175</v>
      </c>
      <c r="S8" s="177"/>
      <c r="T8" s="177"/>
      <c r="U8" s="185">
        <v>242847382462</v>
      </c>
      <c r="V8" s="199"/>
      <c r="W8" s="177"/>
      <c r="X8" s="177"/>
    </row>
    <row r="9" spans="1:24" ht="48.75" customHeight="1" x14ac:dyDescent="0.2">
      <c r="A9" s="263" t="s">
        <v>223</v>
      </c>
      <c r="B9" s="263"/>
      <c r="C9" s="177"/>
      <c r="D9" s="185">
        <v>0</v>
      </c>
      <c r="E9" s="54"/>
      <c r="F9" s="185">
        <v>0</v>
      </c>
      <c r="G9" s="54"/>
      <c r="H9" s="185">
        <v>0</v>
      </c>
      <c r="I9" s="54"/>
      <c r="J9" s="187">
        <f>D9+F9+H9</f>
        <v>0</v>
      </c>
      <c r="K9" s="54"/>
      <c r="L9" s="185">
        <v>203684296320</v>
      </c>
      <c r="M9" s="54"/>
      <c r="N9" s="185">
        <v>0</v>
      </c>
      <c r="O9" s="54"/>
      <c r="P9" s="193">
        <v>-242847382462</v>
      </c>
      <c r="Q9" s="54"/>
      <c r="R9" s="173">
        <f t="shared" ref="R9:R13" si="0">L9+N9+P9</f>
        <v>-39163086142</v>
      </c>
      <c r="S9" s="177"/>
      <c r="T9" s="177"/>
      <c r="U9" s="185">
        <v>242768882800</v>
      </c>
      <c r="V9" s="199">
        <f>U9+-P9</f>
        <v>485616265262</v>
      </c>
      <c r="W9" s="177"/>
      <c r="X9" s="177"/>
    </row>
    <row r="10" spans="1:24" ht="48.75" customHeight="1" x14ac:dyDescent="0.2">
      <c r="A10" s="263" t="s">
        <v>224</v>
      </c>
      <c r="B10" s="263"/>
      <c r="C10" s="177"/>
      <c r="D10" s="185">
        <v>0</v>
      </c>
      <c r="E10" s="54"/>
      <c r="F10" s="185">
        <v>0</v>
      </c>
      <c r="G10" s="54"/>
      <c r="H10" s="185">
        <v>0</v>
      </c>
      <c r="I10" s="54"/>
      <c r="J10" s="187">
        <f t="shared" ref="J10:J18" si="1">D10+F10+H10</f>
        <v>0</v>
      </c>
      <c r="K10" s="54"/>
      <c r="L10" s="185">
        <v>183163672938</v>
      </c>
      <c r="M10" s="54"/>
      <c r="N10" s="185">
        <v>0</v>
      </c>
      <c r="O10" s="54"/>
      <c r="P10" s="193">
        <v>-255844473385</v>
      </c>
      <c r="Q10" s="54"/>
      <c r="R10" s="173">
        <f t="shared" si="0"/>
        <v>-72680800447</v>
      </c>
      <c r="S10" s="177"/>
      <c r="T10" s="177"/>
      <c r="U10" s="199">
        <f>U8-U9</f>
        <v>78499662</v>
      </c>
      <c r="V10" s="177"/>
      <c r="W10" s="177"/>
      <c r="X10" s="177"/>
    </row>
    <row r="11" spans="1:24" ht="48.75" customHeight="1" x14ac:dyDescent="0.2">
      <c r="A11" s="263" t="s">
        <v>66</v>
      </c>
      <c r="B11" s="263"/>
      <c r="C11" s="177"/>
      <c r="D11" s="185">
        <f>'سود اوراق بهادار'!E16</f>
        <v>54645095057</v>
      </c>
      <c r="E11" s="54"/>
      <c r="F11" s="185">
        <v>0</v>
      </c>
      <c r="G11" s="54"/>
      <c r="H11" s="185">
        <v>0</v>
      </c>
      <c r="I11" s="54"/>
      <c r="J11" s="187">
        <f t="shared" si="1"/>
        <v>54645095057</v>
      </c>
      <c r="K11" s="54"/>
      <c r="L11" s="185">
        <f>'سود اوراق بهادار'!K16</f>
        <v>737418971470</v>
      </c>
      <c r="M11" s="54"/>
      <c r="N11" s="185">
        <v>1929350716511</v>
      </c>
      <c r="O11" s="54"/>
      <c r="P11" s="185">
        <v>6374362434</v>
      </c>
      <c r="Q11" s="54"/>
      <c r="R11" s="187">
        <f t="shared" si="0"/>
        <v>2673144050415</v>
      </c>
      <c r="S11" s="177"/>
      <c r="T11" s="177"/>
      <c r="U11" s="177"/>
      <c r="V11" s="177"/>
      <c r="W11" s="177"/>
      <c r="X11" s="177"/>
    </row>
    <row r="12" spans="1:24" ht="48.75" customHeight="1" x14ac:dyDescent="0.2">
      <c r="A12" s="263" t="s">
        <v>86</v>
      </c>
      <c r="B12" s="263"/>
      <c r="C12" s="177"/>
      <c r="D12" s="185">
        <v>68202360599</v>
      </c>
      <c r="E12" s="54"/>
      <c r="F12" s="185">
        <v>0</v>
      </c>
      <c r="G12" s="54"/>
      <c r="H12" s="185">
        <v>0</v>
      </c>
      <c r="I12" s="54"/>
      <c r="J12" s="187">
        <f>D12+F12+H12</f>
        <v>68202360599</v>
      </c>
      <c r="K12" s="54"/>
      <c r="L12" s="185">
        <v>0</v>
      </c>
      <c r="M12" s="54"/>
      <c r="N12" s="185">
        <v>59403921758</v>
      </c>
      <c r="O12" s="54"/>
      <c r="P12" s="185">
        <v>1822993</v>
      </c>
      <c r="Q12" s="54"/>
      <c r="R12" s="187">
        <f t="shared" si="0"/>
        <v>59405744751</v>
      </c>
      <c r="S12" s="177"/>
      <c r="T12" s="177"/>
      <c r="U12" s="177"/>
      <c r="V12" s="177"/>
      <c r="W12" s="177"/>
      <c r="X12" s="177"/>
    </row>
    <row r="13" spans="1:24" ht="48.75" customHeight="1" x14ac:dyDescent="0.2">
      <c r="A13" s="263" t="s">
        <v>81</v>
      </c>
      <c r="B13" s="263"/>
      <c r="C13" s="177"/>
      <c r="D13" s="185">
        <v>103883078500</v>
      </c>
      <c r="E13" s="54"/>
      <c r="F13" s="185">
        <v>19496465624</v>
      </c>
      <c r="G13" s="54"/>
      <c r="H13" s="185">
        <v>0</v>
      </c>
      <c r="I13" s="54"/>
      <c r="J13" s="187">
        <f t="shared" si="1"/>
        <v>123379544124</v>
      </c>
      <c r="K13" s="54"/>
      <c r="L13" s="185">
        <v>584390090154</v>
      </c>
      <c r="M13" s="54"/>
      <c r="N13" s="185">
        <v>179467465624</v>
      </c>
      <c r="O13" s="54"/>
      <c r="P13" s="185">
        <v>0</v>
      </c>
      <c r="Q13" s="54"/>
      <c r="R13" s="187">
        <f t="shared" si="0"/>
        <v>763857555778</v>
      </c>
      <c r="S13" s="177"/>
      <c r="T13" s="177"/>
      <c r="U13" s="177"/>
      <c r="V13" s="177"/>
      <c r="W13" s="177"/>
      <c r="X13" s="177"/>
    </row>
    <row r="14" spans="1:24" ht="48.75" customHeight="1" x14ac:dyDescent="0.2">
      <c r="A14" s="263" t="s">
        <v>84</v>
      </c>
      <c r="B14" s="263"/>
      <c r="C14" s="177"/>
      <c r="D14" s="185">
        <v>3116492355</v>
      </c>
      <c r="E14" s="54"/>
      <c r="F14" s="185">
        <v>0</v>
      </c>
      <c r="G14" s="54"/>
      <c r="H14" s="185">
        <v>0</v>
      </c>
      <c r="I14" s="54"/>
      <c r="J14" s="187">
        <f t="shared" si="1"/>
        <v>3116492355</v>
      </c>
      <c r="K14" s="54"/>
      <c r="L14" s="185">
        <v>17531702706</v>
      </c>
      <c r="M14" s="54"/>
      <c r="N14" s="185">
        <v>4152747178</v>
      </c>
      <c r="O14" s="54"/>
      <c r="P14" s="185">
        <v>0</v>
      </c>
      <c r="Q14" s="54"/>
      <c r="R14" s="187">
        <f t="shared" ref="R14:R19" si="2">L14+N14+P14</f>
        <v>21684449884</v>
      </c>
      <c r="S14" s="177"/>
      <c r="T14" s="177"/>
      <c r="U14" s="177"/>
      <c r="V14" s="177"/>
      <c r="W14" s="177"/>
      <c r="X14" s="177"/>
    </row>
    <row r="15" spans="1:24" ht="48.75" customHeight="1" x14ac:dyDescent="0.2">
      <c r="A15" s="263" t="s">
        <v>75</v>
      </c>
      <c r="B15" s="263"/>
      <c r="C15" s="177"/>
      <c r="D15" s="185">
        <v>41360132416</v>
      </c>
      <c r="E15" s="54"/>
      <c r="F15" s="185">
        <v>0</v>
      </c>
      <c r="G15" s="54"/>
      <c r="H15" s="185">
        <v>0</v>
      </c>
      <c r="I15" s="54"/>
      <c r="J15" s="187">
        <f t="shared" si="1"/>
        <v>41360132416</v>
      </c>
      <c r="K15" s="54"/>
      <c r="L15" s="185">
        <v>241689891528</v>
      </c>
      <c r="M15" s="54"/>
      <c r="N15" s="185">
        <v>0</v>
      </c>
      <c r="O15" s="54"/>
      <c r="P15" s="185">
        <v>0</v>
      </c>
      <c r="Q15" s="54"/>
      <c r="R15" s="187">
        <f t="shared" si="2"/>
        <v>241689891528</v>
      </c>
      <c r="S15" s="177"/>
      <c r="T15" s="177"/>
      <c r="U15" s="177"/>
      <c r="V15" s="177"/>
      <c r="W15" s="177"/>
      <c r="X15" s="177"/>
    </row>
    <row r="16" spans="1:24" ht="48.75" customHeight="1" x14ac:dyDescent="0.2">
      <c r="A16" s="263" t="s">
        <v>78</v>
      </c>
      <c r="B16" s="263"/>
      <c r="C16" s="177"/>
      <c r="D16" s="185">
        <v>21387362597</v>
      </c>
      <c r="E16" s="54"/>
      <c r="F16" s="185">
        <v>0</v>
      </c>
      <c r="G16" s="54"/>
      <c r="H16" s="185">
        <v>0</v>
      </c>
      <c r="I16" s="54"/>
      <c r="J16" s="187">
        <f t="shared" si="1"/>
        <v>21387362597</v>
      </c>
      <c r="K16" s="54"/>
      <c r="L16" s="185">
        <v>118708075280</v>
      </c>
      <c r="M16" s="54"/>
      <c r="N16" s="185">
        <v>0</v>
      </c>
      <c r="O16" s="54"/>
      <c r="P16" s="185">
        <v>0</v>
      </c>
      <c r="Q16" s="54"/>
      <c r="R16" s="187">
        <f t="shared" si="2"/>
        <v>118708075280</v>
      </c>
      <c r="S16" s="177"/>
      <c r="T16" s="177"/>
      <c r="U16" s="177"/>
      <c r="V16" s="177"/>
      <c r="W16" s="177"/>
      <c r="X16" s="177"/>
    </row>
    <row r="17" spans="1:25" ht="48.75" customHeight="1" x14ac:dyDescent="0.2">
      <c r="A17" s="263" t="s">
        <v>72</v>
      </c>
      <c r="B17" s="263"/>
      <c r="C17" s="177"/>
      <c r="D17" s="185">
        <v>0</v>
      </c>
      <c r="E17" s="54"/>
      <c r="F17" s="185">
        <v>170240778</v>
      </c>
      <c r="G17" s="54"/>
      <c r="H17" s="185">
        <v>0</v>
      </c>
      <c r="I17" s="54"/>
      <c r="J17" s="187">
        <f t="shared" si="1"/>
        <v>170240778</v>
      </c>
      <c r="K17" s="54"/>
      <c r="L17" s="185">
        <v>0</v>
      </c>
      <c r="M17" s="54"/>
      <c r="N17" s="185">
        <v>935779219</v>
      </c>
      <c r="O17" s="54"/>
      <c r="P17" s="185">
        <v>0</v>
      </c>
      <c r="Q17" s="54"/>
      <c r="R17" s="187">
        <f t="shared" si="2"/>
        <v>935779219</v>
      </c>
      <c r="S17" s="177"/>
      <c r="T17" s="177"/>
      <c r="U17" s="177"/>
      <c r="V17" s="177"/>
      <c r="W17" s="177"/>
      <c r="X17" s="177"/>
    </row>
    <row r="18" spans="1:25" ht="48.75" customHeight="1" x14ac:dyDescent="0.2">
      <c r="A18" s="277" t="s">
        <v>69</v>
      </c>
      <c r="B18" s="277"/>
      <c r="C18" s="117"/>
      <c r="D18" s="187">
        <f>'سود اوراق بهادار'!E15</f>
        <v>143004847271</v>
      </c>
      <c r="E18" s="56"/>
      <c r="F18" s="187">
        <v>102519781951</v>
      </c>
      <c r="G18" s="56"/>
      <c r="H18" s="187">
        <v>0</v>
      </c>
      <c r="I18" s="56"/>
      <c r="J18" s="187">
        <f t="shared" si="1"/>
        <v>245524629222</v>
      </c>
      <c r="K18" s="56"/>
      <c r="L18" s="187">
        <f>'سود اوراق بهادار'!K15</f>
        <v>196435697544</v>
      </c>
      <c r="M18" s="56"/>
      <c r="N18" s="187">
        <v>366769160532</v>
      </c>
      <c r="O18" s="56"/>
      <c r="P18" s="187">
        <v>0</v>
      </c>
      <c r="Q18" s="56"/>
      <c r="R18" s="187">
        <f t="shared" si="2"/>
        <v>563204858076</v>
      </c>
      <c r="S18" s="177"/>
      <c r="T18" s="177"/>
      <c r="U18" s="177"/>
      <c r="V18" s="177"/>
      <c r="W18" s="177"/>
      <c r="X18" s="177"/>
    </row>
    <row r="19" spans="1:25" ht="48.75" customHeight="1" x14ac:dyDescent="0.2">
      <c r="A19" s="282" t="str">
        <f>'سود اوراق بهادار'!A17</f>
        <v xml:space="preserve"> شرکت داروسازی امین</v>
      </c>
      <c r="B19" s="282"/>
      <c r="C19" s="177"/>
      <c r="D19" s="187"/>
      <c r="E19" s="54"/>
      <c r="F19" s="187">
        <f>'سود اوراق بهادار'!E17</f>
        <v>0</v>
      </c>
      <c r="G19" s="54"/>
      <c r="H19" s="187">
        <f>'سود اوراق بهادار'!G17</f>
        <v>0</v>
      </c>
      <c r="I19" s="54"/>
      <c r="J19" s="187"/>
      <c r="K19" s="54"/>
      <c r="L19" s="187">
        <f>'سود اوراق بهادار'!K17</f>
        <v>44000000000</v>
      </c>
      <c r="M19" s="54"/>
      <c r="N19" s="187">
        <f>'سود اوراق بهادار'!M17</f>
        <v>0</v>
      </c>
      <c r="O19" s="54"/>
      <c r="P19" s="187">
        <v>0</v>
      </c>
      <c r="Q19" s="54"/>
      <c r="R19" s="187">
        <f t="shared" si="2"/>
        <v>44000000000</v>
      </c>
      <c r="S19" s="177"/>
      <c r="T19" s="177"/>
      <c r="U19" s="177"/>
      <c r="V19" s="177"/>
      <c r="W19" s="177"/>
      <c r="X19" s="177"/>
    </row>
    <row r="20" spans="1:25" ht="48.75" customHeight="1" thickBot="1" x14ac:dyDescent="0.25">
      <c r="A20" s="260" t="s">
        <v>26</v>
      </c>
      <c r="B20" s="260"/>
      <c r="C20" s="177"/>
      <c r="D20" s="108">
        <f>SUM(D8:D19)</f>
        <v>435599368795</v>
      </c>
      <c r="E20" s="54"/>
      <c r="F20" s="108">
        <f>SUM(F8:F19)</f>
        <v>122186488353</v>
      </c>
      <c r="G20" s="54"/>
      <c r="H20" s="108">
        <f>SUM(H8:H19)</f>
        <v>0</v>
      </c>
      <c r="I20" s="54"/>
      <c r="J20" s="108">
        <f>SUM(J8:J19)</f>
        <v>557785857148</v>
      </c>
      <c r="K20" s="54"/>
      <c r="L20" s="108">
        <f>SUM(L8:L19)</f>
        <v>2327022397940</v>
      </c>
      <c r="M20" s="54"/>
      <c r="N20" s="108">
        <f>SUM(N8:N19)</f>
        <v>2540079790822</v>
      </c>
      <c r="O20" s="54"/>
      <c r="P20" s="108">
        <f>SUM(P8:P19)</f>
        <v>-454074897245</v>
      </c>
      <c r="Q20" s="54"/>
      <c r="R20" s="108">
        <f>SUM(R8:R19)</f>
        <v>4413027291517</v>
      </c>
      <c r="S20" s="177"/>
      <c r="T20" s="177"/>
      <c r="U20" s="177"/>
      <c r="V20" s="177"/>
      <c r="W20" s="177"/>
      <c r="X20" s="177"/>
    </row>
    <row r="21" spans="1:25" ht="48.75" customHeight="1" thickTop="1" x14ac:dyDescent="0.2">
      <c r="A21" s="177"/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</row>
    <row r="22" spans="1:25" x14ac:dyDescent="0.2">
      <c r="A22" s="117"/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2"/>
    </row>
    <row r="23" spans="1:25" x14ac:dyDescent="0.2">
      <c r="A23" s="117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2"/>
    </row>
    <row r="24" spans="1:25" ht="21" x14ac:dyDescent="0.2">
      <c r="A24" s="117"/>
      <c r="B24" s="117"/>
      <c r="C24" s="117"/>
      <c r="D24" s="117"/>
      <c r="E24" s="117"/>
      <c r="F24" s="111"/>
      <c r="G24" s="117"/>
      <c r="H24" s="117"/>
      <c r="I24" s="117"/>
      <c r="J24" s="117"/>
      <c r="K24" s="117"/>
      <c r="L24" s="187"/>
      <c r="M24" s="117"/>
      <c r="N24" s="111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2"/>
    </row>
    <row r="25" spans="1:25" ht="21" x14ac:dyDescent="0.2">
      <c r="A25" s="117"/>
      <c r="B25" s="117"/>
      <c r="C25" s="117"/>
      <c r="D25" s="117"/>
      <c r="E25" s="117"/>
      <c r="F25" s="187"/>
      <c r="G25" s="117"/>
      <c r="H25" s="117"/>
      <c r="I25" s="117"/>
      <c r="J25" s="117"/>
      <c r="K25" s="117"/>
      <c r="L25" s="117"/>
      <c r="M25" s="117"/>
      <c r="N25" s="18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2"/>
    </row>
    <row r="26" spans="1:25" ht="21" x14ac:dyDescent="0.2">
      <c r="A26" s="117"/>
      <c r="B26" s="117"/>
      <c r="C26" s="117"/>
      <c r="D26" s="117"/>
      <c r="E26" s="117"/>
      <c r="F26" s="187"/>
      <c r="G26" s="117"/>
      <c r="H26" s="117"/>
      <c r="I26" s="117"/>
      <c r="J26" s="117"/>
      <c r="K26" s="117"/>
      <c r="L26" s="117"/>
      <c r="M26" s="117"/>
      <c r="N26" s="187"/>
      <c r="O26" s="117"/>
      <c r="P26" s="187"/>
      <c r="Q26" s="117"/>
      <c r="R26" s="117"/>
      <c r="S26" s="117"/>
      <c r="T26" s="117"/>
      <c r="U26" s="117"/>
      <c r="V26" s="120"/>
      <c r="W26" s="117"/>
      <c r="X26" s="117"/>
      <c r="Y26" s="112"/>
    </row>
    <row r="27" spans="1:25" ht="21" x14ac:dyDescent="0.2">
      <c r="A27" s="117"/>
      <c r="B27" s="117"/>
      <c r="C27" s="117"/>
      <c r="D27" s="117"/>
      <c r="E27" s="117"/>
      <c r="F27" s="187"/>
      <c r="G27" s="117"/>
      <c r="H27" s="117"/>
      <c r="I27" s="117"/>
      <c r="J27" s="117"/>
      <c r="K27" s="117"/>
      <c r="L27" s="117"/>
      <c r="M27" s="117"/>
      <c r="N27" s="187"/>
      <c r="O27" s="117"/>
      <c r="P27" s="187"/>
      <c r="Q27" s="117"/>
      <c r="R27" s="117"/>
      <c r="S27" s="117"/>
      <c r="T27" s="117"/>
      <c r="U27" s="117"/>
      <c r="V27" s="117"/>
      <c r="W27" s="117"/>
      <c r="X27" s="117"/>
      <c r="Y27" s="112"/>
    </row>
    <row r="28" spans="1:25" ht="21" x14ac:dyDescent="0.2">
      <c r="A28" s="117"/>
      <c r="B28" s="117"/>
      <c r="C28" s="117"/>
      <c r="D28" s="187"/>
      <c r="E28" s="187"/>
      <c r="F28" s="117"/>
      <c r="G28" s="117"/>
      <c r="H28" s="117"/>
      <c r="I28" s="117"/>
      <c r="J28" s="117"/>
      <c r="K28" s="117"/>
      <c r="L28" s="187"/>
      <c r="M28" s="117"/>
      <c r="N28" s="120"/>
      <c r="O28" s="187"/>
      <c r="P28" s="187"/>
      <c r="Q28" s="117"/>
      <c r="R28" s="117"/>
      <c r="S28" s="117"/>
      <c r="T28" s="117"/>
      <c r="U28" s="117"/>
      <c r="V28" s="117"/>
      <c r="W28" s="117"/>
      <c r="X28" s="117"/>
      <c r="Y28" s="112"/>
    </row>
    <row r="29" spans="1:25" ht="21" x14ac:dyDescent="0.2">
      <c r="A29" s="117"/>
      <c r="B29" s="117"/>
      <c r="C29" s="117"/>
      <c r="D29" s="187"/>
      <c r="E29" s="187"/>
      <c r="F29" s="117"/>
      <c r="G29" s="117"/>
      <c r="H29" s="117"/>
      <c r="I29" s="117"/>
      <c r="J29" s="117"/>
      <c r="K29" s="117"/>
      <c r="L29" s="187"/>
      <c r="M29" s="117"/>
      <c r="N29" s="117"/>
      <c r="O29" s="187"/>
      <c r="P29" s="187"/>
      <c r="Q29" s="117"/>
      <c r="R29" s="117"/>
      <c r="S29" s="117"/>
      <c r="T29" s="117"/>
      <c r="U29" s="117"/>
      <c r="V29" s="117"/>
      <c r="W29" s="117"/>
      <c r="X29" s="117"/>
      <c r="Y29" s="112"/>
    </row>
    <row r="30" spans="1:25" ht="21" x14ac:dyDescent="0.2">
      <c r="A30" s="117"/>
      <c r="B30" s="117"/>
      <c r="C30" s="117"/>
      <c r="D30" s="187"/>
      <c r="E30" s="187"/>
      <c r="F30" s="117"/>
      <c r="G30" s="117"/>
      <c r="H30" s="117"/>
      <c r="I30" s="117"/>
      <c r="J30" s="117"/>
      <c r="K30" s="117"/>
      <c r="L30" s="187"/>
      <c r="M30" s="117"/>
      <c r="N30" s="117"/>
      <c r="O30" s="117"/>
      <c r="P30" s="187"/>
      <c r="Q30" s="117"/>
      <c r="R30" s="187"/>
      <c r="S30" s="117"/>
      <c r="T30" s="117"/>
      <c r="U30" s="117"/>
      <c r="V30" s="117"/>
      <c r="W30" s="117"/>
      <c r="X30" s="117"/>
      <c r="Y30" s="112"/>
    </row>
    <row r="31" spans="1:25" ht="21" x14ac:dyDescent="0.2">
      <c r="A31" s="117"/>
      <c r="B31" s="117"/>
      <c r="C31" s="117"/>
      <c r="D31" s="187"/>
      <c r="E31" s="187"/>
      <c r="F31" s="117"/>
      <c r="G31" s="117"/>
      <c r="H31" s="117"/>
      <c r="I31" s="117"/>
      <c r="J31" s="117"/>
      <c r="K31" s="117"/>
      <c r="L31" s="187"/>
      <c r="M31" s="117"/>
      <c r="N31" s="117"/>
      <c r="O31" s="187"/>
      <c r="P31" s="187"/>
      <c r="Q31" s="117"/>
      <c r="R31" s="117"/>
      <c r="S31" s="117"/>
      <c r="T31" s="117"/>
      <c r="U31" s="117"/>
      <c r="V31" s="117"/>
      <c r="W31" s="117"/>
      <c r="X31" s="117"/>
      <c r="Y31" s="112"/>
    </row>
    <row r="32" spans="1:25" ht="21" x14ac:dyDescent="0.2">
      <c r="A32" s="117"/>
      <c r="B32" s="187"/>
      <c r="C32" s="117"/>
      <c r="D32" s="187"/>
      <c r="E32" s="187"/>
      <c r="F32" s="117"/>
      <c r="G32" s="117"/>
      <c r="H32" s="117"/>
      <c r="I32" s="117"/>
      <c r="J32" s="117"/>
      <c r="K32" s="117"/>
      <c r="L32" s="187"/>
      <c r="M32" s="117"/>
      <c r="N32" s="187"/>
      <c r="O32" s="187"/>
      <c r="P32" s="187"/>
      <c r="Q32" s="117"/>
      <c r="R32" s="117"/>
      <c r="S32" s="117"/>
      <c r="T32" s="117"/>
      <c r="U32" s="117"/>
      <c r="V32" s="117"/>
      <c r="W32" s="117"/>
      <c r="X32" s="117"/>
      <c r="Y32" s="112"/>
    </row>
    <row r="33" spans="1:25" ht="21" x14ac:dyDescent="0.2">
      <c r="A33" s="117"/>
      <c r="B33" s="187"/>
      <c r="C33" s="117"/>
      <c r="D33" s="187"/>
      <c r="E33" s="187"/>
      <c r="F33" s="117"/>
      <c r="G33" s="117"/>
      <c r="H33" s="117"/>
      <c r="I33" s="117"/>
      <c r="J33" s="117"/>
      <c r="K33" s="117"/>
      <c r="L33" s="187"/>
      <c r="M33" s="117"/>
      <c r="N33" s="187"/>
      <c r="O33" s="187"/>
      <c r="P33" s="187"/>
      <c r="Q33" s="117"/>
      <c r="R33" s="117"/>
      <c r="S33" s="117"/>
      <c r="T33" s="117"/>
      <c r="U33" s="117"/>
      <c r="V33" s="117"/>
      <c r="W33" s="117"/>
      <c r="X33" s="117"/>
      <c r="Y33" s="112"/>
    </row>
    <row r="34" spans="1:25" ht="21" x14ac:dyDescent="0.2">
      <c r="A34" s="117"/>
      <c r="B34" s="187"/>
      <c r="C34" s="117"/>
      <c r="D34" s="187"/>
      <c r="E34" s="187"/>
      <c r="F34" s="117"/>
      <c r="G34" s="117"/>
      <c r="H34" s="117"/>
      <c r="I34" s="117"/>
      <c r="J34" s="117"/>
      <c r="K34" s="117"/>
      <c r="L34" s="187"/>
      <c r="M34" s="117"/>
      <c r="N34" s="187"/>
      <c r="O34" s="187"/>
      <c r="P34" s="187"/>
      <c r="Q34" s="117"/>
      <c r="R34" s="117"/>
      <c r="S34" s="117"/>
      <c r="T34" s="117"/>
      <c r="U34" s="117"/>
      <c r="V34" s="117"/>
      <c r="W34" s="117"/>
      <c r="X34" s="117"/>
      <c r="Y34" s="112"/>
    </row>
    <row r="35" spans="1:25" ht="21" x14ac:dyDescent="0.2">
      <c r="A35" s="117"/>
      <c r="B35" s="187"/>
      <c r="C35" s="117"/>
      <c r="D35" s="187"/>
      <c r="E35" s="187"/>
      <c r="F35" s="117"/>
      <c r="G35" s="117"/>
      <c r="H35" s="117"/>
      <c r="I35" s="117"/>
      <c r="J35" s="117"/>
      <c r="K35" s="117"/>
      <c r="L35" s="187"/>
      <c r="M35" s="117"/>
      <c r="N35" s="187"/>
      <c r="O35" s="187"/>
      <c r="P35" s="187"/>
      <c r="Q35" s="117"/>
      <c r="R35" s="117"/>
      <c r="S35" s="117"/>
      <c r="T35" s="117"/>
      <c r="U35" s="117"/>
      <c r="V35" s="117"/>
      <c r="W35" s="117"/>
      <c r="X35" s="117"/>
      <c r="Y35" s="112"/>
    </row>
    <row r="36" spans="1:25" ht="21" x14ac:dyDescent="0.2">
      <c r="A36" s="117"/>
      <c r="B36" s="187"/>
      <c r="C36" s="117"/>
      <c r="D36" s="187"/>
      <c r="E36" s="187"/>
      <c r="F36" s="117"/>
      <c r="G36" s="117"/>
      <c r="H36" s="117"/>
      <c r="I36" s="117"/>
      <c r="J36" s="117"/>
      <c r="K36" s="117"/>
      <c r="L36" s="187"/>
      <c r="M36" s="117"/>
      <c r="N36" s="187"/>
      <c r="O36" s="187"/>
      <c r="P36" s="187"/>
      <c r="Q36" s="117"/>
      <c r="R36" s="117"/>
      <c r="S36" s="117"/>
      <c r="T36" s="117"/>
      <c r="U36" s="117"/>
      <c r="V36" s="117"/>
      <c r="W36" s="117"/>
      <c r="X36" s="117"/>
      <c r="Y36" s="112"/>
    </row>
    <row r="37" spans="1:25" ht="21" x14ac:dyDescent="0.2">
      <c r="A37" s="117"/>
      <c r="B37" s="117"/>
      <c r="C37" s="117"/>
      <c r="D37" s="187"/>
      <c r="E37" s="187"/>
      <c r="F37" s="117"/>
      <c r="G37" s="117"/>
      <c r="H37" s="117"/>
      <c r="I37" s="117"/>
      <c r="J37" s="117"/>
      <c r="K37" s="117"/>
      <c r="L37" s="187"/>
      <c r="M37" s="117"/>
      <c r="N37" s="187"/>
      <c r="O37" s="187"/>
      <c r="P37" s="187"/>
      <c r="Q37" s="117"/>
      <c r="R37" s="117"/>
      <c r="S37" s="117"/>
      <c r="T37" s="117"/>
      <c r="U37" s="117"/>
      <c r="V37" s="117"/>
      <c r="W37" s="117"/>
      <c r="X37" s="117"/>
      <c r="Y37" s="112"/>
    </row>
    <row r="38" spans="1:25" ht="21" x14ac:dyDescent="0.2">
      <c r="A38" s="117"/>
      <c r="B38" s="117"/>
      <c r="C38" s="117"/>
      <c r="D38" s="187"/>
      <c r="E38" s="187"/>
      <c r="F38" s="117"/>
      <c r="G38" s="117"/>
      <c r="H38" s="117"/>
      <c r="I38" s="117"/>
      <c r="J38" s="117"/>
      <c r="K38" s="117"/>
      <c r="L38" s="187"/>
      <c r="M38" s="117"/>
      <c r="N38" s="187"/>
      <c r="O38" s="187"/>
      <c r="P38" s="187"/>
      <c r="Q38" s="117"/>
      <c r="R38" s="117"/>
      <c r="S38" s="117"/>
      <c r="T38" s="117"/>
      <c r="U38" s="117"/>
      <c r="V38" s="117"/>
      <c r="W38" s="117"/>
      <c r="X38" s="117"/>
      <c r="Y38" s="112"/>
    </row>
    <row r="39" spans="1:25" ht="21" x14ac:dyDescent="0.2">
      <c r="A39" s="117"/>
      <c r="B39" s="187"/>
      <c r="C39" s="117"/>
      <c r="D39" s="187"/>
      <c r="E39" s="187"/>
      <c r="F39" s="117"/>
      <c r="G39" s="117"/>
      <c r="H39" s="117"/>
      <c r="I39" s="117"/>
      <c r="J39" s="117"/>
      <c r="K39" s="117"/>
      <c r="L39" s="187"/>
      <c r="M39" s="117"/>
      <c r="N39" s="187"/>
      <c r="O39" s="187"/>
      <c r="P39" s="187"/>
      <c r="Q39" s="117"/>
      <c r="R39" s="117"/>
      <c r="S39" s="117"/>
      <c r="T39" s="117"/>
      <c r="U39" s="117"/>
      <c r="V39" s="117"/>
      <c r="W39" s="117"/>
      <c r="X39" s="117"/>
      <c r="Y39" s="112"/>
    </row>
    <row r="40" spans="1:25" ht="21" x14ac:dyDescent="0.2">
      <c r="A40" s="117"/>
      <c r="B40" s="187"/>
      <c r="C40" s="117"/>
      <c r="D40" s="187"/>
      <c r="E40" s="187"/>
      <c r="F40" s="117"/>
      <c r="G40" s="117"/>
      <c r="H40" s="117"/>
      <c r="I40" s="117"/>
      <c r="J40" s="117"/>
      <c r="K40" s="117"/>
      <c r="L40" s="187"/>
      <c r="M40" s="117"/>
      <c r="N40" s="117"/>
      <c r="O40" s="187"/>
      <c r="P40" s="187"/>
      <c r="Q40" s="117"/>
      <c r="R40" s="117"/>
      <c r="S40" s="117"/>
      <c r="T40" s="117"/>
      <c r="U40" s="117"/>
      <c r="V40" s="117"/>
      <c r="W40" s="117"/>
      <c r="X40" s="117"/>
      <c r="Y40" s="112"/>
    </row>
    <row r="41" spans="1:25" ht="21" x14ac:dyDescent="0.2">
      <c r="A41" s="117"/>
      <c r="B41" s="187"/>
      <c r="C41" s="117"/>
      <c r="D41" s="187"/>
      <c r="E41" s="187"/>
      <c r="F41" s="117"/>
      <c r="G41" s="117"/>
      <c r="H41" s="117"/>
      <c r="I41" s="117"/>
      <c r="J41" s="117"/>
      <c r="K41" s="117"/>
      <c r="L41" s="187"/>
      <c r="M41" s="117"/>
      <c r="N41" s="117"/>
      <c r="O41" s="117"/>
      <c r="P41" s="187"/>
      <c r="Q41" s="117"/>
      <c r="R41" s="117"/>
      <c r="S41" s="117"/>
      <c r="T41" s="117"/>
      <c r="U41" s="117"/>
      <c r="V41" s="117"/>
      <c r="W41" s="117"/>
      <c r="X41" s="117"/>
      <c r="Y41" s="112"/>
    </row>
    <row r="42" spans="1:25" ht="21" x14ac:dyDescent="0.2">
      <c r="A42" s="117"/>
      <c r="B42" s="117"/>
      <c r="C42" s="117"/>
      <c r="D42" s="187"/>
      <c r="E42" s="187"/>
      <c r="F42" s="117"/>
      <c r="G42" s="117"/>
      <c r="H42" s="117"/>
      <c r="I42" s="117"/>
      <c r="J42" s="117"/>
      <c r="K42" s="117"/>
      <c r="L42" s="187"/>
      <c r="M42" s="117"/>
      <c r="N42" s="117"/>
      <c r="O42" s="117"/>
      <c r="P42" s="187"/>
      <c r="Q42" s="117"/>
      <c r="R42" s="117"/>
      <c r="S42" s="117"/>
      <c r="T42" s="117"/>
      <c r="U42" s="117"/>
      <c r="V42" s="117"/>
      <c r="W42" s="117"/>
      <c r="X42" s="117"/>
      <c r="Y42" s="112"/>
    </row>
    <row r="43" spans="1:25" ht="21" x14ac:dyDescent="0.2">
      <c r="A43" s="117"/>
      <c r="B43" s="117"/>
      <c r="C43" s="117"/>
      <c r="D43" s="187"/>
      <c r="E43" s="187"/>
      <c r="F43" s="117"/>
      <c r="G43" s="117"/>
      <c r="H43" s="117"/>
      <c r="I43" s="117"/>
      <c r="J43" s="117"/>
      <c r="K43" s="117"/>
      <c r="L43" s="187"/>
      <c r="M43" s="117"/>
      <c r="N43" s="117"/>
      <c r="O43" s="187"/>
      <c r="P43" s="187"/>
      <c r="Q43" s="117"/>
      <c r="R43" s="117"/>
      <c r="S43" s="117"/>
      <c r="T43" s="117"/>
      <c r="U43" s="117"/>
      <c r="V43" s="117"/>
      <c r="W43" s="117"/>
      <c r="X43" s="117"/>
      <c r="Y43" s="112"/>
    </row>
    <row r="44" spans="1:25" ht="21" x14ac:dyDescent="0.2">
      <c r="A44" s="117"/>
      <c r="B44" s="187"/>
      <c r="C44" s="117"/>
      <c r="D44" s="187"/>
      <c r="E44" s="187"/>
      <c r="F44" s="117"/>
      <c r="G44" s="117"/>
      <c r="H44" s="117"/>
      <c r="I44" s="117"/>
      <c r="J44" s="117"/>
      <c r="K44" s="117"/>
      <c r="L44" s="187"/>
      <c r="M44" s="117"/>
      <c r="N44" s="117"/>
      <c r="O44" s="187"/>
      <c r="P44" s="187"/>
      <c r="Q44" s="117"/>
      <c r="R44" s="117"/>
      <c r="S44" s="117"/>
      <c r="T44" s="117"/>
      <c r="U44" s="117"/>
      <c r="V44" s="117"/>
      <c r="W44" s="117"/>
      <c r="X44" s="117"/>
      <c r="Y44" s="112"/>
    </row>
    <row r="45" spans="1:25" ht="21" x14ac:dyDescent="0.2">
      <c r="A45" s="117"/>
      <c r="B45" s="187"/>
      <c r="C45" s="117"/>
      <c r="D45" s="187"/>
      <c r="E45" s="187"/>
      <c r="F45" s="117"/>
      <c r="G45" s="117"/>
      <c r="H45" s="117"/>
      <c r="I45" s="117"/>
      <c r="J45" s="117"/>
      <c r="K45" s="117"/>
      <c r="L45" s="187"/>
      <c r="M45" s="117"/>
      <c r="N45" s="117"/>
      <c r="O45" s="117"/>
      <c r="P45" s="187"/>
      <c r="Q45" s="117"/>
      <c r="R45" s="117"/>
      <c r="S45" s="117"/>
      <c r="T45" s="117"/>
      <c r="U45" s="117"/>
      <c r="V45" s="117"/>
      <c r="W45" s="117"/>
      <c r="X45" s="117"/>
      <c r="Y45" s="112"/>
    </row>
    <row r="46" spans="1:25" ht="21" x14ac:dyDescent="0.2">
      <c r="A46" s="117"/>
      <c r="B46" s="187"/>
      <c r="C46" s="117"/>
      <c r="D46" s="187"/>
      <c r="E46" s="187"/>
      <c r="F46" s="117"/>
      <c r="G46" s="117"/>
      <c r="H46" s="117"/>
      <c r="I46" s="117"/>
      <c r="J46" s="117"/>
      <c r="K46" s="117"/>
      <c r="L46" s="187"/>
      <c r="M46" s="117"/>
      <c r="N46" s="117"/>
      <c r="O46" s="187"/>
      <c r="P46" s="187"/>
      <c r="Q46" s="117"/>
      <c r="R46" s="117"/>
      <c r="S46" s="117"/>
      <c r="T46" s="117"/>
      <c r="U46" s="117"/>
      <c r="V46" s="117"/>
      <c r="W46" s="117"/>
      <c r="X46" s="117"/>
      <c r="Y46" s="112"/>
    </row>
    <row r="47" spans="1:25" ht="21" x14ac:dyDescent="0.2">
      <c r="A47" s="117"/>
      <c r="B47" s="117"/>
      <c r="C47" s="117"/>
      <c r="D47" s="187"/>
      <c r="E47" s="187"/>
      <c r="F47" s="117"/>
      <c r="G47" s="117"/>
      <c r="H47" s="117"/>
      <c r="I47" s="117"/>
      <c r="J47" s="117"/>
      <c r="K47" s="117"/>
      <c r="L47" s="187"/>
      <c r="M47" s="117"/>
      <c r="N47" s="117"/>
      <c r="O47" s="187"/>
      <c r="P47" s="117"/>
      <c r="Q47" s="117"/>
      <c r="R47" s="117"/>
      <c r="S47" s="117"/>
      <c r="T47" s="117"/>
      <c r="U47" s="117"/>
      <c r="V47" s="117"/>
      <c r="W47" s="117"/>
      <c r="X47" s="117"/>
      <c r="Y47" s="112"/>
    </row>
    <row r="48" spans="1:25" ht="21" x14ac:dyDescent="0.2">
      <c r="A48" s="117"/>
      <c r="B48" s="117"/>
      <c r="C48" s="117"/>
      <c r="D48" s="187"/>
      <c r="E48" s="187"/>
      <c r="F48" s="117"/>
      <c r="G48" s="117"/>
      <c r="H48" s="117"/>
      <c r="I48" s="117"/>
      <c r="J48" s="117"/>
      <c r="K48" s="117"/>
      <c r="L48" s="18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2"/>
    </row>
    <row r="49" spans="1:25" ht="21" x14ac:dyDescent="0.2">
      <c r="A49" s="117"/>
      <c r="B49" s="117"/>
      <c r="C49" s="117"/>
      <c r="D49" s="187"/>
      <c r="E49" s="18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87"/>
      <c r="Q49" s="117"/>
      <c r="R49" s="117"/>
      <c r="S49" s="117"/>
      <c r="T49" s="117"/>
      <c r="U49" s="117"/>
      <c r="V49" s="117"/>
      <c r="W49" s="117"/>
      <c r="X49" s="117"/>
      <c r="Y49" s="112"/>
    </row>
    <row r="50" spans="1:25" ht="21" x14ac:dyDescent="0.2">
      <c r="A50" s="117"/>
      <c r="B50" s="187"/>
      <c r="C50" s="117"/>
      <c r="D50" s="18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2"/>
    </row>
    <row r="51" spans="1:25" ht="21" x14ac:dyDescent="0.2">
      <c r="A51" s="117"/>
      <c r="B51" s="187"/>
      <c r="C51" s="117"/>
      <c r="D51" s="18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87"/>
      <c r="P51" s="187"/>
      <c r="Q51" s="117"/>
      <c r="R51" s="187"/>
      <c r="S51" s="117"/>
      <c r="T51" s="117"/>
      <c r="U51" s="117"/>
      <c r="V51" s="117"/>
      <c r="W51" s="117"/>
      <c r="X51" s="117"/>
      <c r="Y51" s="112"/>
    </row>
    <row r="52" spans="1:25" ht="21" x14ac:dyDescent="0.2">
      <c r="A52" s="117"/>
      <c r="B52" s="117"/>
      <c r="C52" s="117"/>
      <c r="D52" s="187"/>
      <c r="E52" s="117"/>
      <c r="F52" s="120"/>
      <c r="G52" s="117"/>
      <c r="H52" s="117"/>
      <c r="I52" s="117"/>
      <c r="J52" s="117"/>
      <c r="K52" s="117"/>
      <c r="L52" s="117"/>
      <c r="M52" s="117"/>
      <c r="N52" s="117"/>
      <c r="O52" s="117"/>
      <c r="P52" s="187"/>
      <c r="Q52" s="117"/>
      <c r="R52" s="187"/>
      <c r="S52" s="117"/>
      <c r="T52" s="117"/>
      <c r="U52" s="117"/>
      <c r="V52" s="117"/>
      <c r="W52" s="117"/>
      <c r="X52" s="117"/>
      <c r="Y52" s="112"/>
    </row>
    <row r="53" spans="1:25" ht="21" x14ac:dyDescent="0.2">
      <c r="A53" s="117"/>
      <c r="B53" s="187"/>
      <c r="C53" s="187"/>
      <c r="D53" s="187"/>
      <c r="E53" s="187"/>
      <c r="F53" s="187"/>
      <c r="G53" s="117"/>
      <c r="H53" s="117"/>
      <c r="I53" s="117"/>
      <c r="J53" s="117"/>
      <c r="K53" s="117"/>
      <c r="L53" s="117"/>
      <c r="M53" s="117"/>
      <c r="N53" s="117"/>
      <c r="O53" s="187"/>
      <c r="P53" s="187"/>
      <c r="Q53" s="117"/>
      <c r="R53" s="117"/>
      <c r="S53" s="117"/>
      <c r="T53" s="117"/>
      <c r="U53" s="117"/>
      <c r="V53" s="117"/>
      <c r="W53" s="117"/>
      <c r="X53" s="117"/>
      <c r="Y53" s="112"/>
    </row>
    <row r="54" spans="1:25" ht="21" x14ac:dyDescent="0.2">
      <c r="A54" s="117"/>
      <c r="B54" s="187"/>
      <c r="C54" s="187"/>
      <c r="D54" s="187"/>
      <c r="E54" s="187"/>
      <c r="F54" s="187"/>
      <c r="G54" s="117"/>
      <c r="H54" s="117"/>
      <c r="I54" s="117"/>
      <c r="J54" s="117"/>
      <c r="K54" s="117"/>
      <c r="L54" s="117"/>
      <c r="M54" s="117"/>
      <c r="N54" s="117"/>
      <c r="O54" s="187"/>
      <c r="P54" s="187"/>
      <c r="Q54" s="117"/>
      <c r="R54" s="117"/>
      <c r="S54" s="117"/>
      <c r="T54" s="117"/>
      <c r="U54" s="117"/>
      <c r="V54" s="117"/>
      <c r="W54" s="117"/>
      <c r="X54" s="117"/>
      <c r="Y54" s="112"/>
    </row>
    <row r="55" spans="1:25" ht="21" x14ac:dyDescent="0.2">
      <c r="A55" s="117"/>
      <c r="B55" s="277"/>
      <c r="C55" s="277"/>
      <c r="D55" s="187"/>
      <c r="E55" s="117"/>
      <c r="F55" s="187"/>
      <c r="G55" s="117"/>
      <c r="H55" s="117"/>
      <c r="I55" s="117"/>
      <c r="J55" s="117"/>
      <c r="K55" s="117"/>
      <c r="L55" s="117"/>
      <c r="M55" s="117"/>
      <c r="N55" s="117"/>
      <c r="O55" s="187"/>
      <c r="P55" s="187"/>
      <c r="Q55" s="117"/>
      <c r="R55" s="117"/>
      <c r="S55" s="117"/>
      <c r="T55" s="117"/>
      <c r="U55" s="117"/>
      <c r="V55" s="117"/>
      <c r="W55" s="117"/>
      <c r="X55" s="117"/>
      <c r="Y55" s="112"/>
    </row>
    <row r="56" spans="1:25" ht="21" x14ac:dyDescent="0.2">
      <c r="A56" s="117"/>
      <c r="B56" s="277"/>
      <c r="C56" s="277"/>
      <c r="D56" s="187"/>
      <c r="E56" s="117"/>
      <c r="F56" s="18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2"/>
    </row>
    <row r="57" spans="1:25" ht="21" x14ac:dyDescent="0.2">
      <c r="A57" s="117"/>
      <c r="B57" s="187"/>
      <c r="C57" s="187"/>
      <c r="D57" s="187"/>
      <c r="E57" s="187"/>
      <c r="F57" s="18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2"/>
    </row>
    <row r="58" spans="1:25" ht="21" x14ac:dyDescent="0.2">
      <c r="A58" s="117"/>
      <c r="B58" s="187"/>
      <c r="C58" s="187"/>
      <c r="D58" s="187"/>
      <c r="E58" s="187"/>
      <c r="F58" s="18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2"/>
    </row>
    <row r="59" spans="1:25" ht="21" x14ac:dyDescent="0.2">
      <c r="A59" s="117"/>
      <c r="B59" s="187"/>
      <c r="C59" s="187"/>
      <c r="D59" s="187"/>
      <c r="E59" s="187"/>
      <c r="F59" s="18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2"/>
    </row>
    <row r="60" spans="1:25" ht="21" x14ac:dyDescent="0.2">
      <c r="A60" s="117"/>
      <c r="B60" s="187"/>
      <c r="C60" s="187"/>
      <c r="D60" s="187"/>
      <c r="E60" s="187"/>
      <c r="F60" s="18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2"/>
    </row>
    <row r="61" spans="1:25" ht="21" x14ac:dyDescent="0.2">
      <c r="A61" s="117"/>
      <c r="B61" s="187"/>
      <c r="C61" s="187"/>
      <c r="D61" s="187"/>
      <c r="E61" s="187"/>
      <c r="F61" s="18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2"/>
    </row>
    <row r="62" spans="1:25" ht="21" x14ac:dyDescent="0.2">
      <c r="A62" s="117"/>
      <c r="B62" s="187"/>
      <c r="C62" s="187"/>
      <c r="D62" s="187"/>
      <c r="E62" s="187"/>
      <c r="F62" s="18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2"/>
    </row>
    <row r="63" spans="1:25" ht="21" x14ac:dyDescent="0.2">
      <c r="A63" s="117"/>
      <c r="B63" s="187"/>
      <c r="C63" s="187"/>
      <c r="D63" s="187"/>
      <c r="E63" s="187"/>
      <c r="F63" s="18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2"/>
    </row>
    <row r="64" spans="1:25" ht="21" x14ac:dyDescent="0.2">
      <c r="A64" s="117"/>
      <c r="B64" s="187"/>
      <c r="C64" s="187"/>
      <c r="D64" s="187"/>
      <c r="E64" s="187"/>
      <c r="F64" s="18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2"/>
    </row>
    <row r="65" spans="1:25" ht="21" x14ac:dyDescent="0.2">
      <c r="A65" s="117"/>
      <c r="B65" s="187"/>
      <c r="C65" s="187"/>
      <c r="D65" s="187"/>
      <c r="E65" s="187"/>
      <c r="F65" s="187"/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2"/>
    </row>
    <row r="66" spans="1:25" x14ac:dyDescent="0.2">
      <c r="A66" s="117"/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2"/>
    </row>
    <row r="67" spans="1:25" x14ac:dyDescent="0.2">
      <c r="A67" s="117"/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2"/>
    </row>
    <row r="68" spans="1:25" x14ac:dyDescent="0.2">
      <c r="A68" s="117"/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2"/>
    </row>
    <row r="69" spans="1:25" x14ac:dyDescent="0.2">
      <c r="A69" s="117"/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2"/>
    </row>
    <row r="70" spans="1:25" x14ac:dyDescent="0.2">
      <c r="A70" s="117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2"/>
    </row>
    <row r="71" spans="1:25" x14ac:dyDescent="0.2">
      <c r="A71" s="117"/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2"/>
    </row>
    <row r="72" spans="1:25" x14ac:dyDescent="0.2">
      <c r="A72" s="117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2"/>
    </row>
    <row r="73" spans="1:25" x14ac:dyDescent="0.2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2"/>
    </row>
    <row r="74" spans="1:25" x14ac:dyDescent="0.2">
      <c r="A74" s="117"/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2"/>
    </row>
    <row r="75" spans="1:25" x14ac:dyDescent="0.2">
      <c r="A75" s="117"/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2"/>
    </row>
    <row r="76" spans="1:25" x14ac:dyDescent="0.2">
      <c r="A76" s="117"/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2"/>
    </row>
    <row r="77" spans="1:25" x14ac:dyDescent="0.2">
      <c r="A77" s="117"/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2"/>
    </row>
    <row r="78" spans="1:25" x14ac:dyDescent="0.2">
      <c r="A78" s="117"/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2"/>
    </row>
    <row r="79" spans="1:25" x14ac:dyDescent="0.2">
      <c r="A79" s="117"/>
      <c r="B79" s="117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2"/>
    </row>
    <row r="80" spans="1:25" x14ac:dyDescent="0.2">
      <c r="A80" s="117"/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2"/>
    </row>
    <row r="81" spans="1:25" x14ac:dyDescent="0.2">
      <c r="A81" s="117"/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2"/>
    </row>
    <row r="82" spans="1:25" x14ac:dyDescent="0.2">
      <c r="A82" s="117"/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2"/>
    </row>
    <row r="83" spans="1:25" x14ac:dyDescent="0.2">
      <c r="A83" s="117"/>
      <c r="B83" s="117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2"/>
    </row>
  </sheetData>
  <mergeCells count="22">
    <mergeCell ref="B55:C55"/>
    <mergeCell ref="B56:C56"/>
    <mergeCell ref="A16:B16"/>
    <mergeCell ref="A17:B17"/>
    <mergeCell ref="A18:B18"/>
    <mergeCell ref="A20:B20"/>
    <mergeCell ref="A19:B19"/>
    <mergeCell ref="A1:R1"/>
    <mergeCell ref="A2:R2"/>
    <mergeCell ref="A3:R3"/>
    <mergeCell ref="B4:R4"/>
    <mergeCell ref="D5:J5"/>
    <mergeCell ref="L5:R5"/>
    <mergeCell ref="A12:B12"/>
    <mergeCell ref="A13:B13"/>
    <mergeCell ref="A14:B14"/>
    <mergeCell ref="A15:B15"/>
    <mergeCell ref="A7:B7"/>
    <mergeCell ref="A8:B8"/>
    <mergeCell ref="A9:B9"/>
    <mergeCell ref="A10:B10"/>
    <mergeCell ref="A11:B11"/>
  </mergeCells>
  <phoneticPr fontId="23" type="noConversion"/>
  <pageMargins left="0.39" right="0.39" top="0.39" bottom="0.39" header="0" footer="0"/>
  <pageSetup paperSize="9" scale="6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12418-4545-4848-B82E-93D4B5E61655}">
  <sheetPr>
    <pageSetUpPr fitToPage="1"/>
  </sheetPr>
  <dimension ref="A1:R17"/>
  <sheetViews>
    <sheetView rightToLeft="1" view="pageBreakPreview" zoomScale="40" zoomScaleNormal="55" zoomScaleSheetLayoutView="40" workbookViewId="0">
      <selection activeCell="A6" sqref="A6"/>
    </sheetView>
  </sheetViews>
  <sheetFormatPr defaultRowHeight="26.25" x14ac:dyDescent="0.65"/>
  <cols>
    <col min="1" max="1" width="77" style="66" bestFit="1" customWidth="1"/>
    <col min="2" max="2" width="3.140625" style="66" customWidth="1"/>
    <col min="3" max="3" width="24.7109375" style="66" customWidth="1"/>
    <col min="4" max="4" width="1.140625" style="66" customWidth="1"/>
    <col min="5" max="5" width="37.5703125" style="66" bestFit="1" customWidth="1"/>
    <col min="6" max="6" width="1.28515625" style="66" customWidth="1"/>
    <col min="7" max="7" width="16.7109375" style="66" bestFit="1" customWidth="1"/>
    <col min="8" max="8" width="1.28515625" style="66" customWidth="1"/>
    <col min="9" max="9" width="28.42578125" style="66" bestFit="1" customWidth="1"/>
    <col min="10" max="10" width="1.5703125" style="66" customWidth="1"/>
    <col min="11" max="11" width="1.28515625" style="66" customWidth="1"/>
    <col min="12" max="12" width="28.5703125" style="66" customWidth="1"/>
    <col min="13" max="13" width="1.28515625" style="66" customWidth="1"/>
    <col min="14" max="14" width="20.140625" style="66" customWidth="1"/>
    <col min="15" max="15" width="1.28515625" style="66" customWidth="1"/>
    <col min="16" max="16" width="40" style="66" customWidth="1"/>
    <col min="17" max="17" width="27.28515625" style="66" bestFit="1" customWidth="1"/>
    <col min="18" max="18" width="23.42578125" style="66" bestFit="1" customWidth="1"/>
    <col min="19" max="19" width="9.140625" style="66"/>
    <col min="20" max="20" width="24.5703125" style="66" bestFit="1" customWidth="1"/>
    <col min="21" max="26" width="9.140625" style="66"/>
    <col min="27" max="27" width="30.140625" style="66" customWidth="1"/>
    <col min="28" max="16384" width="9.140625" style="66"/>
  </cols>
  <sheetData>
    <row r="1" spans="1:18" ht="46.5" customHeight="1" x14ac:dyDescent="0.65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1"/>
      <c r="R1" s="241"/>
    </row>
    <row r="2" spans="1:18" ht="46.5" customHeight="1" x14ac:dyDescent="0.65">
      <c r="A2" s="249" t="s">
        <v>175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1"/>
      <c r="R2" s="241"/>
    </row>
    <row r="3" spans="1:18" ht="46.5" customHeight="1" x14ac:dyDescent="0.65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1"/>
      <c r="R3" s="241"/>
    </row>
    <row r="4" spans="1:18" ht="46.5" customHeight="1" x14ac:dyDescent="0.65"/>
    <row r="5" spans="1:18" ht="46.5" customHeight="1" x14ac:dyDescent="0.65">
      <c r="A5" s="67" t="s">
        <v>225</v>
      </c>
      <c r="B5" s="283" t="s">
        <v>226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</row>
    <row r="6" spans="1:18" ht="46.5" customHeight="1" x14ac:dyDescent="0.65">
      <c r="C6" s="68"/>
      <c r="D6" s="68"/>
      <c r="E6" s="68"/>
      <c r="F6" s="68"/>
      <c r="G6" s="68"/>
      <c r="H6" s="68"/>
      <c r="I6" s="68"/>
      <c r="J6" s="68"/>
      <c r="K6" s="68"/>
      <c r="L6" s="284" t="s">
        <v>227</v>
      </c>
      <c r="M6" s="68"/>
      <c r="N6" s="68"/>
      <c r="O6" s="68"/>
      <c r="P6" s="284" t="s">
        <v>228</v>
      </c>
    </row>
    <row r="7" spans="1:18" ht="46.5" customHeight="1" x14ac:dyDescent="0.65">
      <c r="A7" s="69" t="s">
        <v>229</v>
      </c>
      <c r="B7" s="70"/>
      <c r="C7" s="71" t="s">
        <v>230</v>
      </c>
      <c r="D7" s="68"/>
      <c r="E7" s="71" t="s">
        <v>231</v>
      </c>
      <c r="F7" s="68"/>
      <c r="G7" s="71" t="s">
        <v>37</v>
      </c>
      <c r="H7" s="68"/>
      <c r="I7" s="71" t="s">
        <v>232</v>
      </c>
      <c r="J7" s="71"/>
      <c r="K7" s="68"/>
      <c r="L7" s="285"/>
      <c r="M7" s="68"/>
      <c r="N7" s="71" t="s">
        <v>233</v>
      </c>
      <c r="O7" s="68"/>
      <c r="P7" s="285"/>
      <c r="Q7" s="72"/>
    </row>
    <row r="8" spans="1:18" ht="63.75" customHeight="1" x14ac:dyDescent="0.65">
      <c r="A8" s="73" t="s">
        <v>306</v>
      </c>
      <c r="B8" s="70"/>
      <c r="C8" s="68" t="s">
        <v>307</v>
      </c>
      <c r="D8" s="68"/>
      <c r="E8" s="68" t="s">
        <v>308</v>
      </c>
      <c r="F8" s="68"/>
      <c r="G8" s="74">
        <v>750000</v>
      </c>
      <c r="H8" s="68"/>
      <c r="I8" s="74">
        <v>750000000000</v>
      </c>
      <c r="J8" s="74"/>
      <c r="K8" s="68"/>
      <c r="L8" s="78">
        <v>6745934972</v>
      </c>
      <c r="M8" s="68"/>
      <c r="N8" s="76">
        <v>0.23</v>
      </c>
      <c r="O8" s="68"/>
      <c r="P8" s="77">
        <v>0.40799999999999997</v>
      </c>
      <c r="Q8" s="78"/>
    </row>
    <row r="9" spans="1:18" ht="63.75" customHeight="1" x14ac:dyDescent="0.65">
      <c r="A9" s="79" t="s">
        <v>309</v>
      </c>
      <c r="B9" s="70"/>
      <c r="C9" s="68" t="s">
        <v>243</v>
      </c>
      <c r="D9" s="68"/>
      <c r="E9" s="68" t="s">
        <v>310</v>
      </c>
      <c r="F9" s="68"/>
      <c r="G9" s="68">
        <v>1500000</v>
      </c>
      <c r="H9" s="68"/>
      <c r="I9" s="75">
        <v>1500000000000</v>
      </c>
      <c r="J9" s="68"/>
      <c r="K9" s="68"/>
      <c r="L9" s="78">
        <v>7253779966</v>
      </c>
      <c r="M9" s="68"/>
      <c r="N9" s="80">
        <v>0.26</v>
      </c>
      <c r="O9" s="68"/>
      <c r="P9" s="77">
        <v>0.36969999999999997</v>
      </c>
      <c r="Q9" s="75"/>
    </row>
    <row r="10" spans="1:18" ht="63.75" customHeight="1" x14ac:dyDescent="0.65">
      <c r="A10" s="81" t="s">
        <v>306</v>
      </c>
      <c r="B10" s="82"/>
      <c r="C10" s="68" t="s">
        <v>307</v>
      </c>
      <c r="D10" s="68"/>
      <c r="E10" s="68" t="s">
        <v>311</v>
      </c>
      <c r="F10" s="68"/>
      <c r="G10" s="68">
        <v>2998000</v>
      </c>
      <c r="H10" s="68"/>
      <c r="I10" s="75">
        <v>2998000000000</v>
      </c>
      <c r="J10" s="68"/>
      <c r="K10" s="68"/>
      <c r="L10" s="78">
        <v>16114547781</v>
      </c>
      <c r="M10" s="68"/>
      <c r="N10" s="80">
        <v>0.20499999999999999</v>
      </c>
      <c r="O10" s="68"/>
      <c r="P10" s="83">
        <v>0.41060000000000002</v>
      </c>
      <c r="Q10" s="78"/>
    </row>
    <row r="11" spans="1:18" ht="63.75" customHeight="1" x14ac:dyDescent="0.65">
      <c r="A11" s="81" t="s">
        <v>66</v>
      </c>
      <c r="B11" s="72"/>
      <c r="C11" s="68" t="s">
        <v>307</v>
      </c>
      <c r="E11" s="68" t="s">
        <v>312</v>
      </c>
      <c r="G11" s="68">
        <v>2203677</v>
      </c>
      <c r="H11" s="68"/>
      <c r="I11" s="75">
        <v>15003981955816</v>
      </c>
      <c r="J11" s="68"/>
      <c r="K11" s="68"/>
      <c r="L11" s="78">
        <v>143004847271</v>
      </c>
      <c r="M11" s="68"/>
      <c r="N11" s="80">
        <v>0.27</v>
      </c>
      <c r="O11" s="68"/>
      <c r="P11" s="84">
        <v>0.4</v>
      </c>
      <c r="Q11" s="78"/>
    </row>
    <row r="12" spans="1:18" ht="63.75" customHeight="1" x14ac:dyDescent="0.65">
      <c r="A12" s="85" t="s">
        <v>313</v>
      </c>
      <c r="C12" s="86" t="s">
        <v>243</v>
      </c>
      <c r="E12" s="68" t="s">
        <v>314</v>
      </c>
      <c r="G12" s="68">
        <v>1335900</v>
      </c>
      <c r="H12" s="68"/>
      <c r="I12" s="68">
        <v>4999848883800</v>
      </c>
      <c r="J12" s="68"/>
      <c r="K12" s="68"/>
      <c r="L12" s="78">
        <v>54645095057</v>
      </c>
      <c r="M12" s="68"/>
      <c r="N12" s="80">
        <v>0.27</v>
      </c>
      <c r="O12" s="68"/>
      <c r="P12" s="87">
        <v>0.40439999999999998</v>
      </c>
      <c r="Q12" s="78"/>
    </row>
    <row r="13" spans="1:18" ht="46.5" customHeight="1" x14ac:dyDescent="0.65">
      <c r="L13" s="109"/>
      <c r="Q13" s="72"/>
    </row>
    <row r="14" spans="1:18" ht="46.5" customHeight="1" x14ac:dyDescent="0.65">
      <c r="L14" s="110"/>
      <c r="Q14" s="72"/>
    </row>
    <row r="15" spans="1:18" x14ac:dyDescent="0.65">
      <c r="L15" s="109"/>
      <c r="Q15" s="72"/>
    </row>
    <row r="16" spans="1:18" x14ac:dyDescent="0.65">
      <c r="L16" s="109"/>
      <c r="Q16" s="72"/>
    </row>
    <row r="17" spans="17:17" x14ac:dyDescent="0.65">
      <c r="Q17" s="72"/>
    </row>
  </sheetData>
  <mergeCells count="6">
    <mergeCell ref="A1:P1"/>
    <mergeCell ref="A2:P2"/>
    <mergeCell ref="A3:P3"/>
    <mergeCell ref="B5:P5"/>
    <mergeCell ref="L6:L7"/>
    <mergeCell ref="P6:P7"/>
  </mergeCells>
  <pageMargins left="0.39" right="0.39" top="0.39" bottom="0.39" header="0" footer="0"/>
  <pageSetup paperSize="9" scale="4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5"/>
  <sheetViews>
    <sheetView rightToLeft="1" topLeftCell="A4" workbookViewId="0">
      <selection activeCell="D8" sqref="D8:D9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</row>
    <row r="2" spans="1:17" ht="21.75" customHeight="1" x14ac:dyDescent="0.2">
      <c r="A2" s="249" t="s">
        <v>175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</row>
    <row r="3" spans="1:17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</row>
    <row r="4" spans="1:17" ht="14.45" customHeight="1" x14ac:dyDescent="0.2"/>
    <row r="5" spans="1:17" ht="14.45" customHeight="1" x14ac:dyDescent="0.2">
      <c r="A5" s="1" t="s">
        <v>225</v>
      </c>
      <c r="B5" s="251" t="s">
        <v>226</v>
      </c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</row>
    <row r="6" spans="1:17" ht="29.1" customHeight="1" x14ac:dyDescent="0.2">
      <c r="M6" s="286" t="s">
        <v>227</v>
      </c>
      <c r="Q6" s="286" t="s">
        <v>228</v>
      </c>
    </row>
    <row r="7" spans="1:17" ht="27.75" customHeight="1" x14ac:dyDescent="0.2">
      <c r="A7" s="252" t="s">
        <v>229</v>
      </c>
      <c r="B7" s="252"/>
      <c r="D7" s="2" t="s">
        <v>230</v>
      </c>
      <c r="F7" s="2" t="s">
        <v>231</v>
      </c>
      <c r="H7" s="2" t="s">
        <v>37</v>
      </c>
      <c r="J7" s="252" t="s">
        <v>232</v>
      </c>
      <c r="K7" s="252"/>
      <c r="M7" s="286"/>
      <c r="O7" s="2" t="s">
        <v>233</v>
      </c>
      <c r="Q7" s="286"/>
    </row>
    <row r="8" spans="1:17" ht="27.75" customHeight="1" x14ac:dyDescent="0.2">
      <c r="A8" s="253" t="s">
        <v>234</v>
      </c>
      <c r="B8" s="254"/>
      <c r="D8" s="253" t="s">
        <v>235</v>
      </c>
      <c r="F8" s="4" t="s">
        <v>236</v>
      </c>
      <c r="H8" s="3"/>
      <c r="J8" s="3"/>
      <c r="K8" s="3"/>
      <c r="M8" s="3"/>
      <c r="O8" s="3"/>
      <c r="Q8" s="3"/>
    </row>
    <row r="9" spans="1:17" ht="27.75" customHeight="1" x14ac:dyDescent="0.2">
      <c r="A9" s="252"/>
      <c r="B9" s="252"/>
      <c r="D9" s="252"/>
      <c r="F9" s="4" t="s">
        <v>237</v>
      </c>
    </row>
    <row r="10" spans="1:17" ht="27.75" customHeight="1" x14ac:dyDescent="0.2">
      <c r="A10" s="253" t="s">
        <v>234</v>
      </c>
      <c r="B10" s="254"/>
      <c r="D10" s="253" t="s">
        <v>238</v>
      </c>
      <c r="F10" s="4" t="s">
        <v>236</v>
      </c>
    </row>
    <row r="11" spans="1:17" ht="27.75" customHeight="1" x14ac:dyDescent="0.2">
      <c r="A11" s="252"/>
      <c r="B11" s="252"/>
      <c r="D11" s="252"/>
      <c r="F11" s="4" t="s">
        <v>239</v>
      </c>
    </row>
    <row r="12" spans="1:17" ht="27.75" customHeight="1" x14ac:dyDescent="0.2">
      <c r="A12" s="287" t="s">
        <v>240</v>
      </c>
      <c r="B12" s="287"/>
      <c r="D12" s="16" t="s">
        <v>241</v>
      </c>
      <c r="F12" s="4" t="s">
        <v>242</v>
      </c>
    </row>
    <row r="13" spans="1:17" ht="27.75" customHeight="1" x14ac:dyDescent="0.2">
      <c r="A13" s="287" t="s">
        <v>243</v>
      </c>
      <c r="B13" s="288"/>
      <c r="D13" s="287" t="s">
        <v>243</v>
      </c>
      <c r="F13" s="4" t="s">
        <v>244</v>
      </c>
    </row>
    <row r="14" spans="1:17" ht="27.75" customHeight="1" x14ac:dyDescent="0.2">
      <c r="A14" s="289"/>
      <c r="B14" s="289"/>
      <c r="D14" s="289"/>
      <c r="F14" s="4" t="s">
        <v>245</v>
      </c>
    </row>
    <row r="15" spans="1:17" ht="27.75" customHeight="1" x14ac:dyDescent="0.2">
      <c r="A15" s="289"/>
      <c r="B15" s="289"/>
      <c r="D15" s="289"/>
      <c r="F15" s="4" t="s">
        <v>246</v>
      </c>
    </row>
    <row r="16" spans="1:17" ht="27.75" customHeight="1" x14ac:dyDescent="0.2">
      <c r="A16" s="286"/>
      <c r="B16" s="286"/>
      <c r="D16" s="286"/>
      <c r="F16" s="4" t="s">
        <v>247</v>
      </c>
    </row>
    <row r="17" spans="1:10" ht="27.75" customHeight="1" x14ac:dyDescent="0.2">
      <c r="A17" s="3"/>
      <c r="B17" s="3"/>
      <c r="D17" s="3"/>
      <c r="F17" s="3"/>
    </row>
    <row r="18" spans="1:10" ht="27.75" customHeight="1" x14ac:dyDescent="0.2">
      <c r="A18" s="252" t="s">
        <v>248</v>
      </c>
      <c r="B18" s="252"/>
      <c r="C18" s="252"/>
      <c r="D18" s="252"/>
      <c r="E18" s="252"/>
      <c r="F18" s="252"/>
      <c r="G18" s="252"/>
      <c r="H18" s="252"/>
      <c r="I18" s="252"/>
      <c r="J18" s="252"/>
    </row>
    <row r="19" spans="1:10" ht="27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442A1-D252-4CF4-971F-1909D78BC702}">
  <sheetPr>
    <pageSetUpPr fitToPage="1"/>
  </sheetPr>
  <dimension ref="A1:P137"/>
  <sheetViews>
    <sheetView rightToLeft="1" topLeftCell="A133" workbookViewId="0">
      <selection activeCell="D136" sqref="D136:H136"/>
    </sheetView>
  </sheetViews>
  <sheetFormatPr defaultRowHeight="12.75" x14ac:dyDescent="0.2"/>
  <cols>
    <col min="1" max="1" width="5.140625" style="25" customWidth="1"/>
    <col min="2" max="2" width="48.140625" style="25" customWidth="1"/>
    <col min="3" max="3" width="1.28515625" style="25" customWidth="1"/>
    <col min="4" max="4" width="19.42578125" style="25" customWidth="1"/>
    <col min="5" max="5" width="1.28515625" style="25" customWidth="1"/>
    <col min="6" max="6" width="20.7109375" style="25" customWidth="1"/>
    <col min="7" max="7" width="1.28515625" style="25" customWidth="1"/>
    <col min="8" max="8" width="19.42578125" style="25" customWidth="1"/>
    <col min="9" max="9" width="1.28515625" style="25" customWidth="1"/>
    <col min="10" max="10" width="19.42578125" style="25" customWidth="1"/>
    <col min="11" max="11" width="0.28515625" style="25" customWidth="1"/>
    <col min="12" max="16384" width="9.140625" style="25"/>
  </cols>
  <sheetData>
    <row r="1" spans="1:16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</row>
    <row r="2" spans="1:16" ht="21.75" customHeight="1" x14ac:dyDescent="0.2">
      <c r="A2" s="249" t="s">
        <v>175</v>
      </c>
      <c r="B2" s="249"/>
      <c r="C2" s="249"/>
      <c r="D2" s="249"/>
      <c r="E2" s="249"/>
      <c r="F2" s="249"/>
      <c r="G2" s="249"/>
      <c r="H2" s="249"/>
      <c r="I2" s="249"/>
      <c r="J2" s="249"/>
    </row>
    <row r="3" spans="1:16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16" ht="14.45" customHeight="1" x14ac:dyDescent="0.2"/>
    <row r="5" spans="1:16" ht="14.45" customHeight="1" x14ac:dyDescent="0.2">
      <c r="A5" s="93" t="s">
        <v>249</v>
      </c>
      <c r="B5" s="251" t="s">
        <v>250</v>
      </c>
      <c r="C5" s="251"/>
      <c r="D5" s="251"/>
      <c r="E5" s="251"/>
      <c r="F5" s="251"/>
      <c r="G5" s="251"/>
      <c r="H5" s="251"/>
      <c r="I5" s="251"/>
      <c r="J5" s="251"/>
    </row>
    <row r="6" spans="1:16" ht="14.45" customHeight="1" x14ac:dyDescent="0.2">
      <c r="D6" s="252" t="s">
        <v>194</v>
      </c>
      <c r="E6" s="252"/>
      <c r="F6" s="252"/>
      <c r="G6" s="35"/>
      <c r="H6" s="252" t="s">
        <v>195</v>
      </c>
      <c r="I6" s="252"/>
      <c r="J6" s="252"/>
      <c r="K6" s="35"/>
      <c r="L6" s="35"/>
      <c r="M6" s="35"/>
      <c r="N6" s="35"/>
      <c r="O6" s="35"/>
      <c r="P6" s="35"/>
    </row>
    <row r="7" spans="1:16" ht="36.4" customHeight="1" x14ac:dyDescent="0.2">
      <c r="A7" s="252" t="s">
        <v>251</v>
      </c>
      <c r="B7" s="252"/>
      <c r="D7" s="95" t="s">
        <v>252</v>
      </c>
      <c r="E7" s="36"/>
      <c r="F7" s="95" t="s">
        <v>253</v>
      </c>
      <c r="G7" s="35"/>
      <c r="H7" s="95" t="s">
        <v>252</v>
      </c>
      <c r="I7" s="36"/>
      <c r="J7" s="95" t="s">
        <v>253</v>
      </c>
      <c r="K7" s="35"/>
      <c r="L7" s="35"/>
      <c r="M7" s="35"/>
      <c r="N7" s="35"/>
      <c r="O7" s="35"/>
      <c r="P7" s="35"/>
    </row>
    <row r="8" spans="1:16" ht="36.4" customHeight="1" x14ac:dyDescent="0.2">
      <c r="A8" s="111"/>
      <c r="B8" s="111"/>
      <c r="D8" s="96"/>
      <c r="E8" s="48"/>
      <c r="F8" s="96"/>
      <c r="G8" s="35"/>
      <c r="H8" s="96"/>
      <c r="I8" s="48"/>
      <c r="J8" s="96"/>
      <c r="K8" s="35"/>
      <c r="L8" s="35"/>
      <c r="M8" s="35"/>
      <c r="N8" s="35"/>
      <c r="O8" s="35"/>
      <c r="P8" s="35"/>
    </row>
    <row r="9" spans="1:16" ht="21.75" customHeight="1" x14ac:dyDescent="0.2">
      <c r="A9" s="272" t="s">
        <v>103</v>
      </c>
      <c r="B9" s="272"/>
      <c r="D9" s="91"/>
      <c r="E9" s="35"/>
      <c r="F9" s="37"/>
      <c r="G9" s="35"/>
      <c r="H9" s="91"/>
      <c r="I9" s="35"/>
      <c r="J9" s="37"/>
      <c r="K9" s="35"/>
      <c r="L9" s="35"/>
      <c r="M9" s="35"/>
      <c r="N9" s="35"/>
      <c r="O9" s="35"/>
      <c r="P9" s="35"/>
    </row>
    <row r="10" spans="1:16" ht="21.75" customHeight="1" x14ac:dyDescent="0.2">
      <c r="A10" s="268" t="s">
        <v>104</v>
      </c>
      <c r="B10" s="268"/>
      <c r="D10" s="88"/>
      <c r="E10" s="35"/>
      <c r="F10" s="39"/>
      <c r="G10" s="35"/>
      <c r="H10" s="88"/>
      <c r="I10" s="35"/>
      <c r="J10" s="39"/>
      <c r="K10" s="35"/>
      <c r="L10" s="35"/>
      <c r="M10" s="35"/>
      <c r="N10" s="35"/>
      <c r="O10" s="35"/>
      <c r="P10" s="35"/>
    </row>
    <row r="11" spans="1:16" ht="21.75" customHeight="1" x14ac:dyDescent="0.2">
      <c r="A11" s="268" t="s">
        <v>106</v>
      </c>
      <c r="B11" s="268"/>
      <c r="D11" s="88"/>
      <c r="E11" s="35"/>
      <c r="F11" s="39"/>
      <c r="G11" s="35"/>
      <c r="H11" s="88"/>
      <c r="I11" s="35"/>
      <c r="J11" s="39"/>
      <c r="K11" s="35"/>
      <c r="L11" s="35"/>
      <c r="M11" s="35"/>
      <c r="N11" s="35"/>
      <c r="O11" s="35"/>
      <c r="P11" s="35"/>
    </row>
    <row r="12" spans="1:16" ht="21.75" customHeight="1" x14ac:dyDescent="0.2">
      <c r="A12" s="268" t="s">
        <v>107</v>
      </c>
      <c r="B12" s="268"/>
      <c r="D12" s="88"/>
      <c r="E12" s="35"/>
      <c r="F12" s="39"/>
      <c r="G12" s="35"/>
      <c r="H12" s="88"/>
      <c r="I12" s="35"/>
      <c r="J12" s="39"/>
      <c r="K12" s="35"/>
      <c r="L12" s="35"/>
      <c r="M12" s="35"/>
      <c r="N12" s="35"/>
      <c r="O12" s="35"/>
      <c r="P12" s="35"/>
    </row>
    <row r="13" spans="1:16" ht="21.75" customHeight="1" x14ac:dyDescent="0.2">
      <c r="A13" s="268" t="s">
        <v>108</v>
      </c>
      <c r="B13" s="268"/>
      <c r="D13" s="88"/>
      <c r="E13" s="35"/>
      <c r="F13" s="39"/>
      <c r="G13" s="35"/>
      <c r="H13" s="88"/>
      <c r="I13" s="35"/>
      <c r="J13" s="39"/>
      <c r="K13" s="35"/>
      <c r="L13" s="35"/>
      <c r="M13" s="35"/>
      <c r="N13" s="35"/>
      <c r="O13" s="35"/>
      <c r="P13" s="35"/>
    </row>
    <row r="14" spans="1:16" ht="21.75" customHeight="1" x14ac:dyDescent="0.2">
      <c r="A14" s="268" t="s">
        <v>254</v>
      </c>
      <c r="B14" s="268"/>
      <c r="D14" s="88"/>
      <c r="E14" s="35"/>
      <c r="F14" s="39"/>
      <c r="G14" s="35"/>
      <c r="H14" s="88"/>
      <c r="I14" s="35"/>
      <c r="J14" s="39"/>
      <c r="K14" s="35"/>
      <c r="L14" s="35"/>
      <c r="M14" s="35"/>
      <c r="N14" s="35"/>
      <c r="O14" s="35"/>
      <c r="P14" s="35"/>
    </row>
    <row r="15" spans="1:16" ht="21.75" customHeight="1" x14ac:dyDescent="0.2">
      <c r="A15" s="268" t="s">
        <v>109</v>
      </c>
      <c r="B15" s="268"/>
      <c r="D15" s="88"/>
      <c r="E15" s="35"/>
      <c r="F15" s="39"/>
      <c r="G15" s="35"/>
      <c r="H15" s="88"/>
      <c r="I15" s="35"/>
      <c r="J15" s="39"/>
      <c r="K15" s="35"/>
      <c r="L15" s="35"/>
      <c r="M15" s="35"/>
      <c r="N15" s="35"/>
      <c r="O15" s="35"/>
      <c r="P15" s="35"/>
    </row>
    <row r="16" spans="1:16" ht="21.75" customHeight="1" x14ac:dyDescent="0.2">
      <c r="A16" s="268" t="s">
        <v>113</v>
      </c>
      <c r="B16" s="268"/>
      <c r="D16" s="88"/>
      <c r="E16" s="35"/>
      <c r="F16" s="39"/>
      <c r="G16" s="35"/>
      <c r="H16" s="88"/>
      <c r="I16" s="35"/>
      <c r="J16" s="39"/>
      <c r="K16" s="35"/>
      <c r="L16" s="35"/>
      <c r="M16" s="35"/>
      <c r="N16" s="35"/>
      <c r="O16" s="35"/>
      <c r="P16" s="35"/>
    </row>
    <row r="17" spans="1:16" ht="21.75" customHeight="1" x14ac:dyDescent="0.2">
      <c r="A17" s="268" t="s">
        <v>114</v>
      </c>
      <c r="B17" s="268"/>
      <c r="D17" s="88"/>
      <c r="E17" s="35"/>
      <c r="F17" s="39"/>
      <c r="G17" s="35"/>
      <c r="H17" s="88"/>
      <c r="I17" s="35"/>
      <c r="J17" s="39"/>
      <c r="K17" s="35"/>
      <c r="L17" s="35"/>
      <c r="M17" s="35"/>
      <c r="N17" s="35"/>
      <c r="O17" s="35"/>
      <c r="P17" s="35"/>
    </row>
    <row r="18" spans="1:16" ht="21.75" customHeight="1" x14ac:dyDescent="0.2">
      <c r="A18" s="268" t="s">
        <v>115</v>
      </c>
      <c r="B18" s="268"/>
      <c r="D18" s="88"/>
      <c r="E18" s="35"/>
      <c r="F18" s="39"/>
      <c r="G18" s="35"/>
      <c r="H18" s="88"/>
      <c r="I18" s="35"/>
      <c r="J18" s="39"/>
      <c r="K18" s="35"/>
      <c r="L18" s="35"/>
      <c r="M18" s="35"/>
      <c r="N18" s="35"/>
      <c r="O18" s="35"/>
      <c r="P18" s="35"/>
    </row>
    <row r="19" spans="1:16" ht="21.75" customHeight="1" x14ac:dyDescent="0.2">
      <c r="A19" s="268" t="s">
        <v>116</v>
      </c>
      <c r="B19" s="268"/>
      <c r="D19" s="88"/>
      <c r="E19" s="35"/>
      <c r="F19" s="39"/>
      <c r="G19" s="35"/>
      <c r="H19" s="88"/>
      <c r="I19" s="35"/>
      <c r="J19" s="39"/>
      <c r="K19" s="35"/>
      <c r="L19" s="35"/>
      <c r="M19" s="35"/>
      <c r="N19" s="35"/>
      <c r="O19" s="35"/>
      <c r="P19" s="35"/>
    </row>
    <row r="20" spans="1:16" ht="21.75" customHeight="1" x14ac:dyDescent="0.2">
      <c r="A20" s="263" t="s">
        <v>255</v>
      </c>
      <c r="B20" s="263"/>
      <c r="D20" s="88">
        <v>0</v>
      </c>
      <c r="E20" s="35"/>
      <c r="F20" s="39"/>
      <c r="G20" s="35"/>
      <c r="H20" s="88">
        <v>83502465738</v>
      </c>
      <c r="I20" s="35"/>
      <c r="J20" s="39"/>
      <c r="K20" s="35"/>
      <c r="L20" s="35"/>
      <c r="M20" s="35"/>
      <c r="N20" s="35"/>
      <c r="O20" s="35"/>
      <c r="P20" s="35"/>
    </row>
    <row r="21" spans="1:16" ht="21.75" customHeight="1" x14ac:dyDescent="0.2">
      <c r="A21" s="263" t="s">
        <v>121</v>
      </c>
      <c r="B21" s="263"/>
      <c r="D21" s="88">
        <v>0</v>
      </c>
      <c r="E21" s="35"/>
      <c r="F21" s="39"/>
      <c r="G21" s="35"/>
      <c r="H21" s="88">
        <v>3528124991</v>
      </c>
      <c r="I21" s="35"/>
      <c r="J21" s="39"/>
      <c r="K21" s="35"/>
      <c r="L21" s="35"/>
      <c r="M21" s="35"/>
      <c r="N21" s="35"/>
      <c r="O21" s="35"/>
      <c r="P21" s="35"/>
    </row>
    <row r="22" spans="1:16" ht="21.75" customHeight="1" x14ac:dyDescent="0.2">
      <c r="A22" s="263" t="s">
        <v>121</v>
      </c>
      <c r="B22" s="263"/>
      <c r="D22" s="88">
        <v>0</v>
      </c>
      <c r="E22" s="35"/>
      <c r="F22" s="39"/>
      <c r="G22" s="35"/>
      <c r="H22" s="88">
        <v>7262755337</v>
      </c>
      <c r="I22" s="35"/>
      <c r="J22" s="39"/>
      <c r="K22" s="35"/>
      <c r="L22" s="35"/>
      <c r="M22" s="35"/>
      <c r="N22" s="35"/>
      <c r="O22" s="35"/>
      <c r="P22" s="35"/>
    </row>
    <row r="23" spans="1:16" ht="21.75" customHeight="1" x14ac:dyDescent="0.2">
      <c r="A23" s="268" t="s">
        <v>118</v>
      </c>
      <c r="B23" s="268"/>
      <c r="D23" s="88"/>
      <c r="E23" s="35"/>
      <c r="F23" s="39"/>
      <c r="G23" s="35"/>
      <c r="H23" s="88"/>
      <c r="I23" s="35"/>
      <c r="J23" s="39"/>
      <c r="K23" s="35"/>
      <c r="L23" s="35"/>
      <c r="M23" s="35"/>
      <c r="N23" s="35"/>
      <c r="O23" s="35"/>
      <c r="P23" s="35"/>
    </row>
    <row r="24" spans="1:16" ht="21.75" customHeight="1" x14ac:dyDescent="0.2">
      <c r="A24" s="263" t="s">
        <v>121</v>
      </c>
      <c r="B24" s="263"/>
      <c r="D24" s="88">
        <v>0</v>
      </c>
      <c r="E24" s="35"/>
      <c r="F24" s="39"/>
      <c r="G24" s="35"/>
      <c r="H24" s="88">
        <v>6106902322</v>
      </c>
      <c r="I24" s="35"/>
      <c r="J24" s="39"/>
      <c r="K24" s="35"/>
      <c r="L24" s="35"/>
      <c r="M24" s="35"/>
      <c r="N24" s="35"/>
      <c r="O24" s="35"/>
      <c r="P24" s="35"/>
    </row>
    <row r="25" spans="1:16" ht="21.75" customHeight="1" x14ac:dyDescent="0.2">
      <c r="A25" s="263" t="s">
        <v>133</v>
      </c>
      <c r="B25" s="263"/>
      <c r="D25" s="88">
        <v>0</v>
      </c>
      <c r="E25" s="35"/>
      <c r="F25" s="39"/>
      <c r="G25" s="35"/>
      <c r="H25" s="88">
        <v>8995652811</v>
      </c>
      <c r="I25" s="35"/>
      <c r="J25" s="39"/>
      <c r="K25" s="35"/>
      <c r="L25" s="35"/>
      <c r="M25" s="35"/>
      <c r="N25" s="35"/>
      <c r="O25" s="35"/>
      <c r="P25" s="35"/>
    </row>
    <row r="26" spans="1:16" ht="21.75" customHeight="1" x14ac:dyDescent="0.2">
      <c r="A26" s="263" t="s">
        <v>131</v>
      </c>
      <c r="B26" s="263"/>
      <c r="D26" s="88">
        <v>0</v>
      </c>
      <c r="E26" s="35"/>
      <c r="F26" s="39"/>
      <c r="G26" s="35"/>
      <c r="H26" s="88">
        <v>30293584541</v>
      </c>
      <c r="I26" s="35"/>
      <c r="J26" s="39"/>
      <c r="K26" s="35"/>
      <c r="L26" s="35"/>
      <c r="M26" s="35"/>
      <c r="N26" s="35"/>
      <c r="O26" s="35"/>
      <c r="P26" s="35"/>
    </row>
    <row r="27" spans="1:16" ht="21.75" customHeight="1" x14ac:dyDescent="0.2">
      <c r="A27" s="263" t="s">
        <v>121</v>
      </c>
      <c r="B27" s="263"/>
      <c r="D27" s="88">
        <v>0</v>
      </c>
      <c r="E27" s="35"/>
      <c r="F27" s="39"/>
      <c r="G27" s="35"/>
      <c r="H27" s="88">
        <v>39667628143</v>
      </c>
      <c r="I27" s="35"/>
      <c r="J27" s="39"/>
      <c r="K27" s="35"/>
      <c r="L27" s="35"/>
      <c r="M27" s="35"/>
      <c r="N27" s="35"/>
      <c r="O27" s="35"/>
      <c r="P27" s="35"/>
    </row>
    <row r="28" spans="1:16" ht="21.75" customHeight="1" x14ac:dyDescent="0.2">
      <c r="A28" s="263" t="s">
        <v>131</v>
      </c>
      <c r="B28" s="263"/>
      <c r="D28" s="88">
        <v>0</v>
      </c>
      <c r="E28" s="35"/>
      <c r="F28" s="39"/>
      <c r="G28" s="35"/>
      <c r="H28" s="88">
        <v>4596763820</v>
      </c>
      <c r="I28" s="35"/>
      <c r="J28" s="39"/>
      <c r="K28" s="35"/>
      <c r="L28" s="35"/>
      <c r="M28" s="35"/>
      <c r="N28" s="35"/>
      <c r="O28" s="35"/>
      <c r="P28" s="35"/>
    </row>
    <row r="29" spans="1:16" ht="21.75" customHeight="1" x14ac:dyDescent="0.2">
      <c r="A29" s="263" t="s">
        <v>121</v>
      </c>
      <c r="B29" s="263"/>
      <c r="D29" s="88">
        <v>0</v>
      </c>
      <c r="E29" s="35"/>
      <c r="F29" s="39"/>
      <c r="G29" s="35"/>
      <c r="H29" s="88">
        <v>37892566266</v>
      </c>
      <c r="I29" s="35"/>
      <c r="J29" s="39"/>
      <c r="K29" s="35"/>
      <c r="L29" s="35"/>
      <c r="M29" s="35"/>
      <c r="N29" s="35"/>
      <c r="O29" s="35"/>
      <c r="P29" s="35"/>
    </row>
    <row r="30" spans="1:16" ht="21.75" customHeight="1" x14ac:dyDescent="0.2">
      <c r="A30" s="268" t="s">
        <v>119</v>
      </c>
      <c r="B30" s="268"/>
      <c r="D30" s="88"/>
      <c r="E30" s="35"/>
      <c r="F30" s="39"/>
      <c r="G30" s="35"/>
      <c r="H30" s="88"/>
      <c r="I30" s="35"/>
      <c r="J30" s="39"/>
      <c r="K30" s="35"/>
      <c r="L30" s="35"/>
      <c r="M30" s="35"/>
      <c r="N30" s="35"/>
      <c r="O30" s="35"/>
      <c r="P30" s="35"/>
    </row>
    <row r="31" spans="1:16" ht="21.75" customHeight="1" x14ac:dyDescent="0.2">
      <c r="A31" s="263" t="s">
        <v>256</v>
      </c>
      <c r="B31" s="263"/>
      <c r="D31" s="88">
        <v>0</v>
      </c>
      <c r="E31" s="35"/>
      <c r="F31" s="39"/>
      <c r="G31" s="35"/>
      <c r="H31" s="88">
        <v>80319722138</v>
      </c>
      <c r="I31" s="35"/>
      <c r="J31" s="39"/>
      <c r="K31" s="35"/>
      <c r="L31" s="35"/>
      <c r="M31" s="35"/>
      <c r="N31" s="35"/>
      <c r="O31" s="35"/>
      <c r="P31" s="35"/>
    </row>
    <row r="32" spans="1:16" ht="21.75" customHeight="1" x14ac:dyDescent="0.2">
      <c r="A32" s="263" t="s">
        <v>131</v>
      </c>
      <c r="B32" s="263"/>
      <c r="D32" s="88">
        <v>0</v>
      </c>
      <c r="E32" s="35"/>
      <c r="F32" s="39"/>
      <c r="G32" s="35"/>
      <c r="H32" s="88">
        <v>10411509923</v>
      </c>
      <c r="I32" s="35"/>
      <c r="J32" s="39"/>
      <c r="K32" s="35"/>
      <c r="L32" s="35"/>
      <c r="M32" s="35"/>
      <c r="N32" s="35"/>
      <c r="O32" s="35"/>
      <c r="P32" s="35"/>
    </row>
    <row r="33" spans="1:16" ht="21.75" customHeight="1" x14ac:dyDescent="0.2">
      <c r="A33" s="263" t="s">
        <v>121</v>
      </c>
      <c r="B33" s="263"/>
      <c r="D33" s="88">
        <v>5593710210</v>
      </c>
      <c r="E33" s="35"/>
      <c r="F33" s="39"/>
      <c r="G33" s="35"/>
      <c r="H33" s="88">
        <v>48922672383</v>
      </c>
      <c r="I33" s="35"/>
      <c r="J33" s="39"/>
      <c r="K33" s="35"/>
      <c r="L33" s="35"/>
      <c r="M33" s="35"/>
      <c r="N33" s="35"/>
      <c r="O33" s="35"/>
      <c r="P33" s="35"/>
    </row>
    <row r="34" spans="1:16" ht="21.75" customHeight="1" x14ac:dyDescent="0.2">
      <c r="A34" s="263" t="s">
        <v>133</v>
      </c>
      <c r="B34" s="263"/>
      <c r="D34" s="88">
        <v>0</v>
      </c>
      <c r="E34" s="35"/>
      <c r="F34" s="39"/>
      <c r="G34" s="35"/>
      <c r="H34" s="88">
        <v>20180103129</v>
      </c>
      <c r="I34" s="35"/>
      <c r="J34" s="39"/>
      <c r="K34" s="35"/>
      <c r="L34" s="35"/>
      <c r="M34" s="35"/>
      <c r="N34" s="35"/>
      <c r="O34" s="35"/>
      <c r="P34" s="35"/>
    </row>
    <row r="35" spans="1:16" ht="21.75" customHeight="1" x14ac:dyDescent="0.2">
      <c r="A35" s="263" t="s">
        <v>131</v>
      </c>
      <c r="B35" s="263"/>
      <c r="D35" s="88">
        <v>0</v>
      </c>
      <c r="E35" s="35"/>
      <c r="F35" s="39"/>
      <c r="G35" s="35"/>
      <c r="H35" s="88">
        <v>8386938569</v>
      </c>
      <c r="I35" s="35"/>
      <c r="J35" s="39"/>
      <c r="K35" s="35"/>
      <c r="L35" s="35"/>
      <c r="M35" s="35"/>
      <c r="N35" s="35"/>
      <c r="O35" s="35"/>
      <c r="P35" s="35"/>
    </row>
    <row r="36" spans="1:16" ht="21.75" customHeight="1" x14ac:dyDescent="0.2">
      <c r="A36" s="263" t="s">
        <v>121</v>
      </c>
      <c r="B36" s="263"/>
      <c r="D36" s="88">
        <v>0</v>
      </c>
      <c r="E36" s="35"/>
      <c r="F36" s="39"/>
      <c r="G36" s="35"/>
      <c r="H36" s="88">
        <v>15769416945</v>
      </c>
      <c r="I36" s="35"/>
      <c r="J36" s="39"/>
      <c r="K36" s="35"/>
      <c r="L36" s="35"/>
      <c r="M36" s="35"/>
      <c r="N36" s="35"/>
      <c r="O36" s="35"/>
      <c r="P36" s="35"/>
    </row>
    <row r="37" spans="1:16" ht="21.75" customHeight="1" x14ac:dyDescent="0.2">
      <c r="A37" s="263" t="s">
        <v>133</v>
      </c>
      <c r="B37" s="263"/>
      <c r="D37" s="88">
        <v>0</v>
      </c>
      <c r="E37" s="35"/>
      <c r="F37" s="39"/>
      <c r="G37" s="35"/>
      <c r="H37" s="88">
        <v>3293780389</v>
      </c>
      <c r="I37" s="35"/>
      <c r="J37" s="39"/>
      <c r="K37" s="35"/>
      <c r="L37" s="35"/>
      <c r="M37" s="35"/>
      <c r="N37" s="35"/>
      <c r="O37" s="35"/>
      <c r="P37" s="35"/>
    </row>
    <row r="38" spans="1:16" ht="21.75" customHeight="1" x14ac:dyDescent="0.2">
      <c r="A38" s="263" t="s">
        <v>133</v>
      </c>
      <c r="B38" s="263"/>
      <c r="D38" s="88">
        <v>0</v>
      </c>
      <c r="E38" s="35"/>
      <c r="F38" s="39"/>
      <c r="G38" s="35"/>
      <c r="H38" s="88">
        <v>40716809132</v>
      </c>
      <c r="I38" s="35"/>
      <c r="J38" s="39"/>
      <c r="K38" s="35"/>
      <c r="L38" s="35"/>
      <c r="M38" s="35"/>
      <c r="N38" s="35"/>
      <c r="O38" s="35"/>
      <c r="P38" s="35"/>
    </row>
    <row r="39" spans="1:16" ht="21.75" customHeight="1" x14ac:dyDescent="0.2">
      <c r="A39" s="263" t="s">
        <v>131</v>
      </c>
      <c r="B39" s="263"/>
      <c r="D39" s="88">
        <v>0</v>
      </c>
      <c r="E39" s="35"/>
      <c r="F39" s="39"/>
      <c r="G39" s="35"/>
      <c r="H39" s="88">
        <v>68753790332</v>
      </c>
      <c r="I39" s="35"/>
      <c r="J39" s="39"/>
      <c r="K39" s="35"/>
      <c r="L39" s="35"/>
      <c r="M39" s="35"/>
      <c r="N39" s="35"/>
      <c r="O39" s="35"/>
      <c r="P39" s="35"/>
    </row>
    <row r="40" spans="1:16" ht="21.75" customHeight="1" x14ac:dyDescent="0.2">
      <c r="A40" s="263" t="s">
        <v>133</v>
      </c>
      <c r="B40" s="263"/>
      <c r="D40" s="88">
        <v>0</v>
      </c>
      <c r="E40" s="35"/>
      <c r="F40" s="39"/>
      <c r="G40" s="35"/>
      <c r="H40" s="88">
        <v>83159700776</v>
      </c>
      <c r="I40" s="35"/>
      <c r="J40" s="39"/>
      <c r="K40" s="35"/>
      <c r="L40" s="35"/>
      <c r="M40" s="35"/>
      <c r="N40" s="35"/>
      <c r="O40" s="35"/>
      <c r="P40" s="35"/>
    </row>
    <row r="41" spans="1:16" ht="21.75" customHeight="1" x14ac:dyDescent="0.2">
      <c r="A41" s="263" t="s">
        <v>121</v>
      </c>
      <c r="B41" s="263"/>
      <c r="D41" s="88">
        <v>0</v>
      </c>
      <c r="E41" s="35"/>
      <c r="F41" s="39"/>
      <c r="G41" s="35"/>
      <c r="H41" s="88">
        <v>41352822355</v>
      </c>
      <c r="I41" s="35"/>
      <c r="J41" s="39"/>
      <c r="K41" s="35"/>
      <c r="L41" s="35"/>
      <c r="M41" s="35"/>
      <c r="N41" s="35"/>
      <c r="O41" s="35"/>
      <c r="P41" s="35"/>
    </row>
    <row r="42" spans="1:16" ht="21.75" customHeight="1" x14ac:dyDescent="0.2">
      <c r="A42" s="263" t="s">
        <v>121</v>
      </c>
      <c r="B42" s="263"/>
      <c r="D42" s="88">
        <v>12559869862</v>
      </c>
      <c r="E42" s="35"/>
      <c r="F42" s="39"/>
      <c r="G42" s="35"/>
      <c r="H42" s="88">
        <v>62763950950</v>
      </c>
      <c r="I42" s="35"/>
      <c r="J42" s="39"/>
      <c r="K42" s="35"/>
      <c r="L42" s="35"/>
      <c r="M42" s="35"/>
      <c r="N42" s="35"/>
      <c r="O42" s="35"/>
      <c r="P42" s="35"/>
    </row>
    <row r="43" spans="1:16" ht="21.75" customHeight="1" x14ac:dyDescent="0.2">
      <c r="A43" s="263" t="s">
        <v>126</v>
      </c>
      <c r="B43" s="263"/>
      <c r="D43" s="88">
        <v>5369863028</v>
      </c>
      <c r="E43" s="35"/>
      <c r="F43" s="39"/>
      <c r="G43" s="35"/>
      <c r="H43" s="88">
        <v>117205479450</v>
      </c>
      <c r="I43" s="35"/>
      <c r="J43" s="39"/>
      <c r="K43" s="35"/>
      <c r="L43" s="35"/>
      <c r="M43" s="35"/>
      <c r="N43" s="35"/>
      <c r="O43" s="35"/>
      <c r="P43" s="35"/>
    </row>
    <row r="44" spans="1:16" ht="21.75" customHeight="1" x14ac:dyDescent="0.2">
      <c r="A44" s="263" t="s">
        <v>257</v>
      </c>
      <c r="B44" s="263"/>
      <c r="D44" s="88">
        <v>0</v>
      </c>
      <c r="E44" s="35"/>
      <c r="F44" s="39"/>
      <c r="G44" s="35"/>
      <c r="H44" s="88">
        <v>62819155890</v>
      </c>
      <c r="I44" s="35"/>
      <c r="J44" s="39"/>
      <c r="K44" s="35"/>
      <c r="L44" s="35"/>
      <c r="M44" s="35"/>
      <c r="N44" s="35"/>
      <c r="O44" s="35"/>
      <c r="P44" s="35"/>
    </row>
    <row r="45" spans="1:16" ht="21.75" customHeight="1" x14ac:dyDescent="0.2">
      <c r="A45" s="263" t="s">
        <v>121</v>
      </c>
      <c r="B45" s="263"/>
      <c r="D45" s="88">
        <v>4125339862</v>
      </c>
      <c r="E45" s="35"/>
      <c r="F45" s="39"/>
      <c r="G45" s="35"/>
      <c r="H45" s="88">
        <v>57265624929</v>
      </c>
      <c r="I45" s="35"/>
      <c r="J45" s="39"/>
      <c r="K45" s="35"/>
      <c r="L45" s="35"/>
      <c r="M45" s="35"/>
      <c r="N45" s="35"/>
      <c r="O45" s="35"/>
      <c r="P45" s="35"/>
    </row>
    <row r="46" spans="1:16" ht="21.75" customHeight="1" x14ac:dyDescent="0.2">
      <c r="A46" s="263" t="s">
        <v>121</v>
      </c>
      <c r="B46" s="263"/>
      <c r="D46" s="88">
        <v>0</v>
      </c>
      <c r="E46" s="35"/>
      <c r="F46" s="39"/>
      <c r="G46" s="35"/>
      <c r="H46" s="88">
        <v>51635621450</v>
      </c>
      <c r="I46" s="35"/>
      <c r="J46" s="39"/>
      <c r="K46" s="35"/>
      <c r="L46" s="35"/>
      <c r="M46" s="35"/>
      <c r="N46" s="35"/>
      <c r="O46" s="35"/>
      <c r="P46" s="35"/>
    </row>
    <row r="47" spans="1:16" ht="21.75" customHeight="1" x14ac:dyDescent="0.2">
      <c r="A47" s="263" t="s">
        <v>121</v>
      </c>
      <c r="B47" s="263"/>
      <c r="D47" s="88">
        <v>0</v>
      </c>
      <c r="E47" s="35"/>
      <c r="F47" s="39"/>
      <c r="G47" s="35"/>
      <c r="H47" s="88">
        <v>16234520542</v>
      </c>
      <c r="I47" s="35"/>
      <c r="J47" s="39"/>
      <c r="K47" s="35"/>
      <c r="L47" s="35"/>
      <c r="M47" s="35"/>
      <c r="N47" s="35"/>
      <c r="O47" s="35"/>
      <c r="P47" s="35"/>
    </row>
    <row r="48" spans="1:16" ht="21.75" customHeight="1" x14ac:dyDescent="0.2">
      <c r="A48" s="263" t="s">
        <v>121</v>
      </c>
      <c r="B48" s="263"/>
      <c r="D48" s="88">
        <v>0</v>
      </c>
      <c r="E48" s="35"/>
      <c r="F48" s="39"/>
      <c r="G48" s="35"/>
      <c r="H48" s="88">
        <v>11467397257</v>
      </c>
      <c r="I48" s="35"/>
      <c r="J48" s="39"/>
      <c r="K48" s="35"/>
      <c r="L48" s="35"/>
      <c r="M48" s="35"/>
      <c r="N48" s="35"/>
      <c r="O48" s="35"/>
      <c r="P48" s="35"/>
    </row>
    <row r="49" spans="1:16" ht="21.75" customHeight="1" x14ac:dyDescent="0.2">
      <c r="A49" s="263" t="s">
        <v>121</v>
      </c>
      <c r="B49" s="263"/>
      <c r="D49" s="88">
        <v>0</v>
      </c>
      <c r="E49" s="35"/>
      <c r="F49" s="39"/>
      <c r="G49" s="35"/>
      <c r="H49" s="88">
        <v>7435691831</v>
      </c>
      <c r="I49" s="35"/>
      <c r="J49" s="39"/>
      <c r="K49" s="35"/>
      <c r="L49" s="35"/>
      <c r="M49" s="35"/>
      <c r="N49" s="35"/>
      <c r="O49" s="35"/>
      <c r="P49" s="35"/>
    </row>
    <row r="50" spans="1:16" ht="21.75" customHeight="1" x14ac:dyDescent="0.2">
      <c r="A50" s="263" t="s">
        <v>121</v>
      </c>
      <c r="B50" s="263"/>
      <c r="D50" s="88">
        <v>0</v>
      </c>
      <c r="E50" s="35"/>
      <c r="F50" s="39"/>
      <c r="G50" s="35"/>
      <c r="H50" s="88">
        <v>27456310353</v>
      </c>
      <c r="I50" s="35"/>
      <c r="J50" s="39"/>
      <c r="K50" s="35"/>
      <c r="L50" s="35"/>
      <c r="M50" s="35"/>
      <c r="N50" s="35"/>
      <c r="O50" s="35"/>
      <c r="P50" s="35"/>
    </row>
    <row r="51" spans="1:16" ht="21.75" customHeight="1" x14ac:dyDescent="0.2">
      <c r="A51" s="263" t="s">
        <v>121</v>
      </c>
      <c r="B51" s="263"/>
      <c r="D51" s="88">
        <v>0</v>
      </c>
      <c r="E51" s="35"/>
      <c r="F51" s="39"/>
      <c r="G51" s="35"/>
      <c r="H51" s="88">
        <v>39444127560</v>
      </c>
      <c r="I51" s="35"/>
      <c r="J51" s="39"/>
      <c r="K51" s="35"/>
      <c r="L51" s="35"/>
      <c r="M51" s="35"/>
      <c r="N51" s="35"/>
      <c r="O51" s="35"/>
      <c r="P51" s="35"/>
    </row>
    <row r="52" spans="1:16" ht="21.75" customHeight="1" x14ac:dyDescent="0.2">
      <c r="A52" s="263" t="s">
        <v>121</v>
      </c>
      <c r="B52" s="263"/>
      <c r="D52" s="88">
        <v>0</v>
      </c>
      <c r="E52" s="35"/>
      <c r="F52" s="39"/>
      <c r="G52" s="35"/>
      <c r="H52" s="88">
        <v>39907901368</v>
      </c>
      <c r="I52" s="35"/>
      <c r="J52" s="39"/>
      <c r="K52" s="35"/>
      <c r="L52" s="35"/>
      <c r="M52" s="35"/>
      <c r="N52" s="35"/>
      <c r="O52" s="35"/>
      <c r="P52" s="35"/>
    </row>
    <row r="53" spans="1:16" ht="21.75" customHeight="1" x14ac:dyDescent="0.2">
      <c r="A53" s="263" t="s">
        <v>121</v>
      </c>
      <c r="B53" s="263"/>
      <c r="D53" s="88">
        <v>0</v>
      </c>
      <c r="E53" s="35"/>
      <c r="F53" s="39"/>
      <c r="G53" s="35"/>
      <c r="H53" s="88">
        <v>41417832326</v>
      </c>
      <c r="I53" s="35"/>
      <c r="J53" s="39"/>
      <c r="K53" s="35"/>
      <c r="L53" s="35"/>
      <c r="M53" s="35"/>
      <c r="N53" s="35"/>
      <c r="O53" s="35"/>
      <c r="P53" s="35"/>
    </row>
    <row r="54" spans="1:16" ht="21.75" customHeight="1" x14ac:dyDescent="0.2">
      <c r="A54" s="268" t="s">
        <v>120</v>
      </c>
      <c r="B54" s="268"/>
      <c r="D54" s="88"/>
      <c r="E54" s="35"/>
      <c r="F54" s="39"/>
      <c r="G54" s="35"/>
      <c r="H54" s="88"/>
      <c r="I54" s="35"/>
      <c r="J54" s="39"/>
      <c r="K54" s="35"/>
      <c r="L54" s="35"/>
      <c r="M54" s="35"/>
      <c r="N54" s="35"/>
      <c r="O54" s="35"/>
      <c r="P54" s="35"/>
    </row>
    <row r="55" spans="1:16" ht="21.75" customHeight="1" x14ac:dyDescent="0.2">
      <c r="A55" s="263" t="s">
        <v>121</v>
      </c>
      <c r="B55" s="263"/>
      <c r="D55" s="88">
        <v>0</v>
      </c>
      <c r="E55" s="35"/>
      <c r="F55" s="39"/>
      <c r="G55" s="35"/>
      <c r="H55" s="88">
        <v>42967916692</v>
      </c>
      <c r="I55" s="35"/>
      <c r="J55" s="39"/>
      <c r="K55" s="35"/>
      <c r="L55" s="35"/>
      <c r="M55" s="35"/>
      <c r="N55" s="35"/>
      <c r="O55" s="35"/>
      <c r="P55" s="35"/>
    </row>
    <row r="56" spans="1:16" ht="21.75" customHeight="1" x14ac:dyDescent="0.2">
      <c r="A56" s="263" t="s">
        <v>121</v>
      </c>
      <c r="B56" s="263"/>
      <c r="D56" s="88">
        <v>0</v>
      </c>
      <c r="E56" s="35"/>
      <c r="F56" s="39"/>
      <c r="G56" s="35"/>
      <c r="H56" s="88">
        <v>36158429564</v>
      </c>
      <c r="I56" s="35"/>
      <c r="J56" s="39"/>
      <c r="K56" s="35"/>
      <c r="L56" s="35"/>
      <c r="M56" s="35"/>
      <c r="N56" s="35"/>
      <c r="O56" s="35"/>
      <c r="P56" s="35"/>
    </row>
    <row r="57" spans="1:16" ht="21.75" customHeight="1" x14ac:dyDescent="0.2">
      <c r="A57" s="263" t="s">
        <v>126</v>
      </c>
      <c r="B57" s="263"/>
      <c r="D57" s="88">
        <v>0</v>
      </c>
      <c r="E57" s="35"/>
      <c r="F57" s="39"/>
      <c r="G57" s="35"/>
      <c r="H57" s="88">
        <v>58464555602</v>
      </c>
      <c r="I57" s="35"/>
      <c r="J57" s="39"/>
      <c r="K57" s="35"/>
      <c r="L57" s="35"/>
      <c r="M57" s="35"/>
      <c r="N57" s="35"/>
      <c r="O57" s="35"/>
      <c r="P57" s="35"/>
    </row>
    <row r="58" spans="1:16" ht="21.75" customHeight="1" x14ac:dyDescent="0.2">
      <c r="A58" s="263" t="s">
        <v>133</v>
      </c>
      <c r="B58" s="263"/>
      <c r="D58" s="88">
        <v>0</v>
      </c>
      <c r="E58" s="35"/>
      <c r="F58" s="39"/>
      <c r="G58" s="35"/>
      <c r="H58" s="88">
        <v>3678548707</v>
      </c>
      <c r="I58" s="35"/>
      <c r="J58" s="39"/>
      <c r="K58" s="35"/>
      <c r="L58" s="35"/>
      <c r="M58" s="35"/>
      <c r="N58" s="35"/>
      <c r="O58" s="35"/>
      <c r="P58" s="35"/>
    </row>
    <row r="59" spans="1:16" ht="21.75" customHeight="1" x14ac:dyDescent="0.2">
      <c r="A59" s="263" t="s">
        <v>126</v>
      </c>
      <c r="B59" s="263"/>
      <c r="D59" s="88">
        <v>7219178082</v>
      </c>
      <c r="E59" s="35"/>
      <c r="F59" s="39"/>
      <c r="G59" s="35"/>
      <c r="H59" s="88">
        <v>31876712322</v>
      </c>
      <c r="I59" s="35"/>
      <c r="J59" s="39"/>
      <c r="K59" s="35"/>
      <c r="L59" s="35"/>
      <c r="M59" s="35"/>
      <c r="N59" s="35"/>
      <c r="O59" s="35"/>
      <c r="P59" s="35"/>
    </row>
    <row r="60" spans="1:16" ht="21.75" customHeight="1" x14ac:dyDescent="0.2">
      <c r="A60" s="263" t="s">
        <v>126</v>
      </c>
      <c r="B60" s="263"/>
      <c r="D60" s="88">
        <v>3248630136</v>
      </c>
      <c r="E60" s="35"/>
      <c r="F60" s="39"/>
      <c r="G60" s="35"/>
      <c r="H60" s="88">
        <v>27454109581</v>
      </c>
      <c r="I60" s="35"/>
      <c r="J60" s="39"/>
      <c r="K60" s="35"/>
      <c r="L60" s="35"/>
      <c r="M60" s="35"/>
      <c r="N60" s="35"/>
      <c r="O60" s="35"/>
      <c r="P60" s="35"/>
    </row>
    <row r="61" spans="1:16" ht="21.75" customHeight="1" x14ac:dyDescent="0.2">
      <c r="A61" s="263" t="s">
        <v>121</v>
      </c>
      <c r="B61" s="263"/>
      <c r="D61" s="88">
        <v>0</v>
      </c>
      <c r="E61" s="35"/>
      <c r="F61" s="39"/>
      <c r="G61" s="35"/>
      <c r="H61" s="88">
        <v>20884018848</v>
      </c>
      <c r="I61" s="35"/>
      <c r="J61" s="39"/>
      <c r="K61" s="35"/>
      <c r="L61" s="35"/>
      <c r="M61" s="35"/>
      <c r="N61" s="35"/>
      <c r="O61" s="35"/>
      <c r="P61" s="35"/>
    </row>
    <row r="62" spans="1:16" ht="21.75" customHeight="1" x14ac:dyDescent="0.2">
      <c r="A62" s="263" t="s">
        <v>121</v>
      </c>
      <c r="B62" s="263"/>
      <c r="D62" s="88">
        <v>0</v>
      </c>
      <c r="E62" s="35"/>
      <c r="F62" s="39"/>
      <c r="G62" s="35"/>
      <c r="H62" s="88">
        <v>24840767122</v>
      </c>
      <c r="I62" s="35"/>
      <c r="J62" s="39"/>
      <c r="K62" s="35"/>
      <c r="L62" s="35"/>
      <c r="M62" s="35"/>
      <c r="N62" s="35"/>
      <c r="O62" s="35"/>
      <c r="P62" s="35"/>
    </row>
    <row r="63" spans="1:16" ht="21.75" customHeight="1" x14ac:dyDescent="0.2">
      <c r="A63" s="263" t="s">
        <v>121</v>
      </c>
      <c r="B63" s="263"/>
      <c r="D63" s="88">
        <v>7300684</v>
      </c>
      <c r="E63" s="35"/>
      <c r="F63" s="39"/>
      <c r="G63" s="35"/>
      <c r="H63" s="88">
        <v>99693888869</v>
      </c>
      <c r="I63" s="35"/>
      <c r="J63" s="39"/>
      <c r="K63" s="35"/>
      <c r="L63" s="35"/>
      <c r="M63" s="35"/>
      <c r="N63" s="35"/>
      <c r="O63" s="35"/>
      <c r="P63" s="35"/>
    </row>
    <row r="64" spans="1:16" ht="21.75" customHeight="1" x14ac:dyDescent="0.2">
      <c r="A64" s="263" t="s">
        <v>121</v>
      </c>
      <c r="B64" s="263"/>
      <c r="D64" s="88">
        <v>0</v>
      </c>
      <c r="E64" s="35"/>
      <c r="F64" s="39"/>
      <c r="G64" s="35"/>
      <c r="H64" s="88">
        <v>34717808217</v>
      </c>
      <c r="I64" s="35"/>
      <c r="J64" s="39"/>
      <c r="K64" s="35"/>
      <c r="L64" s="35"/>
      <c r="M64" s="35"/>
      <c r="N64" s="35"/>
      <c r="O64" s="35"/>
      <c r="P64" s="35"/>
    </row>
    <row r="65" spans="1:16" ht="21.75" customHeight="1" x14ac:dyDescent="0.2">
      <c r="A65" s="263" t="s">
        <v>121</v>
      </c>
      <c r="B65" s="263"/>
      <c r="D65" s="88">
        <v>30126325477</v>
      </c>
      <c r="E65" s="35"/>
      <c r="F65" s="39"/>
      <c r="G65" s="35"/>
      <c r="H65" s="88">
        <v>169117209303</v>
      </c>
      <c r="I65" s="35"/>
      <c r="J65" s="39"/>
      <c r="K65" s="35"/>
      <c r="L65" s="35"/>
      <c r="M65" s="35"/>
      <c r="N65" s="35"/>
      <c r="O65" s="35"/>
      <c r="P65" s="35"/>
    </row>
    <row r="66" spans="1:16" ht="21.75" customHeight="1" x14ac:dyDescent="0.2">
      <c r="A66" s="263" t="s">
        <v>121</v>
      </c>
      <c r="B66" s="263"/>
      <c r="D66" s="88">
        <v>17937534244</v>
      </c>
      <c r="E66" s="35"/>
      <c r="F66" s="39"/>
      <c r="G66" s="35"/>
      <c r="H66" s="88">
        <v>59743561620</v>
      </c>
      <c r="I66" s="35"/>
      <c r="J66" s="39"/>
      <c r="K66" s="35"/>
      <c r="L66" s="35"/>
      <c r="M66" s="35"/>
      <c r="N66" s="35"/>
      <c r="O66" s="35"/>
      <c r="P66" s="35"/>
    </row>
    <row r="67" spans="1:16" ht="21.75" customHeight="1" x14ac:dyDescent="0.2">
      <c r="A67" s="263" t="s">
        <v>121</v>
      </c>
      <c r="B67" s="263"/>
      <c r="D67" s="88">
        <v>33863890410</v>
      </c>
      <c r="E67" s="35"/>
      <c r="F67" s="39"/>
      <c r="G67" s="35"/>
      <c r="H67" s="88">
        <v>111764493147</v>
      </c>
      <c r="I67" s="35"/>
      <c r="J67" s="39"/>
      <c r="K67" s="35"/>
      <c r="L67" s="35"/>
      <c r="M67" s="35"/>
      <c r="N67" s="35"/>
      <c r="O67" s="35"/>
      <c r="P67" s="35"/>
    </row>
    <row r="68" spans="1:16" ht="21.75" customHeight="1" x14ac:dyDescent="0.2">
      <c r="A68" s="263" t="s">
        <v>121</v>
      </c>
      <c r="B68" s="263"/>
      <c r="D68" s="88">
        <v>0</v>
      </c>
      <c r="E68" s="35"/>
      <c r="F68" s="39"/>
      <c r="G68" s="35"/>
      <c r="H68" s="88">
        <v>20426350683</v>
      </c>
      <c r="I68" s="35"/>
      <c r="J68" s="39"/>
      <c r="K68" s="35"/>
      <c r="L68" s="35"/>
      <c r="M68" s="35"/>
      <c r="N68" s="35"/>
      <c r="O68" s="35"/>
      <c r="P68" s="35"/>
    </row>
    <row r="69" spans="1:16" ht="21.75" customHeight="1" x14ac:dyDescent="0.2">
      <c r="A69" s="263" t="s">
        <v>121</v>
      </c>
      <c r="B69" s="263"/>
      <c r="D69" s="88">
        <v>27178082190</v>
      </c>
      <c r="E69" s="35"/>
      <c r="F69" s="39"/>
      <c r="G69" s="35"/>
      <c r="H69" s="88">
        <v>74082191772</v>
      </c>
      <c r="I69" s="35"/>
      <c r="J69" s="39"/>
      <c r="K69" s="35"/>
      <c r="L69" s="35"/>
      <c r="M69" s="35"/>
      <c r="N69" s="35"/>
      <c r="O69" s="35"/>
      <c r="P69" s="35"/>
    </row>
    <row r="70" spans="1:16" ht="21.75" customHeight="1" x14ac:dyDescent="0.2">
      <c r="A70" s="263" t="s">
        <v>126</v>
      </c>
      <c r="B70" s="263"/>
      <c r="D70" s="88">
        <v>29671232882</v>
      </c>
      <c r="E70" s="35"/>
      <c r="F70" s="39"/>
      <c r="G70" s="35"/>
      <c r="H70" s="88">
        <v>74054794514</v>
      </c>
      <c r="I70" s="35"/>
      <c r="J70" s="39"/>
      <c r="K70" s="35"/>
      <c r="L70" s="35"/>
      <c r="M70" s="35"/>
      <c r="N70" s="35"/>
      <c r="O70" s="35"/>
      <c r="P70" s="35"/>
    </row>
    <row r="71" spans="1:16" ht="21.75" customHeight="1" x14ac:dyDescent="0.2">
      <c r="A71" s="263" t="s">
        <v>126</v>
      </c>
      <c r="B71" s="263"/>
      <c r="D71" s="88">
        <v>31190743840</v>
      </c>
      <c r="E71" s="35"/>
      <c r="F71" s="39"/>
      <c r="G71" s="35"/>
      <c r="H71" s="88">
        <v>75574305472</v>
      </c>
      <c r="I71" s="35"/>
      <c r="J71" s="39"/>
      <c r="K71" s="35"/>
      <c r="L71" s="35"/>
      <c r="M71" s="35"/>
      <c r="N71" s="35"/>
      <c r="O71" s="35"/>
      <c r="P71" s="35"/>
    </row>
    <row r="72" spans="1:16" ht="21.75" customHeight="1" x14ac:dyDescent="0.2">
      <c r="A72" s="263" t="s">
        <v>126</v>
      </c>
      <c r="B72" s="263"/>
      <c r="D72" s="88">
        <v>29671232882</v>
      </c>
      <c r="E72" s="35"/>
      <c r="F72" s="39"/>
      <c r="G72" s="35"/>
      <c r="H72" s="88">
        <v>74054794514</v>
      </c>
      <c r="I72" s="35"/>
      <c r="J72" s="39"/>
      <c r="K72" s="35"/>
      <c r="L72" s="35"/>
      <c r="M72" s="35"/>
      <c r="N72" s="35"/>
      <c r="O72" s="35"/>
      <c r="P72" s="35"/>
    </row>
    <row r="73" spans="1:16" ht="21.75" customHeight="1" x14ac:dyDescent="0.2">
      <c r="A73" s="263" t="s">
        <v>126</v>
      </c>
      <c r="B73" s="263"/>
      <c r="D73" s="88">
        <v>29671232882</v>
      </c>
      <c r="E73" s="35"/>
      <c r="F73" s="39"/>
      <c r="G73" s="35"/>
      <c r="H73" s="88">
        <v>74054794514</v>
      </c>
      <c r="I73" s="35"/>
      <c r="J73" s="39"/>
      <c r="K73" s="35"/>
      <c r="L73" s="35"/>
      <c r="M73" s="35"/>
      <c r="N73" s="35"/>
      <c r="O73" s="35"/>
      <c r="P73" s="35"/>
    </row>
    <row r="74" spans="1:16" ht="21.75" customHeight="1" x14ac:dyDescent="0.2">
      <c r="A74" s="263" t="s">
        <v>126</v>
      </c>
      <c r="B74" s="263"/>
      <c r="D74" s="88">
        <v>29671232882</v>
      </c>
      <c r="E74" s="35"/>
      <c r="F74" s="39"/>
      <c r="G74" s="35"/>
      <c r="H74" s="88">
        <v>74054794514</v>
      </c>
      <c r="I74" s="35"/>
      <c r="J74" s="39"/>
      <c r="K74" s="35"/>
      <c r="L74" s="35"/>
      <c r="M74" s="35"/>
      <c r="N74" s="35"/>
      <c r="O74" s="35"/>
      <c r="P74" s="35"/>
    </row>
    <row r="75" spans="1:16" ht="21.75" customHeight="1" x14ac:dyDescent="0.2">
      <c r="A75" s="263" t="s">
        <v>126</v>
      </c>
      <c r="B75" s="263"/>
      <c r="D75" s="88">
        <v>10384931531</v>
      </c>
      <c r="E75" s="35"/>
      <c r="F75" s="39"/>
      <c r="G75" s="35"/>
      <c r="H75" s="88">
        <v>25919178059</v>
      </c>
      <c r="I75" s="35"/>
      <c r="J75" s="39"/>
      <c r="K75" s="35"/>
      <c r="L75" s="35"/>
      <c r="M75" s="35"/>
      <c r="N75" s="35"/>
      <c r="O75" s="35"/>
      <c r="P75" s="35"/>
    </row>
    <row r="76" spans="1:16" ht="21.75" customHeight="1" x14ac:dyDescent="0.2">
      <c r="A76" s="263" t="s">
        <v>126</v>
      </c>
      <c r="B76" s="263"/>
      <c r="D76" s="88">
        <v>29671232883</v>
      </c>
      <c r="E76" s="35"/>
      <c r="F76" s="39"/>
      <c r="G76" s="35"/>
      <c r="H76" s="88">
        <v>74054794515</v>
      </c>
      <c r="I76" s="35"/>
      <c r="J76" s="39"/>
      <c r="K76" s="35"/>
      <c r="L76" s="35"/>
      <c r="M76" s="35"/>
      <c r="N76" s="35"/>
      <c r="O76" s="35"/>
      <c r="P76" s="35"/>
    </row>
    <row r="77" spans="1:16" ht="21.75" customHeight="1" x14ac:dyDescent="0.2">
      <c r="A77" s="263" t="s">
        <v>133</v>
      </c>
      <c r="B77" s="263"/>
      <c r="D77" s="88">
        <v>3484103613</v>
      </c>
      <c r="E77" s="35"/>
      <c r="F77" s="39"/>
      <c r="G77" s="35"/>
      <c r="H77" s="88">
        <v>42661284934</v>
      </c>
      <c r="I77" s="35"/>
      <c r="J77" s="39"/>
      <c r="K77" s="35"/>
      <c r="L77" s="35"/>
      <c r="M77" s="35"/>
      <c r="N77" s="35"/>
      <c r="O77" s="35"/>
      <c r="P77" s="35"/>
    </row>
    <row r="78" spans="1:16" ht="21.75" customHeight="1" x14ac:dyDescent="0.2">
      <c r="A78" s="263" t="s">
        <v>131</v>
      </c>
      <c r="B78" s="263"/>
      <c r="D78" s="88">
        <v>2156753811</v>
      </c>
      <c r="E78" s="35"/>
      <c r="F78" s="39"/>
      <c r="G78" s="35"/>
      <c r="H78" s="88">
        <v>38206069615</v>
      </c>
      <c r="I78" s="35"/>
      <c r="J78" s="39"/>
      <c r="K78" s="35"/>
      <c r="L78" s="35"/>
      <c r="M78" s="35"/>
      <c r="N78" s="35"/>
      <c r="O78" s="35"/>
      <c r="P78" s="35"/>
    </row>
    <row r="79" spans="1:16" ht="21.75" customHeight="1" x14ac:dyDescent="0.2">
      <c r="A79" s="263" t="s">
        <v>126</v>
      </c>
      <c r="B79" s="263"/>
      <c r="D79" s="88">
        <v>38572602758</v>
      </c>
      <c r="E79" s="35"/>
      <c r="F79" s="39"/>
      <c r="G79" s="35"/>
      <c r="H79" s="88">
        <v>95202739708</v>
      </c>
      <c r="I79" s="35"/>
      <c r="J79" s="39"/>
      <c r="K79" s="35"/>
      <c r="L79" s="35"/>
      <c r="M79" s="35"/>
      <c r="N79" s="35"/>
      <c r="O79" s="35"/>
      <c r="P79" s="35"/>
    </row>
    <row r="80" spans="1:16" ht="21.75" customHeight="1" x14ac:dyDescent="0.2">
      <c r="A80" s="263" t="s">
        <v>126</v>
      </c>
      <c r="B80" s="263"/>
      <c r="D80" s="88">
        <v>4327397266</v>
      </c>
      <c r="E80" s="35"/>
      <c r="F80" s="39"/>
      <c r="G80" s="35"/>
      <c r="H80" s="88">
        <v>10615068487</v>
      </c>
      <c r="I80" s="35"/>
      <c r="J80" s="39"/>
      <c r="K80" s="35"/>
      <c r="L80" s="35"/>
      <c r="M80" s="35"/>
      <c r="N80" s="35"/>
      <c r="O80" s="35"/>
      <c r="P80" s="35"/>
    </row>
    <row r="81" spans="1:16" ht="21.75" customHeight="1" x14ac:dyDescent="0.2">
      <c r="A81" s="263" t="s">
        <v>126</v>
      </c>
      <c r="B81" s="263"/>
      <c r="D81" s="88">
        <v>15665178107</v>
      </c>
      <c r="E81" s="35"/>
      <c r="F81" s="39"/>
      <c r="G81" s="35"/>
      <c r="H81" s="88">
        <v>38426547926</v>
      </c>
      <c r="I81" s="35"/>
      <c r="J81" s="39"/>
      <c r="K81" s="35"/>
      <c r="L81" s="35"/>
      <c r="M81" s="35"/>
      <c r="N81" s="35"/>
      <c r="O81" s="35"/>
      <c r="P81" s="35"/>
    </row>
    <row r="82" spans="1:16" ht="21.75" customHeight="1" x14ac:dyDescent="0.2">
      <c r="A82" s="263" t="s">
        <v>131</v>
      </c>
      <c r="B82" s="263"/>
      <c r="D82" s="88">
        <v>15105348413</v>
      </c>
      <c r="E82" s="35"/>
      <c r="F82" s="39"/>
      <c r="G82" s="35"/>
      <c r="H82" s="88">
        <v>60115449328</v>
      </c>
      <c r="I82" s="35"/>
      <c r="J82" s="39"/>
      <c r="K82" s="35"/>
      <c r="L82" s="35"/>
      <c r="M82" s="35"/>
      <c r="N82" s="35"/>
      <c r="O82" s="35"/>
      <c r="P82" s="35"/>
    </row>
    <row r="83" spans="1:16" ht="21.75" customHeight="1" x14ac:dyDescent="0.2">
      <c r="A83" s="263" t="s">
        <v>126</v>
      </c>
      <c r="B83" s="263"/>
      <c r="D83" s="88">
        <v>4150684937</v>
      </c>
      <c r="E83" s="35"/>
      <c r="F83" s="39"/>
      <c r="G83" s="35"/>
      <c r="H83" s="88">
        <v>32917808217</v>
      </c>
      <c r="I83" s="35"/>
      <c r="J83" s="39"/>
      <c r="K83" s="35"/>
      <c r="L83" s="35"/>
      <c r="M83" s="35"/>
      <c r="N83" s="35"/>
      <c r="O83" s="35"/>
      <c r="P83" s="35"/>
    </row>
    <row r="84" spans="1:16" ht="21.75" customHeight="1" x14ac:dyDescent="0.2">
      <c r="A84" s="263" t="s">
        <v>126</v>
      </c>
      <c r="B84" s="263"/>
      <c r="D84" s="88">
        <v>28849315074</v>
      </c>
      <c r="E84" s="35"/>
      <c r="F84" s="39"/>
      <c r="G84" s="35"/>
      <c r="H84" s="88">
        <v>66657534242</v>
      </c>
      <c r="I84" s="35"/>
      <c r="J84" s="39"/>
      <c r="K84" s="35"/>
      <c r="L84" s="35"/>
      <c r="M84" s="35"/>
      <c r="N84" s="35"/>
      <c r="O84" s="35"/>
      <c r="P84" s="35"/>
    </row>
    <row r="85" spans="1:16" ht="21.75" customHeight="1" x14ac:dyDescent="0.2">
      <c r="A85" s="263" t="s">
        <v>126</v>
      </c>
      <c r="B85" s="263"/>
      <c r="D85" s="88">
        <v>27147205494</v>
      </c>
      <c r="E85" s="35"/>
      <c r="F85" s="39"/>
      <c r="G85" s="35"/>
      <c r="H85" s="88">
        <v>61951315059</v>
      </c>
      <c r="I85" s="35"/>
      <c r="J85" s="39"/>
      <c r="K85" s="35"/>
      <c r="L85" s="35"/>
      <c r="M85" s="35"/>
      <c r="N85" s="35"/>
      <c r="O85" s="35"/>
      <c r="P85" s="35"/>
    </row>
    <row r="86" spans="1:16" ht="21.75" customHeight="1" x14ac:dyDescent="0.2">
      <c r="A86" s="263" t="s">
        <v>126</v>
      </c>
      <c r="B86" s="263"/>
      <c r="D86" s="88">
        <v>472602761</v>
      </c>
      <c r="E86" s="35"/>
      <c r="F86" s="39"/>
      <c r="G86" s="35"/>
      <c r="H86" s="88">
        <v>3184931501</v>
      </c>
      <c r="I86" s="35"/>
      <c r="J86" s="39"/>
      <c r="K86" s="35"/>
      <c r="L86" s="35"/>
      <c r="M86" s="35"/>
      <c r="N86" s="35"/>
      <c r="O86" s="35"/>
      <c r="P86" s="35"/>
    </row>
    <row r="87" spans="1:16" ht="21.75" customHeight="1" x14ac:dyDescent="0.2">
      <c r="A87" s="263" t="s">
        <v>133</v>
      </c>
      <c r="B87" s="263"/>
      <c r="D87" s="88">
        <v>27269193725</v>
      </c>
      <c r="E87" s="35"/>
      <c r="F87" s="39"/>
      <c r="G87" s="35"/>
      <c r="H87" s="88">
        <v>80262842480</v>
      </c>
      <c r="I87" s="35"/>
      <c r="J87" s="39"/>
      <c r="K87" s="35"/>
      <c r="L87" s="35"/>
      <c r="M87" s="35"/>
      <c r="N87" s="35"/>
      <c r="O87" s="35"/>
      <c r="P87" s="35"/>
    </row>
    <row r="88" spans="1:16" ht="21.75" customHeight="1" x14ac:dyDescent="0.2">
      <c r="A88" s="263" t="s">
        <v>134</v>
      </c>
      <c r="B88" s="263"/>
      <c r="D88" s="88">
        <v>29358905592</v>
      </c>
      <c r="E88" s="35"/>
      <c r="F88" s="39"/>
      <c r="G88" s="35"/>
      <c r="H88" s="88">
        <v>63057535720</v>
      </c>
      <c r="I88" s="35"/>
      <c r="J88" s="39"/>
      <c r="K88" s="35"/>
      <c r="L88" s="35"/>
      <c r="M88" s="35"/>
      <c r="N88" s="35"/>
      <c r="O88" s="35"/>
      <c r="P88" s="35"/>
    </row>
    <row r="89" spans="1:16" ht="21.75" customHeight="1" x14ac:dyDescent="0.2">
      <c r="A89" s="263" t="s">
        <v>121</v>
      </c>
      <c r="B89" s="263"/>
      <c r="D89" s="88">
        <v>16660164381</v>
      </c>
      <c r="E89" s="35"/>
      <c r="F89" s="39"/>
      <c r="G89" s="35"/>
      <c r="H89" s="88">
        <v>36847178074</v>
      </c>
      <c r="I89" s="35"/>
      <c r="J89" s="39"/>
      <c r="K89" s="35"/>
      <c r="L89" s="35"/>
      <c r="M89" s="35"/>
      <c r="N89" s="35"/>
      <c r="O89" s="35"/>
      <c r="P89" s="35"/>
    </row>
    <row r="90" spans="1:16" ht="21.75" customHeight="1" x14ac:dyDescent="0.2">
      <c r="A90" s="263" t="s">
        <v>121</v>
      </c>
      <c r="B90" s="263"/>
      <c r="D90" s="88">
        <v>59397260282</v>
      </c>
      <c r="E90" s="35"/>
      <c r="F90" s="39"/>
      <c r="G90" s="35"/>
      <c r="H90" s="88">
        <v>115287671226</v>
      </c>
      <c r="I90" s="35"/>
      <c r="J90" s="39"/>
      <c r="K90" s="35"/>
      <c r="L90" s="35"/>
      <c r="M90" s="35"/>
      <c r="N90" s="35"/>
      <c r="O90" s="35"/>
      <c r="P90" s="35"/>
    </row>
    <row r="91" spans="1:16" ht="21.75" customHeight="1" x14ac:dyDescent="0.2">
      <c r="A91" s="263" t="s">
        <v>126</v>
      </c>
      <c r="B91" s="263"/>
      <c r="D91" s="88">
        <v>24271068495</v>
      </c>
      <c r="E91" s="35"/>
      <c r="F91" s="39"/>
      <c r="G91" s="35"/>
      <c r="H91" s="88">
        <v>47130246573</v>
      </c>
      <c r="I91" s="35"/>
      <c r="J91" s="39"/>
      <c r="K91" s="35"/>
      <c r="L91" s="35"/>
      <c r="M91" s="35"/>
      <c r="N91" s="35"/>
      <c r="O91" s="35"/>
      <c r="P91" s="35"/>
    </row>
    <row r="92" spans="1:16" ht="21.75" customHeight="1" x14ac:dyDescent="0.2">
      <c r="A92" s="263" t="s">
        <v>121</v>
      </c>
      <c r="B92" s="263"/>
      <c r="D92" s="88">
        <v>23485124381</v>
      </c>
      <c r="E92" s="35"/>
      <c r="F92" s="39"/>
      <c r="G92" s="35"/>
      <c r="H92" s="88">
        <v>49100955610</v>
      </c>
      <c r="I92" s="35"/>
      <c r="J92" s="39"/>
      <c r="K92" s="35"/>
      <c r="L92" s="35"/>
      <c r="M92" s="35"/>
      <c r="N92" s="35"/>
      <c r="O92" s="35"/>
      <c r="P92" s="35"/>
    </row>
    <row r="93" spans="1:16" ht="21.75" customHeight="1" x14ac:dyDescent="0.2">
      <c r="A93" s="263" t="s">
        <v>133</v>
      </c>
      <c r="B93" s="263"/>
      <c r="D93" s="88">
        <v>13155979466</v>
      </c>
      <c r="E93" s="35"/>
      <c r="F93" s="39"/>
      <c r="G93" s="35"/>
      <c r="H93" s="88">
        <v>30315951506</v>
      </c>
      <c r="I93" s="35"/>
      <c r="J93" s="39"/>
      <c r="K93" s="35"/>
      <c r="L93" s="35"/>
      <c r="M93" s="35"/>
      <c r="N93" s="35"/>
      <c r="O93" s="35"/>
      <c r="P93" s="35"/>
    </row>
    <row r="94" spans="1:16" ht="21.75" customHeight="1" x14ac:dyDescent="0.2">
      <c r="A94" s="263" t="s">
        <v>133</v>
      </c>
      <c r="B94" s="263"/>
      <c r="D94" s="88">
        <v>16832634556</v>
      </c>
      <c r="E94" s="35"/>
      <c r="F94" s="39"/>
      <c r="G94" s="35"/>
      <c r="H94" s="88">
        <v>29951593448</v>
      </c>
      <c r="I94" s="35"/>
      <c r="J94" s="39"/>
      <c r="K94" s="35"/>
      <c r="L94" s="35"/>
      <c r="M94" s="35"/>
      <c r="N94" s="35"/>
      <c r="O94" s="35"/>
      <c r="P94" s="35"/>
    </row>
    <row r="95" spans="1:16" ht="21.75" customHeight="1" x14ac:dyDescent="0.2">
      <c r="A95" s="263" t="s">
        <v>139</v>
      </c>
      <c r="B95" s="263"/>
      <c r="D95" s="88">
        <v>25479452048</v>
      </c>
      <c r="E95" s="35"/>
      <c r="F95" s="39"/>
      <c r="G95" s="35"/>
      <c r="H95" s="88">
        <v>46027397248</v>
      </c>
      <c r="I95" s="35"/>
      <c r="J95" s="39"/>
      <c r="K95" s="35"/>
      <c r="L95" s="35"/>
      <c r="M95" s="35"/>
      <c r="N95" s="35"/>
      <c r="O95" s="35"/>
      <c r="P95" s="35"/>
    </row>
    <row r="96" spans="1:16" ht="21.75" customHeight="1" x14ac:dyDescent="0.2">
      <c r="A96" s="263" t="s">
        <v>140</v>
      </c>
      <c r="B96" s="263"/>
      <c r="D96" s="88">
        <v>49315068480</v>
      </c>
      <c r="E96" s="35"/>
      <c r="F96" s="39"/>
      <c r="G96" s="35"/>
      <c r="H96" s="88">
        <v>90410958880</v>
      </c>
      <c r="I96" s="35"/>
      <c r="J96" s="39"/>
      <c r="K96" s="35"/>
      <c r="L96" s="35"/>
      <c r="M96" s="35"/>
      <c r="N96" s="35"/>
      <c r="O96" s="35"/>
      <c r="P96" s="35"/>
    </row>
    <row r="97" spans="1:16" ht="21.75" customHeight="1" x14ac:dyDescent="0.2">
      <c r="A97" s="263" t="s">
        <v>140</v>
      </c>
      <c r="B97" s="263"/>
      <c r="D97" s="88">
        <v>3131506830</v>
      </c>
      <c r="E97" s="35"/>
      <c r="F97" s="39"/>
      <c r="G97" s="35"/>
      <c r="H97" s="88">
        <v>5741095855</v>
      </c>
      <c r="I97" s="35"/>
      <c r="J97" s="39"/>
      <c r="K97" s="35"/>
      <c r="L97" s="35"/>
      <c r="M97" s="35"/>
      <c r="N97" s="35"/>
      <c r="O97" s="35"/>
      <c r="P97" s="35"/>
    </row>
    <row r="98" spans="1:16" ht="21.75" customHeight="1" x14ac:dyDescent="0.2">
      <c r="A98" s="263" t="s">
        <v>141</v>
      </c>
      <c r="B98" s="263"/>
      <c r="D98" s="88">
        <v>63318092455</v>
      </c>
      <c r="E98" s="35"/>
      <c r="F98" s="39"/>
      <c r="G98" s="35"/>
      <c r="H98" s="88">
        <v>114120256831</v>
      </c>
      <c r="I98" s="35"/>
      <c r="J98" s="39"/>
      <c r="K98" s="35"/>
      <c r="L98" s="35"/>
      <c r="M98" s="35"/>
      <c r="N98" s="35"/>
      <c r="O98" s="35"/>
      <c r="P98" s="35"/>
    </row>
    <row r="99" spans="1:16" ht="21.75" customHeight="1" x14ac:dyDescent="0.2">
      <c r="A99" s="263" t="s">
        <v>121</v>
      </c>
      <c r="B99" s="263"/>
      <c r="D99" s="88">
        <v>24299162302</v>
      </c>
      <c r="E99" s="35"/>
      <c r="F99" s="39"/>
      <c r="G99" s="35"/>
      <c r="H99" s="88">
        <v>41200797356</v>
      </c>
      <c r="I99" s="35"/>
      <c r="J99" s="39"/>
      <c r="K99" s="35"/>
      <c r="L99" s="35"/>
      <c r="M99" s="35"/>
      <c r="N99" s="35"/>
      <c r="O99" s="35"/>
      <c r="P99" s="35"/>
    </row>
    <row r="100" spans="1:16" ht="21.75" customHeight="1" x14ac:dyDescent="0.2">
      <c r="A100" s="263" t="s">
        <v>141</v>
      </c>
      <c r="B100" s="263"/>
      <c r="D100" s="88">
        <v>10306744096</v>
      </c>
      <c r="E100" s="35"/>
      <c r="F100" s="39"/>
      <c r="G100" s="35"/>
      <c r="H100" s="88">
        <v>17953683264</v>
      </c>
      <c r="I100" s="35"/>
      <c r="J100" s="39"/>
      <c r="K100" s="35"/>
      <c r="L100" s="35"/>
      <c r="M100" s="35"/>
      <c r="N100" s="35"/>
      <c r="O100" s="35"/>
      <c r="P100" s="35"/>
    </row>
    <row r="101" spans="1:16" ht="21.75" customHeight="1" x14ac:dyDescent="0.2">
      <c r="A101" s="263" t="s">
        <v>141</v>
      </c>
      <c r="B101" s="263"/>
      <c r="D101" s="88">
        <v>60044035873</v>
      </c>
      <c r="E101" s="35"/>
      <c r="F101" s="39"/>
      <c r="G101" s="35"/>
      <c r="H101" s="88">
        <v>98782123533</v>
      </c>
      <c r="I101" s="35"/>
      <c r="J101" s="39"/>
      <c r="K101" s="35"/>
      <c r="L101" s="35"/>
      <c r="M101" s="35"/>
      <c r="N101" s="35"/>
      <c r="O101" s="35"/>
      <c r="P101" s="35"/>
    </row>
    <row r="102" spans="1:16" ht="21.75" customHeight="1" x14ac:dyDescent="0.2">
      <c r="A102" s="263" t="s">
        <v>133</v>
      </c>
      <c r="B102" s="263"/>
      <c r="D102" s="88">
        <v>14715317861</v>
      </c>
      <c r="E102" s="35"/>
      <c r="F102" s="39"/>
      <c r="G102" s="35"/>
      <c r="H102" s="88">
        <v>23289132917</v>
      </c>
      <c r="I102" s="35"/>
      <c r="J102" s="39"/>
      <c r="K102" s="35"/>
      <c r="L102" s="35"/>
      <c r="M102" s="35"/>
      <c r="N102" s="35"/>
      <c r="O102" s="35"/>
      <c r="P102" s="35"/>
    </row>
    <row r="103" spans="1:16" ht="21.75" customHeight="1" x14ac:dyDescent="0.2">
      <c r="A103" s="263" t="s">
        <v>147</v>
      </c>
      <c r="B103" s="263"/>
      <c r="D103" s="88">
        <v>35910739698</v>
      </c>
      <c r="E103" s="35"/>
      <c r="F103" s="39"/>
      <c r="G103" s="35"/>
      <c r="H103" s="88">
        <v>56762136942</v>
      </c>
      <c r="I103" s="35"/>
      <c r="J103" s="39"/>
      <c r="K103" s="35"/>
      <c r="L103" s="35"/>
      <c r="M103" s="35"/>
      <c r="N103" s="35"/>
      <c r="O103" s="35"/>
      <c r="P103" s="35"/>
    </row>
    <row r="104" spans="1:16" ht="21.75" customHeight="1" x14ac:dyDescent="0.2">
      <c r="A104" s="263" t="s">
        <v>147</v>
      </c>
      <c r="B104" s="263"/>
      <c r="D104" s="88">
        <v>27874520542</v>
      </c>
      <c r="E104" s="35"/>
      <c r="F104" s="39"/>
      <c r="G104" s="35"/>
      <c r="H104" s="88">
        <v>43160547936</v>
      </c>
      <c r="I104" s="35"/>
      <c r="J104" s="39"/>
      <c r="K104" s="35"/>
      <c r="L104" s="35"/>
      <c r="M104" s="35"/>
      <c r="N104" s="35"/>
      <c r="O104" s="35"/>
      <c r="P104" s="35"/>
    </row>
    <row r="105" spans="1:16" ht="21.75" customHeight="1" x14ac:dyDescent="0.2">
      <c r="A105" s="263" t="s">
        <v>131</v>
      </c>
      <c r="B105" s="263"/>
      <c r="D105" s="88">
        <v>10321593431</v>
      </c>
      <c r="E105" s="35"/>
      <c r="F105" s="39"/>
      <c r="G105" s="35"/>
      <c r="H105" s="88">
        <v>15829034522</v>
      </c>
      <c r="I105" s="35"/>
      <c r="J105" s="39"/>
      <c r="K105" s="35"/>
      <c r="L105" s="35"/>
      <c r="M105" s="35"/>
      <c r="N105" s="35"/>
      <c r="O105" s="35"/>
      <c r="P105" s="35"/>
    </row>
    <row r="106" spans="1:16" ht="21.75" customHeight="1" x14ac:dyDescent="0.2">
      <c r="A106" s="263" t="s">
        <v>147</v>
      </c>
      <c r="B106" s="263"/>
      <c r="D106" s="88">
        <v>33123287650</v>
      </c>
      <c r="E106" s="35"/>
      <c r="F106" s="39"/>
      <c r="G106" s="35"/>
      <c r="H106" s="88">
        <v>50219178050</v>
      </c>
      <c r="I106" s="35"/>
      <c r="J106" s="39"/>
      <c r="K106" s="35"/>
      <c r="L106" s="35"/>
      <c r="M106" s="35"/>
      <c r="N106" s="35"/>
      <c r="O106" s="35"/>
      <c r="P106" s="35"/>
    </row>
    <row r="107" spans="1:16" ht="21.75" customHeight="1" x14ac:dyDescent="0.2">
      <c r="A107" s="263" t="s">
        <v>150</v>
      </c>
      <c r="B107" s="263"/>
      <c r="D107" s="88">
        <v>22583457530</v>
      </c>
      <c r="E107" s="35"/>
      <c r="F107" s="39"/>
      <c r="G107" s="35"/>
      <c r="H107" s="88">
        <v>32053939720</v>
      </c>
      <c r="I107" s="35"/>
      <c r="J107" s="39"/>
      <c r="K107" s="35"/>
      <c r="L107" s="35"/>
      <c r="M107" s="35"/>
      <c r="N107" s="35"/>
      <c r="O107" s="35"/>
      <c r="P107" s="35"/>
    </row>
    <row r="108" spans="1:16" ht="21.75" customHeight="1" x14ac:dyDescent="0.2">
      <c r="A108" s="263" t="s">
        <v>152</v>
      </c>
      <c r="B108" s="263"/>
      <c r="D108" s="88">
        <v>25479452048</v>
      </c>
      <c r="E108" s="35"/>
      <c r="F108" s="39"/>
      <c r="G108" s="35"/>
      <c r="H108" s="88">
        <v>36164383552</v>
      </c>
      <c r="I108" s="35"/>
      <c r="J108" s="39"/>
      <c r="K108" s="35"/>
      <c r="L108" s="35"/>
      <c r="M108" s="35"/>
      <c r="N108" s="35"/>
      <c r="O108" s="35"/>
      <c r="P108" s="35"/>
    </row>
    <row r="109" spans="1:16" ht="21.75" customHeight="1" x14ac:dyDescent="0.2">
      <c r="A109" s="263" t="s">
        <v>131</v>
      </c>
      <c r="B109" s="263"/>
      <c r="D109" s="88">
        <v>19633973370</v>
      </c>
      <c r="E109" s="35"/>
      <c r="F109" s="39"/>
      <c r="G109" s="35"/>
      <c r="H109" s="88">
        <v>28181918568</v>
      </c>
      <c r="I109" s="35"/>
      <c r="J109" s="39"/>
      <c r="K109" s="35"/>
      <c r="L109" s="35"/>
      <c r="M109" s="35"/>
      <c r="N109" s="35"/>
      <c r="O109" s="35"/>
      <c r="P109" s="35"/>
    </row>
    <row r="110" spans="1:16" ht="21.75" customHeight="1" x14ac:dyDescent="0.2">
      <c r="A110" s="263" t="s">
        <v>133</v>
      </c>
      <c r="B110" s="263"/>
      <c r="D110" s="88">
        <v>32145401653</v>
      </c>
      <c r="E110" s="35"/>
      <c r="F110" s="39"/>
      <c r="G110" s="35"/>
      <c r="H110" s="88">
        <v>44971988764</v>
      </c>
      <c r="I110" s="35"/>
      <c r="J110" s="39"/>
      <c r="K110" s="35"/>
      <c r="L110" s="35"/>
      <c r="M110" s="35"/>
      <c r="N110" s="35"/>
      <c r="O110" s="35"/>
      <c r="P110" s="35"/>
    </row>
    <row r="111" spans="1:16" ht="21.75" customHeight="1" x14ac:dyDescent="0.2">
      <c r="A111" s="263" t="s">
        <v>153</v>
      </c>
      <c r="B111" s="263"/>
      <c r="D111" s="88">
        <v>25479452048</v>
      </c>
      <c r="E111" s="35"/>
      <c r="F111" s="39"/>
      <c r="G111" s="35"/>
      <c r="H111" s="88">
        <v>35342465744</v>
      </c>
      <c r="I111" s="35"/>
      <c r="J111" s="39"/>
      <c r="K111" s="35"/>
      <c r="L111" s="35"/>
      <c r="M111" s="35"/>
      <c r="N111" s="35"/>
      <c r="O111" s="35"/>
      <c r="P111" s="35"/>
    </row>
    <row r="112" spans="1:16" ht="21.75" customHeight="1" x14ac:dyDescent="0.2">
      <c r="A112" s="263" t="s">
        <v>154</v>
      </c>
      <c r="B112" s="263"/>
      <c r="D112" s="88">
        <v>12479835602</v>
      </c>
      <c r="E112" s="35"/>
      <c r="F112" s="39"/>
      <c r="G112" s="35"/>
      <c r="H112" s="88">
        <v>17310739706</v>
      </c>
      <c r="I112" s="35"/>
      <c r="J112" s="39"/>
      <c r="K112" s="35"/>
      <c r="L112" s="35"/>
      <c r="M112" s="35"/>
      <c r="N112" s="35"/>
      <c r="O112" s="35"/>
      <c r="P112" s="35"/>
    </row>
    <row r="113" spans="1:16" ht="21.75" customHeight="1" x14ac:dyDescent="0.2">
      <c r="A113" s="263" t="s">
        <v>133</v>
      </c>
      <c r="B113" s="263"/>
      <c r="D113" s="88">
        <v>19040350645</v>
      </c>
      <c r="E113" s="35"/>
      <c r="F113" s="39"/>
      <c r="G113" s="35"/>
      <c r="H113" s="88">
        <v>25788259681</v>
      </c>
      <c r="I113" s="35"/>
      <c r="J113" s="39"/>
      <c r="K113" s="35"/>
      <c r="L113" s="35"/>
      <c r="M113" s="35"/>
      <c r="N113" s="35"/>
      <c r="O113" s="35"/>
      <c r="P113" s="35"/>
    </row>
    <row r="114" spans="1:16" ht="21.75" customHeight="1" x14ac:dyDescent="0.2">
      <c r="A114" s="263" t="s">
        <v>131</v>
      </c>
      <c r="B114" s="263"/>
      <c r="D114" s="88">
        <v>20949041862</v>
      </c>
      <c r="E114" s="35"/>
      <c r="F114" s="39"/>
      <c r="G114" s="35"/>
      <c r="H114" s="88">
        <v>28839452814</v>
      </c>
      <c r="I114" s="35"/>
      <c r="J114" s="39"/>
      <c r="K114" s="35"/>
      <c r="L114" s="35"/>
      <c r="M114" s="35"/>
      <c r="N114" s="35"/>
      <c r="O114" s="35"/>
      <c r="P114" s="35"/>
    </row>
    <row r="115" spans="1:16" ht="21.75" customHeight="1" x14ac:dyDescent="0.2">
      <c r="A115" s="263" t="s">
        <v>133</v>
      </c>
      <c r="B115" s="263"/>
      <c r="D115" s="88">
        <v>6529563000</v>
      </c>
      <c r="E115" s="35"/>
      <c r="F115" s="39"/>
      <c r="G115" s="35"/>
      <c r="H115" s="88">
        <v>8650803000</v>
      </c>
      <c r="I115" s="35"/>
      <c r="J115" s="39"/>
      <c r="K115" s="35"/>
      <c r="L115" s="35"/>
      <c r="M115" s="35"/>
      <c r="N115" s="35"/>
      <c r="O115" s="35"/>
      <c r="P115" s="35"/>
    </row>
    <row r="116" spans="1:16" ht="21.75" customHeight="1" x14ac:dyDescent="0.2">
      <c r="A116" s="263" t="s">
        <v>131</v>
      </c>
      <c r="B116" s="263"/>
      <c r="D116" s="88">
        <v>6365729355</v>
      </c>
      <c r="E116" s="35"/>
      <c r="F116" s="39"/>
      <c r="G116" s="35"/>
      <c r="H116" s="88">
        <v>7528065789</v>
      </c>
      <c r="I116" s="35"/>
      <c r="J116" s="39"/>
      <c r="K116" s="35"/>
      <c r="L116" s="35"/>
      <c r="M116" s="35"/>
      <c r="N116" s="35"/>
      <c r="O116" s="35"/>
      <c r="P116" s="35"/>
    </row>
    <row r="117" spans="1:16" ht="21.75" customHeight="1" x14ac:dyDescent="0.2">
      <c r="A117" s="263" t="s">
        <v>133</v>
      </c>
      <c r="B117" s="263"/>
      <c r="D117" s="88">
        <v>7467356666</v>
      </c>
      <c r="E117" s="35"/>
      <c r="F117" s="39"/>
      <c r="G117" s="35"/>
      <c r="H117" s="88">
        <v>7895776392</v>
      </c>
      <c r="I117" s="35"/>
      <c r="J117" s="39"/>
      <c r="K117" s="35"/>
      <c r="L117" s="35"/>
      <c r="M117" s="35"/>
      <c r="N117" s="35"/>
      <c r="O117" s="35"/>
      <c r="P117" s="35"/>
    </row>
    <row r="118" spans="1:16" ht="21.75" customHeight="1" x14ac:dyDescent="0.2">
      <c r="A118" s="263" t="s">
        <v>133</v>
      </c>
      <c r="B118" s="263"/>
      <c r="D118" s="88">
        <v>13492504080</v>
      </c>
      <c r="E118" s="35"/>
      <c r="F118" s="39"/>
      <c r="G118" s="35"/>
      <c r="H118" s="88">
        <v>13492504080</v>
      </c>
      <c r="I118" s="35"/>
      <c r="J118" s="39"/>
      <c r="K118" s="35"/>
      <c r="L118" s="35"/>
      <c r="M118" s="35"/>
      <c r="N118" s="35"/>
      <c r="O118" s="35"/>
      <c r="P118" s="35"/>
    </row>
    <row r="119" spans="1:16" ht="21.75" customHeight="1" x14ac:dyDescent="0.2">
      <c r="A119" s="263" t="s">
        <v>131</v>
      </c>
      <c r="B119" s="263"/>
      <c r="D119" s="88">
        <v>9863013690</v>
      </c>
      <c r="E119" s="35"/>
      <c r="F119" s="39"/>
      <c r="G119" s="35"/>
      <c r="H119" s="88">
        <v>9863013690</v>
      </c>
      <c r="I119" s="35"/>
      <c r="J119" s="39"/>
      <c r="K119" s="35"/>
      <c r="L119" s="35"/>
      <c r="M119" s="35"/>
      <c r="N119" s="35"/>
      <c r="O119" s="35"/>
      <c r="P119" s="35"/>
    </row>
    <row r="120" spans="1:16" ht="21.75" customHeight="1" x14ac:dyDescent="0.2">
      <c r="A120" s="263" t="s">
        <v>131</v>
      </c>
      <c r="B120" s="263"/>
      <c r="D120" s="88">
        <v>10677688756</v>
      </c>
      <c r="E120" s="35"/>
      <c r="F120" s="39"/>
      <c r="G120" s="35"/>
      <c r="H120" s="88">
        <v>10677688756</v>
      </c>
      <c r="I120" s="35"/>
      <c r="J120" s="39"/>
      <c r="K120" s="35"/>
      <c r="L120" s="35"/>
      <c r="M120" s="35"/>
      <c r="N120" s="35"/>
      <c r="O120" s="35"/>
      <c r="P120" s="35"/>
    </row>
    <row r="121" spans="1:16" ht="21.75" customHeight="1" x14ac:dyDescent="0.2">
      <c r="A121" s="263" t="s">
        <v>133</v>
      </c>
      <c r="B121" s="263"/>
      <c r="D121" s="88">
        <v>15302497806</v>
      </c>
      <c r="E121" s="35"/>
      <c r="F121" s="39"/>
      <c r="G121" s="35"/>
      <c r="H121" s="88">
        <v>15302497806</v>
      </c>
      <c r="I121" s="35"/>
      <c r="J121" s="39"/>
      <c r="K121" s="35"/>
      <c r="L121" s="35"/>
      <c r="M121" s="35"/>
      <c r="N121" s="35"/>
      <c r="O121" s="35"/>
      <c r="P121" s="35"/>
    </row>
    <row r="122" spans="1:16" ht="21.75" customHeight="1" x14ac:dyDescent="0.2">
      <c r="A122" s="263" t="s">
        <v>162</v>
      </c>
      <c r="B122" s="263"/>
      <c r="D122" s="88">
        <v>21369863008</v>
      </c>
      <c r="E122" s="35"/>
      <c r="F122" s="39"/>
      <c r="G122" s="35"/>
      <c r="H122" s="88">
        <v>21369863008</v>
      </c>
      <c r="I122" s="35"/>
      <c r="J122" s="39"/>
      <c r="K122" s="35"/>
      <c r="L122" s="35"/>
      <c r="M122" s="35"/>
      <c r="N122" s="35"/>
      <c r="O122" s="35"/>
      <c r="P122" s="35"/>
    </row>
    <row r="123" spans="1:16" ht="21.75" customHeight="1" x14ac:dyDescent="0.2">
      <c r="A123" s="263" t="s">
        <v>163</v>
      </c>
      <c r="B123" s="263"/>
      <c r="D123" s="88">
        <v>21369863008</v>
      </c>
      <c r="E123" s="35"/>
      <c r="F123" s="39"/>
      <c r="G123" s="35"/>
      <c r="H123" s="88">
        <v>21369863008</v>
      </c>
      <c r="I123" s="35"/>
      <c r="J123" s="39"/>
      <c r="K123" s="35"/>
      <c r="L123" s="35"/>
      <c r="M123" s="35"/>
      <c r="N123" s="35"/>
      <c r="O123" s="35"/>
      <c r="P123" s="35"/>
    </row>
    <row r="124" spans="1:16" ht="21.75" customHeight="1" x14ac:dyDescent="0.2">
      <c r="A124" s="263" t="s">
        <v>164</v>
      </c>
      <c r="B124" s="263"/>
      <c r="D124" s="88">
        <v>21369863008</v>
      </c>
      <c r="E124" s="35"/>
      <c r="F124" s="39"/>
      <c r="G124" s="35"/>
      <c r="H124" s="88">
        <v>21369863008</v>
      </c>
      <c r="I124" s="35"/>
      <c r="J124" s="39"/>
      <c r="K124" s="35"/>
      <c r="L124" s="35"/>
      <c r="M124" s="35"/>
      <c r="N124" s="35"/>
      <c r="O124" s="35"/>
      <c r="P124" s="35"/>
    </row>
    <row r="125" spans="1:16" ht="21.75" customHeight="1" x14ac:dyDescent="0.2">
      <c r="A125" s="263" t="s">
        <v>165</v>
      </c>
      <c r="B125" s="263"/>
      <c r="D125" s="88">
        <v>25781260258</v>
      </c>
      <c r="E125" s="35"/>
      <c r="F125" s="39"/>
      <c r="G125" s="35"/>
      <c r="H125" s="88">
        <v>25781260258</v>
      </c>
      <c r="I125" s="35"/>
      <c r="J125" s="39"/>
      <c r="K125" s="35"/>
      <c r="L125" s="35"/>
      <c r="M125" s="35"/>
      <c r="N125" s="35"/>
      <c r="O125" s="35"/>
      <c r="P125" s="35"/>
    </row>
    <row r="126" spans="1:16" ht="21.75" customHeight="1" x14ac:dyDescent="0.2">
      <c r="A126" s="263" t="s">
        <v>167</v>
      </c>
      <c r="B126" s="263"/>
      <c r="D126" s="88">
        <v>18904109584</v>
      </c>
      <c r="E126" s="35"/>
      <c r="F126" s="39"/>
      <c r="G126" s="35"/>
      <c r="H126" s="88">
        <v>18904109584</v>
      </c>
      <c r="I126" s="35"/>
      <c r="J126" s="39"/>
      <c r="K126" s="35"/>
      <c r="L126" s="35"/>
      <c r="M126" s="35"/>
      <c r="N126" s="35"/>
      <c r="O126" s="35"/>
      <c r="P126" s="35"/>
    </row>
    <row r="127" spans="1:16" ht="21.75" customHeight="1" x14ac:dyDescent="0.2">
      <c r="A127" s="263" t="s">
        <v>168</v>
      </c>
      <c r="B127" s="263"/>
      <c r="D127" s="88">
        <v>22902328752</v>
      </c>
      <c r="E127" s="35"/>
      <c r="F127" s="39"/>
      <c r="G127" s="35"/>
      <c r="H127" s="88">
        <v>22902328752</v>
      </c>
      <c r="I127" s="35"/>
      <c r="J127" s="39"/>
      <c r="K127" s="35"/>
      <c r="L127" s="35"/>
      <c r="M127" s="35"/>
      <c r="N127" s="35"/>
      <c r="O127" s="35"/>
      <c r="P127" s="35"/>
    </row>
    <row r="128" spans="1:16" ht="21.75" customHeight="1" x14ac:dyDescent="0.2">
      <c r="A128" s="263" t="s">
        <v>170</v>
      </c>
      <c r="B128" s="263"/>
      <c r="D128" s="88">
        <v>18904109584</v>
      </c>
      <c r="E128" s="35"/>
      <c r="F128" s="39"/>
      <c r="G128" s="35"/>
      <c r="H128" s="88">
        <v>18904109584</v>
      </c>
      <c r="I128" s="35"/>
      <c r="J128" s="39"/>
      <c r="K128" s="35"/>
      <c r="L128" s="35"/>
      <c r="M128" s="35"/>
      <c r="N128" s="35"/>
      <c r="O128" s="35"/>
      <c r="P128" s="35"/>
    </row>
    <row r="129" spans="1:16" ht="21.75" customHeight="1" x14ac:dyDescent="0.2">
      <c r="A129" s="263" t="s">
        <v>133</v>
      </c>
      <c r="B129" s="263"/>
      <c r="D129" s="88">
        <v>18904109584</v>
      </c>
      <c r="E129" s="35"/>
      <c r="F129" s="39"/>
      <c r="G129" s="35"/>
      <c r="H129" s="88">
        <v>18904109584</v>
      </c>
      <c r="I129" s="35"/>
      <c r="J129" s="39"/>
      <c r="K129" s="35"/>
      <c r="L129" s="35"/>
      <c r="M129" s="35"/>
      <c r="N129" s="35"/>
      <c r="O129" s="35"/>
      <c r="P129" s="35"/>
    </row>
    <row r="130" spans="1:16" ht="21.75" customHeight="1" x14ac:dyDescent="0.2">
      <c r="A130" s="263" t="s">
        <v>131</v>
      </c>
      <c r="B130" s="263"/>
      <c r="D130" s="88">
        <v>43681329037</v>
      </c>
      <c r="E130" s="35"/>
      <c r="F130" s="39"/>
      <c r="G130" s="35"/>
      <c r="H130" s="88">
        <v>43681329037</v>
      </c>
      <c r="I130" s="35"/>
      <c r="J130" s="39"/>
      <c r="K130" s="35"/>
      <c r="L130" s="35"/>
      <c r="M130" s="35"/>
      <c r="N130" s="35"/>
      <c r="O130" s="35"/>
      <c r="P130" s="35"/>
    </row>
    <row r="131" spans="1:16" ht="21.75" customHeight="1" x14ac:dyDescent="0.2">
      <c r="A131" s="263" t="s">
        <v>131</v>
      </c>
      <c r="B131" s="263"/>
      <c r="D131" s="88">
        <v>10586671216</v>
      </c>
      <c r="E131" s="35"/>
      <c r="F131" s="39"/>
      <c r="G131" s="35"/>
      <c r="H131" s="88">
        <v>10586671216</v>
      </c>
      <c r="I131" s="35"/>
      <c r="J131" s="39"/>
      <c r="K131" s="35"/>
      <c r="L131" s="35"/>
      <c r="M131" s="35"/>
      <c r="N131" s="35"/>
      <c r="O131" s="35"/>
      <c r="P131" s="35"/>
    </row>
    <row r="132" spans="1:16" ht="21.75" customHeight="1" x14ac:dyDescent="0.2">
      <c r="A132" s="263" t="s">
        <v>133</v>
      </c>
      <c r="B132" s="263"/>
      <c r="D132" s="88">
        <v>4561722736</v>
      </c>
      <c r="E132" s="35"/>
      <c r="F132" s="39"/>
      <c r="G132" s="35"/>
      <c r="H132" s="88">
        <v>4561722736</v>
      </c>
      <c r="I132" s="35"/>
      <c r="J132" s="39"/>
      <c r="K132" s="35"/>
      <c r="L132" s="35"/>
      <c r="M132" s="35"/>
      <c r="N132" s="35"/>
      <c r="O132" s="35"/>
      <c r="P132" s="35"/>
    </row>
    <row r="133" spans="1:16" ht="21.75" customHeight="1" x14ac:dyDescent="0.2">
      <c r="A133" s="263" t="s">
        <v>133</v>
      </c>
      <c r="B133" s="263"/>
      <c r="D133" s="88">
        <v>1257881913</v>
      </c>
      <c r="E133" s="35"/>
      <c r="F133" s="39"/>
      <c r="G133" s="35"/>
      <c r="H133" s="88">
        <v>1257881913</v>
      </c>
      <c r="I133" s="35"/>
      <c r="J133" s="39"/>
      <c r="K133" s="35"/>
      <c r="L133" s="35"/>
      <c r="M133" s="35"/>
      <c r="N133" s="35"/>
      <c r="O133" s="35"/>
      <c r="P133" s="35"/>
    </row>
    <row r="134" spans="1:16" ht="21.75" customHeight="1" x14ac:dyDescent="0.2">
      <c r="A134" s="263" t="s">
        <v>133</v>
      </c>
      <c r="B134" s="263"/>
      <c r="D134" s="88">
        <v>1797295890</v>
      </c>
      <c r="E134" s="35"/>
      <c r="F134" s="39"/>
      <c r="G134" s="35"/>
      <c r="H134" s="88">
        <v>1797295890</v>
      </c>
      <c r="I134" s="35"/>
      <c r="J134" s="39"/>
      <c r="K134" s="35"/>
      <c r="L134" s="35"/>
      <c r="M134" s="35"/>
      <c r="N134" s="35"/>
      <c r="O134" s="35"/>
      <c r="P134" s="35"/>
    </row>
    <row r="135" spans="1:16" ht="21.75" customHeight="1" x14ac:dyDescent="0.2">
      <c r="A135" s="264" t="s">
        <v>133</v>
      </c>
      <c r="B135" s="264"/>
      <c r="D135" s="94">
        <v>389589040</v>
      </c>
      <c r="E135" s="35"/>
      <c r="F135" s="41"/>
      <c r="G135" s="35"/>
      <c r="H135" s="94">
        <v>389589040</v>
      </c>
      <c r="I135" s="35"/>
      <c r="J135" s="41"/>
      <c r="K135" s="35"/>
      <c r="L135" s="35"/>
      <c r="M135" s="35"/>
      <c r="N135" s="35"/>
      <c r="O135" s="35"/>
      <c r="P135" s="35"/>
    </row>
    <row r="136" spans="1:16" ht="21.75" customHeight="1" thickBot="1" x14ac:dyDescent="0.25">
      <c r="A136" s="260" t="s">
        <v>26</v>
      </c>
      <c r="B136" s="260"/>
      <c r="D136" s="97">
        <f>SUM(D9:D135)</f>
        <v>1524631923074</v>
      </c>
      <c r="E136" s="97">
        <f t="shared" ref="E136:H136" si="0">SUM(E9:E135)</f>
        <v>0</v>
      </c>
      <c r="F136" s="97">
        <f t="shared" si="0"/>
        <v>0</v>
      </c>
      <c r="G136" s="97">
        <f t="shared" si="0"/>
        <v>0</v>
      </c>
      <c r="H136" s="97">
        <f t="shared" si="0"/>
        <v>4525037903765</v>
      </c>
      <c r="I136" s="35"/>
      <c r="J136" s="97"/>
      <c r="K136" s="35"/>
      <c r="L136" s="35"/>
      <c r="M136" s="35"/>
      <c r="N136" s="35"/>
      <c r="O136" s="35"/>
      <c r="P136" s="35"/>
    </row>
    <row r="137" spans="1:16" ht="13.5" thickTop="1" x14ac:dyDescent="0.2"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</row>
  </sheetData>
  <autoFilter ref="A8:P136" xr:uid="{BBA442A1-D252-4CF4-971F-1909D78BC702}"/>
  <mergeCells count="135">
    <mergeCell ref="A134:B134"/>
    <mergeCell ref="A135:B135"/>
    <mergeCell ref="A136:B136"/>
    <mergeCell ref="A128:B128"/>
    <mergeCell ref="A129:B129"/>
    <mergeCell ref="A130:B130"/>
    <mergeCell ref="A131:B131"/>
    <mergeCell ref="A132:B132"/>
    <mergeCell ref="A133:B133"/>
    <mergeCell ref="A122:B122"/>
    <mergeCell ref="A123:B123"/>
    <mergeCell ref="A124:B124"/>
    <mergeCell ref="A125:B125"/>
    <mergeCell ref="A126:B126"/>
    <mergeCell ref="A127:B127"/>
    <mergeCell ref="A116:B116"/>
    <mergeCell ref="A117:B117"/>
    <mergeCell ref="A118:B118"/>
    <mergeCell ref="A119:B119"/>
    <mergeCell ref="A120:B120"/>
    <mergeCell ref="A121:B121"/>
    <mergeCell ref="A110:B110"/>
    <mergeCell ref="A111:B111"/>
    <mergeCell ref="A112:B112"/>
    <mergeCell ref="A113:B113"/>
    <mergeCell ref="A114:B114"/>
    <mergeCell ref="A115:B115"/>
    <mergeCell ref="A104:B104"/>
    <mergeCell ref="A105:B105"/>
    <mergeCell ref="A106:B106"/>
    <mergeCell ref="A107:B107"/>
    <mergeCell ref="A108:B108"/>
    <mergeCell ref="A109:B109"/>
    <mergeCell ref="A98:B98"/>
    <mergeCell ref="A99:B99"/>
    <mergeCell ref="A100:B100"/>
    <mergeCell ref="A101:B101"/>
    <mergeCell ref="A102:B102"/>
    <mergeCell ref="A103:B103"/>
    <mergeCell ref="A92:B92"/>
    <mergeCell ref="A93:B93"/>
    <mergeCell ref="A94:B94"/>
    <mergeCell ref="A95:B95"/>
    <mergeCell ref="A96:B96"/>
    <mergeCell ref="A97:B97"/>
    <mergeCell ref="A86:B86"/>
    <mergeCell ref="A87:B87"/>
    <mergeCell ref="A88:B88"/>
    <mergeCell ref="A89:B89"/>
    <mergeCell ref="A90:B90"/>
    <mergeCell ref="A91:B91"/>
    <mergeCell ref="A80:B80"/>
    <mergeCell ref="A81:B81"/>
    <mergeCell ref="A82:B82"/>
    <mergeCell ref="A83:B83"/>
    <mergeCell ref="A84:B84"/>
    <mergeCell ref="A85:B85"/>
    <mergeCell ref="A74:B74"/>
    <mergeCell ref="A75:B75"/>
    <mergeCell ref="A76:B76"/>
    <mergeCell ref="A77:B77"/>
    <mergeCell ref="A78:B78"/>
    <mergeCell ref="A79:B79"/>
    <mergeCell ref="A68:B68"/>
    <mergeCell ref="A69:B69"/>
    <mergeCell ref="A70:B70"/>
    <mergeCell ref="A71:B71"/>
    <mergeCell ref="A72:B72"/>
    <mergeCell ref="A73:B7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7:B17"/>
    <mergeCell ref="A18:B18"/>
    <mergeCell ref="A19:B19"/>
    <mergeCell ref="A7:B7"/>
    <mergeCell ref="A9:B9"/>
    <mergeCell ref="A10:B10"/>
    <mergeCell ref="A11:B11"/>
    <mergeCell ref="A12:B12"/>
    <mergeCell ref="A13:B13"/>
    <mergeCell ref="A1:J1"/>
    <mergeCell ref="A2:J2"/>
    <mergeCell ref="A3:J3"/>
    <mergeCell ref="B5:J5"/>
    <mergeCell ref="D6:F6"/>
    <mergeCell ref="H6:J6"/>
    <mergeCell ref="A14:B14"/>
    <mergeCell ref="A15:B15"/>
    <mergeCell ref="A16:B1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J150"/>
  <sheetViews>
    <sheetView rightToLeft="1" view="pageBreakPreview" zoomScale="70" zoomScaleNormal="100" zoomScaleSheetLayoutView="70" workbookViewId="0">
      <selection activeCell="B6" sqref="B6"/>
    </sheetView>
  </sheetViews>
  <sheetFormatPr defaultRowHeight="12.75" x14ac:dyDescent="0.2"/>
  <cols>
    <col min="1" max="1" width="5.140625" style="25" customWidth="1"/>
    <col min="2" max="2" width="48.140625" style="25" customWidth="1"/>
    <col min="3" max="3" width="3.28515625" style="25" customWidth="1"/>
    <col min="4" max="4" width="30" style="25" customWidth="1"/>
    <col min="5" max="5" width="1.28515625" style="25" customWidth="1"/>
    <col min="6" max="6" width="25.140625" style="25" customWidth="1"/>
    <col min="7" max="7" width="1.28515625" style="25" customWidth="1"/>
    <col min="8" max="8" width="29.7109375" style="25" customWidth="1"/>
    <col min="9" max="9" width="1.28515625" style="25" customWidth="1"/>
    <col min="10" max="10" width="26" style="25" customWidth="1"/>
    <col min="11" max="11" width="0.28515625" style="25" customWidth="1"/>
    <col min="12" max="12" width="9.140625" style="25"/>
    <col min="13" max="13" width="11" style="25" hidden="1" customWidth="1"/>
    <col min="14" max="14" width="0" style="25" hidden="1" customWidth="1"/>
    <col min="15" max="15" width="16.85546875" style="25" hidden="1" customWidth="1"/>
    <col min="16" max="17" width="0" style="25" hidden="1" customWidth="1"/>
    <col min="18" max="18" width="16.85546875" style="25" hidden="1" customWidth="1"/>
    <col min="19" max="35" width="0" style="25" hidden="1" customWidth="1"/>
    <col min="36" max="16384" width="9.140625" style="25"/>
  </cols>
  <sheetData>
    <row r="1" spans="1:22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</row>
    <row r="2" spans="1:22" ht="21.75" customHeight="1" x14ac:dyDescent="0.2">
      <c r="A2" s="249" t="s">
        <v>175</v>
      </c>
      <c r="B2" s="249"/>
      <c r="C2" s="249"/>
      <c r="D2" s="249"/>
      <c r="E2" s="249"/>
      <c r="F2" s="249"/>
      <c r="G2" s="249"/>
      <c r="H2" s="249"/>
      <c r="I2" s="249"/>
      <c r="J2" s="249"/>
    </row>
    <row r="3" spans="1:22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22" ht="14.45" customHeight="1" x14ac:dyDescent="0.2"/>
    <row r="5" spans="1:22" ht="40.5" customHeight="1" x14ac:dyDescent="0.2">
      <c r="A5" s="1" t="s">
        <v>249</v>
      </c>
      <c r="B5" s="251" t="s">
        <v>250</v>
      </c>
      <c r="C5" s="251"/>
      <c r="D5" s="251"/>
      <c r="E5" s="251"/>
      <c r="F5" s="251"/>
      <c r="G5" s="251"/>
      <c r="H5" s="251"/>
      <c r="I5" s="251"/>
      <c r="J5" s="251"/>
    </row>
    <row r="6" spans="1:22" ht="40.5" customHeight="1" x14ac:dyDescent="0.2">
      <c r="D6" s="252" t="s">
        <v>194</v>
      </c>
      <c r="E6" s="252"/>
      <c r="F6" s="252"/>
      <c r="G6" s="35"/>
      <c r="H6" s="252" t="s">
        <v>195</v>
      </c>
      <c r="I6" s="252"/>
      <c r="J6" s="252"/>
      <c r="K6" s="35"/>
      <c r="L6" s="35"/>
      <c r="M6" s="35"/>
      <c r="N6" s="35"/>
      <c r="O6" s="35"/>
      <c r="P6" s="35"/>
    </row>
    <row r="7" spans="1:22" ht="40.5" customHeight="1" x14ac:dyDescent="0.2">
      <c r="A7" s="252" t="s">
        <v>251</v>
      </c>
      <c r="B7" s="252"/>
      <c r="D7" s="16" t="s">
        <v>252</v>
      </c>
      <c r="E7" s="36"/>
      <c r="F7" s="16" t="s">
        <v>253</v>
      </c>
      <c r="G7" s="35"/>
      <c r="H7" s="16" t="s">
        <v>252</v>
      </c>
      <c r="I7" s="36"/>
      <c r="J7" s="16" t="s">
        <v>253</v>
      </c>
      <c r="K7" s="35"/>
      <c r="L7" s="35"/>
      <c r="M7" s="35"/>
      <c r="N7" s="35"/>
      <c r="O7" s="35"/>
      <c r="P7" s="35"/>
    </row>
    <row r="8" spans="1:22" ht="21" x14ac:dyDescent="0.2">
      <c r="A8" s="296" t="s">
        <v>317</v>
      </c>
      <c r="B8" s="296"/>
      <c r="C8" s="127"/>
      <c r="D8" s="89">
        <v>31266126654</v>
      </c>
      <c r="E8" s="89">
        <v>0</v>
      </c>
      <c r="F8" s="58">
        <f>D8/O17</f>
        <v>0.58727367131629016</v>
      </c>
      <c r="G8" s="89">
        <v>0</v>
      </c>
      <c r="H8" s="101">
        <v>31406759331</v>
      </c>
      <c r="I8" s="126"/>
      <c r="J8" s="174">
        <f>H8/R17</f>
        <v>0.30299530705076055</v>
      </c>
      <c r="K8" s="35"/>
      <c r="L8" s="35"/>
      <c r="M8" s="35"/>
      <c r="N8" s="35"/>
      <c r="O8" s="35"/>
      <c r="P8" s="35"/>
    </row>
    <row r="9" spans="1:22" s="112" customFormat="1" ht="21" x14ac:dyDescent="0.2">
      <c r="A9" s="297" t="s">
        <v>318</v>
      </c>
      <c r="B9" s="297"/>
      <c r="C9" s="129"/>
      <c r="D9" s="89">
        <v>1524631923074</v>
      </c>
      <c r="E9" s="112">
        <v>0</v>
      </c>
      <c r="F9" s="58">
        <f>D9/O23</f>
        <v>3.2070967173709067E-2</v>
      </c>
      <c r="G9" s="89">
        <v>0</v>
      </c>
      <c r="H9" s="101">
        <v>4525037903765</v>
      </c>
      <c r="I9" s="126"/>
      <c r="J9" s="175">
        <f>H9/R23</f>
        <v>0.1387507957698533</v>
      </c>
      <c r="K9" s="48"/>
      <c r="L9" s="48"/>
      <c r="M9" s="48"/>
      <c r="N9" s="48"/>
      <c r="O9" s="48"/>
      <c r="P9" s="48"/>
    </row>
    <row r="10" spans="1:22" s="112" customFormat="1" ht="24.75" thickBot="1" x14ac:dyDescent="0.25">
      <c r="A10" s="298" t="s">
        <v>26</v>
      </c>
      <c r="B10" s="298"/>
      <c r="C10" s="130"/>
      <c r="D10" s="128">
        <f>SUM(D8:D9)</f>
        <v>1555898049728</v>
      </c>
      <c r="F10" s="176">
        <f>SUM(F8:F9)</f>
        <v>0.61934463848999921</v>
      </c>
      <c r="G10" s="48"/>
      <c r="H10" s="128">
        <f>SUM(H8:H9)</f>
        <v>4556444663096</v>
      </c>
      <c r="I10" s="126"/>
      <c r="J10" s="176">
        <f>SUM(J8:J9)</f>
        <v>0.44174610282061388</v>
      </c>
      <c r="K10" s="48"/>
      <c r="L10" s="48"/>
      <c r="M10" s="48"/>
      <c r="N10" s="48"/>
      <c r="O10" s="48"/>
      <c r="P10" s="48"/>
    </row>
    <row r="11" spans="1:22" s="112" customFormat="1" ht="36.4" customHeight="1" thickTop="1" x14ac:dyDescent="0.2">
      <c r="A11" s="111"/>
      <c r="B11" s="111"/>
      <c r="D11" s="126"/>
      <c r="F11" s="126"/>
      <c r="G11" s="48"/>
      <c r="H11" s="126"/>
      <c r="I11" s="126"/>
      <c r="J11" s="126"/>
      <c r="K11" s="48"/>
      <c r="L11" s="48"/>
      <c r="M11" s="48"/>
      <c r="N11" s="48"/>
      <c r="O11" s="48"/>
      <c r="P11" s="48"/>
    </row>
    <row r="12" spans="1:22" s="112" customFormat="1" ht="36.4" customHeight="1" x14ac:dyDescent="0.2">
      <c r="A12" s="111"/>
      <c r="B12" s="111"/>
      <c r="I12" s="48"/>
      <c r="J12" s="126"/>
      <c r="K12" s="48"/>
      <c r="L12" s="48"/>
      <c r="M12"/>
      <c r="N12"/>
      <c r="O12" s="155" t="s">
        <v>194</v>
      </c>
      <c r="P12"/>
      <c r="Q12"/>
      <c r="R12"/>
      <c r="S12"/>
      <c r="T12"/>
      <c r="U12"/>
      <c r="V12"/>
    </row>
    <row r="13" spans="1:22" s="112" customFormat="1" ht="36.4" customHeight="1" x14ac:dyDescent="0.2">
      <c r="A13" s="111"/>
      <c r="B13" s="111"/>
      <c r="I13" s="48"/>
      <c r="J13" s="126"/>
      <c r="K13" s="48"/>
      <c r="L13" s="48"/>
      <c r="M13" s="290" t="s">
        <v>328</v>
      </c>
      <c r="N13"/>
      <c r="O13" s="155" t="s">
        <v>7</v>
      </c>
      <c r="P13" s="155"/>
      <c r="Q13" s="293" t="s">
        <v>195</v>
      </c>
      <c r="R13" s="293"/>
      <c r="S13" s="293"/>
      <c r="T13" s="155"/>
      <c r="U13"/>
      <c r="V13"/>
    </row>
    <row r="14" spans="1:22" s="112" customFormat="1" ht="36.4" customHeight="1" x14ac:dyDescent="0.2">
      <c r="A14" s="111"/>
      <c r="B14" s="111"/>
      <c r="D14" s="131"/>
      <c r="E14" s="48"/>
      <c r="F14" s="126"/>
      <c r="G14" s="48"/>
      <c r="H14" s="131"/>
      <c r="I14" s="48"/>
      <c r="J14" s="126"/>
      <c r="K14" s="48"/>
      <c r="L14" s="48"/>
      <c r="M14" s="291"/>
      <c r="N14" s="155" t="s">
        <v>329</v>
      </c>
      <c r="O14" s="156">
        <f>سپرده!D8</f>
        <v>30030006619</v>
      </c>
      <c r="P14" s="155"/>
      <c r="Q14" s="155"/>
      <c r="R14" s="156">
        <v>130859661656</v>
      </c>
      <c r="S14" s="155"/>
      <c r="T14" s="294" t="s">
        <v>330</v>
      </c>
      <c r="U14" s="294"/>
      <c r="V14" s="294"/>
    </row>
    <row r="15" spans="1:22" s="112" customFormat="1" ht="36.4" customHeight="1" x14ac:dyDescent="0.2">
      <c r="A15" s="111"/>
      <c r="B15" s="111"/>
      <c r="D15" s="131"/>
      <c r="E15" s="131"/>
      <c r="F15" s="131"/>
      <c r="G15" s="131"/>
      <c r="H15" s="131"/>
      <c r="I15" s="48"/>
      <c r="J15" s="126"/>
      <c r="K15" s="48"/>
      <c r="L15" s="48"/>
      <c r="M15" s="291"/>
      <c r="N15" s="155"/>
      <c r="O15" s="155" t="s">
        <v>9</v>
      </c>
      <c r="P15" s="155"/>
      <c r="Q15" s="155"/>
      <c r="R15"/>
      <c r="S15" s="155"/>
      <c r="T15" s="155"/>
      <c r="U15"/>
      <c r="V15"/>
    </row>
    <row r="16" spans="1:22" s="112" customFormat="1" ht="36.4" customHeight="1" x14ac:dyDescent="0.2">
      <c r="A16" s="111"/>
      <c r="B16" s="111"/>
      <c r="D16" s="131"/>
      <c r="E16" s="48"/>
      <c r="F16" s="126"/>
      <c r="G16" s="48"/>
      <c r="H16" s="131"/>
      <c r="I16" s="48"/>
      <c r="J16" s="126"/>
      <c r="K16" s="48"/>
      <c r="L16" s="48"/>
      <c r="M16" s="291"/>
      <c r="N16" s="155" t="s">
        <v>331</v>
      </c>
      <c r="O16" s="156">
        <f>سپرده!J8</f>
        <v>76448891316</v>
      </c>
      <c r="P16" s="155"/>
      <c r="Q16" s="155"/>
      <c r="R16" s="156">
        <f>O16</f>
        <v>76448891316</v>
      </c>
      <c r="S16" s="155"/>
      <c r="T16" s="155"/>
      <c r="U16"/>
      <c r="V16"/>
    </row>
    <row r="17" spans="1:22" s="112" customFormat="1" ht="36.4" customHeight="1" x14ac:dyDescent="0.2">
      <c r="A17" s="111"/>
      <c r="B17" s="111"/>
      <c r="D17" s="126"/>
      <c r="E17" s="48"/>
      <c r="F17" s="126"/>
      <c r="G17" s="48"/>
      <c r="H17" s="126"/>
      <c r="I17" s="48"/>
      <c r="J17" s="126"/>
      <c r="K17" s="48"/>
      <c r="L17" s="48"/>
      <c r="M17" s="292"/>
      <c r="N17" s="155" t="s">
        <v>332</v>
      </c>
      <c r="O17" s="156">
        <f>(O14+O16)/2</f>
        <v>53239448967.5</v>
      </c>
      <c r="P17" s="155"/>
      <c r="Q17" s="155"/>
      <c r="R17" s="156">
        <f>(R14+R16)/2</f>
        <v>103654276486</v>
      </c>
      <c r="S17" s="155"/>
      <c r="T17" s="155"/>
      <c r="U17"/>
      <c r="V17"/>
    </row>
    <row r="18" spans="1:22" ht="21.75" customHeight="1" x14ac:dyDescent="0.2">
      <c r="A18" s="277"/>
      <c r="B18" s="277"/>
      <c r="C18" s="112"/>
      <c r="D18" s="89"/>
      <c r="E18" s="35"/>
      <c r="F18" s="125"/>
      <c r="G18" s="35"/>
      <c r="H18" s="89"/>
      <c r="I18" s="35"/>
      <c r="J18" s="125"/>
      <c r="K18" s="35"/>
      <c r="L18" s="35"/>
      <c r="M18" s="155"/>
      <c r="N18" s="155"/>
      <c r="O18" s="155"/>
      <c r="P18" s="155"/>
      <c r="Q18" s="155"/>
      <c r="R18" s="155"/>
      <c r="S18" s="155"/>
      <c r="T18" s="155"/>
      <c r="U18"/>
      <c r="V18"/>
    </row>
    <row r="19" spans="1:22" ht="21.75" customHeight="1" x14ac:dyDescent="0.2">
      <c r="A19" s="263"/>
      <c r="B19" s="263"/>
      <c r="C19" s="112"/>
      <c r="D19" s="38"/>
      <c r="E19" s="35"/>
      <c r="F19" s="39"/>
      <c r="G19" s="35"/>
      <c r="H19" s="38"/>
      <c r="I19" s="35"/>
      <c r="J19" s="39"/>
      <c r="K19" s="35"/>
      <c r="L19" s="35"/>
      <c r="M19" s="290" t="s">
        <v>333</v>
      </c>
      <c r="N19" s="155" t="s">
        <v>194</v>
      </c>
      <c r="O19" s="155" t="s">
        <v>7</v>
      </c>
      <c r="P19" s="155"/>
      <c r="Q19" s="155"/>
      <c r="R19" s="155"/>
      <c r="S19" s="155"/>
      <c r="T19" s="155"/>
      <c r="U19"/>
      <c r="V19"/>
    </row>
    <row r="20" spans="1:22" ht="21.75" customHeight="1" x14ac:dyDescent="0.2">
      <c r="A20" s="263"/>
      <c r="B20" s="263"/>
      <c r="D20" s="38"/>
      <c r="E20" s="35"/>
      <c r="F20" s="39"/>
      <c r="G20" s="35"/>
      <c r="H20" s="38"/>
      <c r="I20" s="35"/>
      <c r="J20" s="39"/>
      <c r="K20" s="35"/>
      <c r="L20" s="35"/>
      <c r="M20" s="291"/>
      <c r="N20" s="155" t="s">
        <v>329</v>
      </c>
      <c r="O20" s="156">
        <f>سپرده!D9</f>
        <v>44852437500000</v>
      </c>
      <c r="P20" s="155"/>
      <c r="Q20" s="155"/>
      <c r="R20" s="156">
        <v>14999198000000</v>
      </c>
      <c r="S20" s="155"/>
      <c r="T20" s="295" t="str">
        <f>T14</f>
        <v>1404/01/01 تا 1404/01/01</v>
      </c>
      <c r="U20" s="295"/>
      <c r="V20" s="295"/>
    </row>
    <row r="21" spans="1:22" ht="21.75" customHeight="1" x14ac:dyDescent="0.2">
      <c r="A21" s="263"/>
      <c r="B21" s="263"/>
      <c r="D21" s="38"/>
      <c r="E21" s="35"/>
      <c r="F21" s="39"/>
      <c r="G21" s="35"/>
      <c r="H21" s="38"/>
      <c r="I21" s="35"/>
      <c r="J21" s="39"/>
      <c r="K21" s="35"/>
      <c r="L21" s="35"/>
      <c r="M21" s="291"/>
      <c r="N21" s="155"/>
      <c r="O21" s="155" t="s">
        <v>9</v>
      </c>
      <c r="P21" s="155"/>
      <c r="Q21" s="155"/>
      <c r="R21" s="156"/>
      <c r="S21" s="155"/>
      <c r="T21" s="155"/>
      <c r="U21"/>
      <c r="V21"/>
    </row>
    <row r="22" spans="1:22" ht="21.75" customHeight="1" x14ac:dyDescent="0.2">
      <c r="A22" s="263"/>
      <c r="B22" s="263"/>
      <c r="D22" s="38"/>
      <c r="E22" s="35"/>
      <c r="F22" s="39"/>
      <c r="G22" s="35"/>
      <c r="H22" s="38"/>
      <c r="I22" s="35"/>
      <c r="J22" s="39"/>
      <c r="K22" s="35"/>
      <c r="L22" s="35"/>
      <c r="M22" s="291"/>
      <c r="N22" s="155" t="s">
        <v>331</v>
      </c>
      <c r="O22" s="156">
        <f>سپرده!J9</f>
        <v>50226199500000</v>
      </c>
      <c r="P22" s="155"/>
      <c r="Q22" s="155"/>
      <c r="R22" s="156">
        <f>O22</f>
        <v>50226199500000</v>
      </c>
      <c r="S22" s="155"/>
      <c r="T22" s="155"/>
      <c r="U22"/>
      <c r="V22"/>
    </row>
    <row r="23" spans="1:22" ht="21.75" customHeight="1" x14ac:dyDescent="0.2">
      <c r="A23" s="263"/>
      <c r="B23" s="263"/>
      <c r="D23" s="38"/>
      <c r="E23" s="35"/>
      <c r="F23" s="39"/>
      <c r="G23" s="35"/>
      <c r="H23" s="38"/>
      <c r="I23" s="35"/>
      <c r="J23" s="39"/>
      <c r="K23" s="35"/>
      <c r="L23" s="35"/>
      <c r="M23" s="292"/>
      <c r="N23" s="155" t="s">
        <v>332</v>
      </c>
      <c r="O23" s="156">
        <f>(O20+O22)/2</f>
        <v>47539318500000</v>
      </c>
      <c r="P23" s="155"/>
      <c r="Q23" s="155"/>
      <c r="R23" s="156">
        <f>(R20+R22)/2</f>
        <v>32612698750000</v>
      </c>
      <c r="S23" s="155"/>
      <c r="T23" s="155"/>
      <c r="U23"/>
      <c r="V23"/>
    </row>
    <row r="24" spans="1:22" ht="21.75" customHeight="1" x14ac:dyDescent="0.2">
      <c r="A24" s="263"/>
      <c r="B24" s="263"/>
      <c r="D24" s="38"/>
      <c r="E24" s="35"/>
      <c r="F24" s="39"/>
      <c r="G24" s="35"/>
      <c r="H24" s="38"/>
      <c r="I24" s="35"/>
      <c r="J24" s="39"/>
      <c r="K24" s="35"/>
      <c r="L24" s="35"/>
      <c r="M24"/>
      <c r="N24" s="155"/>
      <c r="O24" s="155"/>
      <c r="P24" s="155"/>
      <c r="Q24" s="155"/>
      <c r="R24" s="155"/>
      <c r="S24" s="155"/>
      <c r="T24" s="155"/>
      <c r="U24"/>
      <c r="V24"/>
    </row>
    <row r="25" spans="1:22" ht="21.75" customHeight="1" x14ac:dyDescent="0.2">
      <c r="A25" s="263"/>
      <c r="B25" s="263"/>
      <c r="D25" s="38"/>
      <c r="E25" s="35"/>
      <c r="F25" s="39"/>
      <c r="G25" s="35"/>
      <c r="H25" s="38"/>
      <c r="I25" s="35"/>
      <c r="J25" s="39"/>
      <c r="K25" s="35"/>
      <c r="L25" s="35"/>
      <c r="M25"/>
      <c r="N25"/>
      <c r="O25"/>
      <c r="P25"/>
      <c r="Q25"/>
      <c r="R25"/>
      <c r="S25"/>
      <c r="T25"/>
      <c r="U25"/>
      <c r="V25"/>
    </row>
    <row r="26" spans="1:22" ht="21.75" customHeight="1" x14ac:dyDescent="0.2">
      <c r="A26" s="263"/>
      <c r="B26" s="263"/>
      <c r="D26" s="38"/>
      <c r="E26" s="35"/>
      <c r="F26" s="39"/>
      <c r="G26" s="35"/>
      <c r="H26" s="38"/>
      <c r="I26" s="35"/>
      <c r="J26" s="39"/>
      <c r="K26" s="35"/>
      <c r="L26" s="35"/>
      <c r="M26" s="35"/>
      <c r="N26" s="35"/>
      <c r="O26" s="35"/>
      <c r="P26" s="35"/>
    </row>
    <row r="27" spans="1:22" ht="21.75" customHeight="1" x14ac:dyDescent="0.2">
      <c r="A27" s="263"/>
      <c r="B27" s="263"/>
      <c r="D27" s="38"/>
      <c r="E27" s="35"/>
      <c r="F27" s="39"/>
      <c r="G27" s="35"/>
      <c r="H27" s="38"/>
      <c r="I27" s="35"/>
      <c r="J27" s="39"/>
      <c r="K27" s="35"/>
      <c r="L27" s="35"/>
      <c r="M27" s="35"/>
      <c r="N27" s="35"/>
      <c r="O27" s="35"/>
      <c r="P27" s="35"/>
    </row>
    <row r="28" spans="1:22" ht="21.75" customHeight="1" x14ac:dyDescent="0.2">
      <c r="A28" s="263"/>
      <c r="B28" s="263"/>
      <c r="D28" s="38"/>
      <c r="E28" s="35"/>
      <c r="F28" s="39"/>
      <c r="G28" s="35"/>
      <c r="H28" s="38"/>
      <c r="I28" s="35"/>
      <c r="J28" s="39"/>
      <c r="K28" s="35"/>
      <c r="L28" s="35"/>
      <c r="M28" s="35"/>
      <c r="N28" s="35"/>
      <c r="O28" s="35"/>
      <c r="P28" s="35"/>
    </row>
    <row r="29" spans="1:22" ht="21.75" customHeight="1" x14ac:dyDescent="0.2">
      <c r="A29" s="263"/>
      <c r="B29" s="263"/>
      <c r="D29" s="38"/>
      <c r="E29" s="35"/>
      <c r="F29" s="39"/>
      <c r="G29" s="35"/>
      <c r="H29" s="38"/>
      <c r="I29" s="35"/>
      <c r="J29" s="39"/>
      <c r="K29" s="35"/>
      <c r="L29" s="35"/>
      <c r="M29" s="35"/>
      <c r="N29" s="35"/>
      <c r="O29" s="35"/>
      <c r="P29" s="35"/>
    </row>
    <row r="30" spans="1:22" ht="21.75" customHeight="1" x14ac:dyDescent="0.2">
      <c r="A30" s="263"/>
      <c r="B30" s="263"/>
      <c r="D30" s="38"/>
      <c r="E30" s="35"/>
      <c r="F30" s="39"/>
      <c r="G30" s="35"/>
      <c r="H30" s="38"/>
      <c r="I30" s="35"/>
      <c r="J30" s="39"/>
      <c r="K30" s="35"/>
      <c r="L30" s="35"/>
      <c r="M30" s="35"/>
      <c r="N30" s="35"/>
      <c r="O30" s="35"/>
      <c r="P30" s="35"/>
    </row>
    <row r="31" spans="1:22" ht="21.75" customHeight="1" x14ac:dyDescent="0.2">
      <c r="A31" s="263"/>
      <c r="B31" s="263"/>
      <c r="D31" s="38"/>
      <c r="E31" s="35"/>
      <c r="F31" s="39"/>
      <c r="G31" s="35"/>
      <c r="H31" s="38"/>
      <c r="I31" s="35"/>
      <c r="J31" s="39"/>
      <c r="K31" s="35"/>
      <c r="L31" s="35"/>
      <c r="M31" s="35"/>
      <c r="N31" s="35"/>
      <c r="O31" s="35"/>
      <c r="P31" s="35"/>
    </row>
    <row r="32" spans="1:22" ht="21.75" customHeight="1" x14ac:dyDescent="0.2">
      <c r="A32" s="263"/>
      <c r="B32" s="263"/>
      <c r="D32" s="38"/>
      <c r="E32" s="35"/>
      <c r="F32" s="39"/>
      <c r="G32" s="35"/>
      <c r="H32" s="38"/>
      <c r="I32" s="35"/>
      <c r="J32" s="39"/>
      <c r="K32" s="35"/>
      <c r="L32" s="35"/>
      <c r="M32" s="35"/>
      <c r="N32" s="35"/>
      <c r="O32" s="35"/>
      <c r="P32" s="35"/>
    </row>
    <row r="33" spans="1:16" ht="21.75" customHeight="1" x14ac:dyDescent="0.2">
      <c r="A33" s="263"/>
      <c r="B33" s="263"/>
      <c r="D33" s="38"/>
      <c r="E33" s="35"/>
      <c r="F33" s="39"/>
      <c r="G33" s="35"/>
      <c r="H33" s="38"/>
      <c r="I33" s="35"/>
      <c r="J33" s="39"/>
      <c r="K33" s="35"/>
      <c r="L33" s="35"/>
      <c r="M33" s="35"/>
      <c r="N33" s="35"/>
      <c r="O33" s="35"/>
      <c r="P33" s="35"/>
    </row>
    <row r="34" spans="1:16" ht="21.75" customHeight="1" x14ac:dyDescent="0.2">
      <c r="A34" s="263"/>
      <c r="B34" s="263"/>
      <c r="D34" s="38"/>
      <c r="E34" s="35"/>
      <c r="F34" s="39"/>
      <c r="G34" s="35"/>
      <c r="H34" s="38"/>
      <c r="I34" s="35"/>
      <c r="J34" s="39"/>
      <c r="K34" s="35"/>
      <c r="L34" s="35"/>
      <c r="M34" s="35"/>
      <c r="N34" s="35"/>
      <c r="O34" s="35"/>
      <c r="P34" s="35"/>
    </row>
    <row r="35" spans="1:16" ht="21.75" customHeight="1" x14ac:dyDescent="0.2">
      <c r="A35" s="263"/>
      <c r="B35" s="263"/>
      <c r="D35" s="38"/>
      <c r="E35" s="35"/>
      <c r="F35" s="39"/>
      <c r="G35" s="35"/>
      <c r="H35" s="38"/>
      <c r="I35" s="35"/>
      <c r="J35" s="39"/>
      <c r="K35" s="35"/>
      <c r="L35" s="35"/>
      <c r="M35" s="35"/>
      <c r="N35" s="35"/>
      <c r="O35" s="35"/>
      <c r="P35" s="35"/>
    </row>
    <row r="36" spans="1:16" ht="21.75" customHeight="1" x14ac:dyDescent="0.2">
      <c r="A36" s="263"/>
      <c r="B36" s="263"/>
      <c r="D36" s="38"/>
      <c r="E36" s="35"/>
      <c r="F36" s="39"/>
      <c r="G36" s="35"/>
      <c r="H36" s="38"/>
      <c r="I36" s="35"/>
      <c r="J36" s="39"/>
      <c r="K36" s="35"/>
      <c r="L36" s="35"/>
      <c r="M36" s="35"/>
      <c r="N36" s="35"/>
      <c r="O36" s="35"/>
      <c r="P36" s="35"/>
    </row>
    <row r="37" spans="1:16" ht="21.75" customHeight="1" x14ac:dyDescent="0.2">
      <c r="A37" s="263"/>
      <c r="B37" s="263"/>
      <c r="D37" s="38"/>
      <c r="E37" s="35"/>
      <c r="F37" s="39"/>
      <c r="G37" s="35"/>
      <c r="H37" s="38"/>
      <c r="I37" s="35"/>
      <c r="J37" s="39"/>
      <c r="K37" s="35"/>
      <c r="L37" s="35"/>
      <c r="M37" s="35"/>
      <c r="N37" s="35"/>
      <c r="O37" s="35"/>
      <c r="P37" s="35"/>
    </row>
    <row r="38" spans="1:16" ht="21.75" customHeight="1" x14ac:dyDescent="0.2">
      <c r="A38" s="263"/>
      <c r="B38" s="263"/>
      <c r="D38" s="38"/>
      <c r="E38" s="35"/>
      <c r="F38" s="39"/>
      <c r="G38" s="35"/>
      <c r="H38" s="38"/>
      <c r="I38" s="35"/>
      <c r="J38" s="39"/>
      <c r="K38" s="35"/>
      <c r="L38" s="35"/>
      <c r="M38" s="35"/>
      <c r="N38" s="35"/>
      <c r="O38" s="35"/>
      <c r="P38" s="35"/>
    </row>
    <row r="39" spans="1:16" ht="21.75" customHeight="1" x14ac:dyDescent="0.2">
      <c r="A39" s="263"/>
      <c r="B39" s="263"/>
      <c r="D39" s="38"/>
      <c r="E39" s="35"/>
      <c r="F39" s="39"/>
      <c r="G39" s="35"/>
      <c r="H39" s="38"/>
      <c r="I39" s="35"/>
      <c r="J39" s="39"/>
      <c r="K39" s="35"/>
      <c r="L39" s="35"/>
      <c r="M39" s="35"/>
      <c r="N39" s="35"/>
      <c r="O39" s="35"/>
      <c r="P39" s="35"/>
    </row>
    <row r="40" spans="1:16" ht="21.75" customHeight="1" x14ac:dyDescent="0.2">
      <c r="A40" s="263"/>
      <c r="B40" s="263"/>
      <c r="D40" s="38"/>
      <c r="E40" s="35"/>
      <c r="F40" s="39"/>
      <c r="G40" s="35"/>
      <c r="H40" s="38"/>
      <c r="I40" s="35"/>
      <c r="J40" s="39"/>
      <c r="K40" s="35"/>
      <c r="L40" s="35"/>
      <c r="M40" s="35"/>
      <c r="N40" s="35"/>
      <c r="O40" s="35"/>
      <c r="P40" s="35"/>
    </row>
    <row r="41" spans="1:16" ht="21.75" customHeight="1" x14ac:dyDescent="0.2">
      <c r="A41" s="263"/>
      <c r="B41" s="263"/>
      <c r="D41" s="38"/>
      <c r="E41" s="35"/>
      <c r="F41" s="39"/>
      <c r="G41" s="35"/>
      <c r="H41" s="38"/>
      <c r="I41" s="35"/>
      <c r="J41" s="39"/>
      <c r="K41" s="35"/>
      <c r="L41" s="35"/>
      <c r="M41" s="35"/>
      <c r="N41" s="35"/>
      <c r="O41" s="35"/>
      <c r="P41" s="35"/>
    </row>
    <row r="42" spans="1:16" ht="21.75" customHeight="1" x14ac:dyDescent="0.2">
      <c r="A42" s="263"/>
      <c r="B42" s="263"/>
      <c r="D42" s="38"/>
      <c r="E42" s="35"/>
      <c r="F42" s="39"/>
      <c r="G42" s="35"/>
      <c r="H42" s="38"/>
      <c r="I42" s="35"/>
      <c r="J42" s="39"/>
      <c r="K42" s="35"/>
      <c r="L42" s="35"/>
      <c r="M42" s="35"/>
      <c r="N42" s="35"/>
      <c r="O42" s="35"/>
      <c r="P42" s="35"/>
    </row>
    <row r="43" spans="1:16" ht="21.75" customHeight="1" x14ac:dyDescent="0.2">
      <c r="A43" s="263"/>
      <c r="B43" s="263"/>
      <c r="D43" s="38"/>
      <c r="E43" s="35"/>
      <c r="F43" s="39"/>
      <c r="G43" s="35"/>
      <c r="H43" s="38"/>
      <c r="I43" s="35"/>
      <c r="J43" s="39"/>
      <c r="K43" s="35"/>
      <c r="L43" s="35"/>
      <c r="M43" s="35"/>
      <c r="N43" s="35"/>
      <c r="O43" s="35"/>
      <c r="P43" s="35"/>
    </row>
    <row r="44" spans="1:16" ht="21.75" customHeight="1" x14ac:dyDescent="0.2">
      <c r="A44" s="263"/>
      <c r="B44" s="263"/>
      <c r="D44" s="38"/>
      <c r="E44" s="35"/>
      <c r="F44" s="39"/>
      <c r="G44" s="35"/>
      <c r="H44" s="38"/>
      <c r="I44" s="35"/>
      <c r="J44" s="39"/>
      <c r="K44" s="35"/>
      <c r="L44" s="35"/>
      <c r="M44" s="35"/>
      <c r="N44" s="35"/>
      <c r="O44" s="35"/>
      <c r="P44" s="35"/>
    </row>
    <row r="45" spans="1:16" ht="21.75" customHeight="1" x14ac:dyDescent="0.2">
      <c r="A45" s="263"/>
      <c r="B45" s="263"/>
      <c r="D45" s="38"/>
      <c r="E45" s="35"/>
      <c r="F45" s="39"/>
      <c r="G45" s="35"/>
      <c r="H45" s="38"/>
      <c r="I45" s="35"/>
      <c r="J45" s="39"/>
      <c r="K45" s="35"/>
      <c r="L45" s="35"/>
      <c r="M45" s="35"/>
      <c r="N45" s="35"/>
      <c r="O45" s="35"/>
      <c r="P45" s="35"/>
    </row>
    <row r="46" spans="1:16" ht="21.75" customHeight="1" x14ac:dyDescent="0.2">
      <c r="A46" s="263"/>
      <c r="B46" s="263"/>
      <c r="D46" s="38"/>
      <c r="E46" s="35"/>
      <c r="F46" s="39"/>
      <c r="G46" s="35"/>
      <c r="H46" s="38"/>
      <c r="I46" s="35"/>
      <c r="J46" s="39"/>
      <c r="K46" s="35"/>
      <c r="L46" s="35"/>
      <c r="M46" s="35"/>
      <c r="N46" s="35"/>
      <c r="O46" s="35"/>
      <c r="P46" s="35"/>
    </row>
    <row r="47" spans="1:16" ht="21.75" customHeight="1" x14ac:dyDescent="0.2">
      <c r="A47" s="263"/>
      <c r="B47" s="263"/>
      <c r="D47" s="38"/>
      <c r="E47" s="35"/>
      <c r="F47" s="39"/>
      <c r="G47" s="35"/>
      <c r="H47" s="38"/>
      <c r="I47" s="35"/>
      <c r="J47" s="39"/>
      <c r="K47" s="35"/>
      <c r="L47" s="35"/>
      <c r="M47" s="35"/>
      <c r="N47" s="35"/>
      <c r="O47" s="35"/>
      <c r="P47" s="35"/>
    </row>
    <row r="48" spans="1:16" ht="21.75" customHeight="1" x14ac:dyDescent="0.2">
      <c r="A48" s="263"/>
      <c r="B48" s="263"/>
      <c r="D48" s="38"/>
      <c r="E48" s="35"/>
      <c r="F48" s="39"/>
      <c r="G48" s="35"/>
      <c r="H48" s="38"/>
      <c r="I48" s="35"/>
      <c r="J48" s="39"/>
      <c r="K48" s="35"/>
      <c r="L48" s="35"/>
      <c r="M48" s="35"/>
      <c r="N48" s="35"/>
      <c r="O48" s="35"/>
      <c r="P48" s="35"/>
    </row>
    <row r="49" spans="1:16" ht="21.75" customHeight="1" x14ac:dyDescent="0.2">
      <c r="A49" s="263"/>
      <c r="B49" s="263"/>
      <c r="D49" s="38"/>
      <c r="E49" s="35"/>
      <c r="F49" s="39"/>
      <c r="G49" s="35"/>
      <c r="H49" s="38"/>
      <c r="I49" s="35"/>
      <c r="J49" s="39"/>
      <c r="K49" s="35"/>
      <c r="L49" s="35"/>
      <c r="M49" s="35"/>
      <c r="N49" s="35"/>
      <c r="O49" s="35"/>
      <c r="P49" s="35"/>
    </row>
    <row r="50" spans="1:16" ht="21.75" customHeight="1" x14ac:dyDescent="0.2">
      <c r="A50" s="263"/>
      <c r="B50" s="263"/>
      <c r="D50" s="38"/>
      <c r="E50" s="35"/>
      <c r="F50" s="39"/>
      <c r="G50" s="35"/>
      <c r="H50" s="38"/>
      <c r="I50" s="35"/>
      <c r="J50" s="39"/>
      <c r="K50" s="35"/>
      <c r="L50" s="35"/>
      <c r="M50" s="35"/>
      <c r="N50" s="35"/>
      <c r="O50" s="35"/>
      <c r="P50" s="35"/>
    </row>
    <row r="51" spans="1:16" ht="21.75" customHeight="1" x14ac:dyDescent="0.2">
      <c r="A51" s="263"/>
      <c r="B51" s="263"/>
      <c r="D51" s="38"/>
      <c r="E51" s="35"/>
      <c r="F51" s="39"/>
      <c r="G51" s="35"/>
      <c r="H51" s="38"/>
      <c r="I51" s="35"/>
      <c r="J51" s="39"/>
      <c r="K51" s="35"/>
      <c r="L51" s="35"/>
      <c r="M51" s="35"/>
      <c r="N51" s="35"/>
      <c r="O51" s="35"/>
      <c r="P51" s="35"/>
    </row>
    <row r="52" spans="1:16" ht="21.75" customHeight="1" x14ac:dyDescent="0.2">
      <c r="A52" s="263"/>
      <c r="B52" s="263"/>
      <c r="D52" s="38"/>
      <c r="E52" s="35"/>
      <c r="F52" s="39"/>
      <c r="G52" s="35"/>
      <c r="H52" s="38"/>
      <c r="I52" s="35"/>
      <c r="J52" s="39"/>
      <c r="K52" s="35"/>
      <c r="L52" s="35"/>
      <c r="M52" s="35"/>
      <c r="N52" s="35"/>
      <c r="O52" s="35"/>
      <c r="P52" s="35"/>
    </row>
    <row r="53" spans="1:16" ht="21.75" customHeight="1" x14ac:dyDescent="0.2">
      <c r="A53" s="263"/>
      <c r="B53" s="263"/>
      <c r="D53" s="38"/>
      <c r="E53" s="35"/>
      <c r="F53" s="39"/>
      <c r="G53" s="35"/>
      <c r="H53" s="38"/>
      <c r="I53" s="35"/>
      <c r="J53" s="39"/>
      <c r="K53" s="35"/>
      <c r="L53" s="35"/>
      <c r="M53" s="35"/>
      <c r="N53" s="35"/>
      <c r="O53" s="35"/>
      <c r="P53" s="35"/>
    </row>
    <row r="54" spans="1:16" ht="21.75" customHeight="1" x14ac:dyDescent="0.2">
      <c r="A54" s="263"/>
      <c r="B54" s="263"/>
      <c r="D54" s="38"/>
      <c r="E54" s="35"/>
      <c r="F54" s="39"/>
      <c r="G54" s="35"/>
      <c r="H54" s="38"/>
      <c r="I54" s="35"/>
      <c r="J54" s="39"/>
      <c r="K54" s="35"/>
      <c r="L54" s="35"/>
      <c r="M54" s="35"/>
      <c r="N54" s="35"/>
      <c r="O54" s="35"/>
      <c r="P54" s="35"/>
    </row>
    <row r="55" spans="1:16" ht="21.75" customHeight="1" x14ac:dyDescent="0.2">
      <c r="A55" s="263"/>
      <c r="B55" s="263"/>
      <c r="D55" s="38"/>
      <c r="E55" s="35"/>
      <c r="F55" s="39"/>
      <c r="G55" s="35"/>
      <c r="H55" s="38"/>
      <c r="I55" s="35"/>
      <c r="J55" s="39"/>
      <c r="K55" s="35"/>
      <c r="L55" s="35"/>
      <c r="M55" s="35"/>
      <c r="N55" s="35"/>
      <c r="O55" s="35"/>
      <c r="P55" s="35"/>
    </row>
    <row r="56" spans="1:16" ht="21.75" customHeight="1" x14ac:dyDescent="0.2">
      <c r="A56" s="263"/>
      <c r="B56" s="263"/>
      <c r="D56" s="38"/>
      <c r="E56" s="35"/>
      <c r="F56" s="39"/>
      <c r="G56" s="35"/>
      <c r="H56" s="38"/>
      <c r="I56" s="35"/>
      <c r="J56" s="39"/>
      <c r="K56" s="35"/>
      <c r="L56" s="35"/>
      <c r="M56" s="35"/>
      <c r="N56" s="35"/>
      <c r="O56" s="35"/>
      <c r="P56" s="35"/>
    </row>
    <row r="57" spans="1:16" ht="21.75" customHeight="1" x14ac:dyDescent="0.2">
      <c r="A57" s="263"/>
      <c r="B57" s="263"/>
      <c r="D57" s="38"/>
      <c r="E57" s="35"/>
      <c r="F57" s="39"/>
      <c r="G57" s="35"/>
      <c r="H57" s="38"/>
      <c r="I57" s="35"/>
      <c r="J57" s="39"/>
      <c r="K57" s="35"/>
      <c r="L57" s="35"/>
      <c r="M57" s="35"/>
      <c r="N57" s="35"/>
      <c r="O57" s="35"/>
      <c r="P57" s="35"/>
    </row>
    <row r="58" spans="1:16" ht="21.75" customHeight="1" x14ac:dyDescent="0.2">
      <c r="A58" s="263"/>
      <c r="B58" s="263"/>
      <c r="D58" s="38"/>
      <c r="E58" s="35"/>
      <c r="F58" s="39"/>
      <c r="G58" s="35"/>
      <c r="H58" s="38"/>
      <c r="I58" s="35"/>
      <c r="J58" s="39"/>
      <c r="K58" s="35"/>
      <c r="L58" s="35"/>
      <c r="M58" s="35"/>
      <c r="N58" s="35"/>
      <c r="O58" s="35"/>
      <c r="P58" s="35"/>
    </row>
    <row r="59" spans="1:16" ht="21.75" customHeight="1" x14ac:dyDescent="0.2">
      <c r="A59" s="263"/>
      <c r="B59" s="263"/>
      <c r="D59" s="38"/>
      <c r="E59" s="35"/>
      <c r="F59" s="39"/>
      <c r="G59" s="35"/>
      <c r="H59" s="38"/>
      <c r="I59" s="35"/>
      <c r="J59" s="39"/>
      <c r="K59" s="35"/>
      <c r="L59" s="35"/>
      <c r="M59" s="35"/>
      <c r="N59" s="35"/>
      <c r="O59" s="35"/>
      <c r="P59" s="35"/>
    </row>
    <row r="60" spans="1:16" ht="21.75" customHeight="1" x14ac:dyDescent="0.2">
      <c r="A60" s="263"/>
      <c r="B60" s="263"/>
      <c r="D60" s="38"/>
      <c r="E60" s="35"/>
      <c r="F60" s="39"/>
      <c r="G60" s="35"/>
      <c r="H60" s="38"/>
      <c r="I60" s="35"/>
      <c r="J60" s="39"/>
      <c r="K60" s="35"/>
      <c r="L60" s="35"/>
      <c r="M60" s="35"/>
      <c r="N60" s="35"/>
      <c r="O60" s="35"/>
      <c r="P60" s="35"/>
    </row>
    <row r="61" spans="1:16" ht="21.75" customHeight="1" x14ac:dyDescent="0.2">
      <c r="A61" s="263"/>
      <c r="B61" s="263"/>
      <c r="D61" s="38"/>
      <c r="E61" s="35"/>
      <c r="F61" s="39"/>
      <c r="G61" s="35"/>
      <c r="H61" s="38"/>
      <c r="I61" s="35"/>
      <c r="J61" s="39"/>
      <c r="K61" s="35"/>
      <c r="L61" s="35"/>
      <c r="M61" s="35"/>
      <c r="N61" s="35"/>
      <c r="O61" s="35"/>
      <c r="P61" s="35"/>
    </row>
    <row r="62" spans="1:16" ht="21.75" customHeight="1" x14ac:dyDescent="0.2">
      <c r="A62" s="263"/>
      <c r="B62" s="263"/>
      <c r="D62" s="38"/>
      <c r="E62" s="35"/>
      <c r="F62" s="39"/>
      <c r="G62" s="35"/>
      <c r="H62" s="38"/>
      <c r="I62" s="35"/>
      <c r="J62" s="39"/>
      <c r="K62" s="35"/>
      <c r="L62" s="35"/>
      <c r="M62" s="35"/>
      <c r="N62" s="35"/>
      <c r="O62" s="35"/>
      <c r="P62" s="35"/>
    </row>
    <row r="63" spans="1:16" ht="21.75" customHeight="1" x14ac:dyDescent="0.2">
      <c r="A63" s="263"/>
      <c r="B63" s="263"/>
      <c r="D63" s="38"/>
      <c r="E63" s="35"/>
      <c r="F63" s="39"/>
      <c r="G63" s="35"/>
      <c r="H63" s="38"/>
      <c r="I63" s="35"/>
      <c r="J63" s="39"/>
      <c r="K63" s="35"/>
      <c r="L63" s="35"/>
      <c r="M63" s="35"/>
      <c r="N63" s="35"/>
      <c r="O63" s="35"/>
      <c r="P63" s="35"/>
    </row>
    <row r="64" spans="1:16" ht="21.75" customHeight="1" x14ac:dyDescent="0.2">
      <c r="A64" s="263"/>
      <c r="B64" s="263"/>
      <c r="D64" s="38"/>
      <c r="E64" s="35"/>
      <c r="F64" s="39"/>
      <c r="G64" s="35"/>
      <c r="H64" s="38"/>
      <c r="I64" s="35"/>
      <c r="J64" s="39"/>
      <c r="K64" s="35"/>
      <c r="L64" s="35"/>
      <c r="M64" s="35"/>
      <c r="N64" s="35"/>
      <c r="O64" s="35"/>
      <c r="P64" s="35"/>
    </row>
    <row r="65" spans="1:16" ht="21.75" customHeight="1" x14ac:dyDescent="0.2">
      <c r="A65" s="263"/>
      <c r="B65" s="263"/>
      <c r="D65" s="38"/>
      <c r="E65" s="35"/>
      <c r="F65" s="39"/>
      <c r="G65" s="35"/>
      <c r="H65" s="38"/>
      <c r="I65" s="35"/>
      <c r="J65" s="39"/>
      <c r="K65" s="35"/>
      <c r="L65" s="35"/>
      <c r="M65" s="35"/>
      <c r="N65" s="35"/>
      <c r="O65" s="35"/>
      <c r="P65" s="35"/>
    </row>
    <row r="66" spans="1:16" ht="21.75" customHeight="1" x14ac:dyDescent="0.2">
      <c r="A66" s="263"/>
      <c r="B66" s="263"/>
      <c r="D66" s="38"/>
      <c r="E66" s="35"/>
      <c r="F66" s="39"/>
      <c r="G66" s="35"/>
      <c r="H66" s="38"/>
      <c r="I66" s="35"/>
      <c r="J66" s="39"/>
      <c r="K66" s="35"/>
      <c r="L66" s="35"/>
      <c r="M66" s="35"/>
      <c r="N66" s="35"/>
      <c r="O66" s="35"/>
      <c r="P66" s="35"/>
    </row>
    <row r="67" spans="1:16" ht="21.75" customHeight="1" x14ac:dyDescent="0.2">
      <c r="A67" s="263"/>
      <c r="B67" s="263"/>
      <c r="D67" s="38"/>
      <c r="E67" s="35"/>
      <c r="F67" s="39"/>
      <c r="G67" s="35"/>
      <c r="H67" s="38"/>
      <c r="I67" s="35"/>
      <c r="J67" s="39"/>
      <c r="K67" s="35"/>
      <c r="L67" s="35"/>
      <c r="M67" s="35"/>
      <c r="N67" s="35"/>
      <c r="O67" s="35"/>
      <c r="P67" s="35"/>
    </row>
    <row r="68" spans="1:16" ht="21.75" customHeight="1" x14ac:dyDescent="0.2">
      <c r="A68" s="263"/>
      <c r="B68" s="263"/>
      <c r="D68" s="38"/>
      <c r="E68" s="35"/>
      <c r="F68" s="39"/>
      <c r="G68" s="35"/>
      <c r="H68" s="38"/>
      <c r="I68" s="35"/>
      <c r="J68" s="39"/>
      <c r="K68" s="35"/>
      <c r="L68" s="35"/>
      <c r="M68" s="35"/>
      <c r="N68" s="35"/>
      <c r="O68" s="35"/>
      <c r="P68" s="35"/>
    </row>
    <row r="69" spans="1:16" ht="21.75" customHeight="1" x14ac:dyDescent="0.2">
      <c r="A69" s="263"/>
      <c r="B69" s="263"/>
      <c r="D69" s="38"/>
      <c r="E69" s="35"/>
      <c r="F69" s="39"/>
      <c r="G69" s="35"/>
      <c r="H69" s="38"/>
      <c r="I69" s="35"/>
      <c r="J69" s="39"/>
      <c r="K69" s="35"/>
      <c r="L69" s="35"/>
      <c r="M69" s="35"/>
      <c r="N69" s="35"/>
      <c r="O69" s="35"/>
      <c r="P69" s="35"/>
    </row>
    <row r="70" spans="1:16" ht="21.75" customHeight="1" x14ac:dyDescent="0.2">
      <c r="A70" s="263"/>
      <c r="B70" s="263"/>
      <c r="D70" s="38"/>
      <c r="E70" s="35"/>
      <c r="F70" s="39"/>
      <c r="G70" s="35"/>
      <c r="H70" s="38"/>
      <c r="I70" s="35"/>
      <c r="J70" s="39"/>
      <c r="K70" s="35"/>
      <c r="L70" s="35"/>
      <c r="M70" s="35"/>
      <c r="N70" s="35"/>
      <c r="O70" s="35"/>
      <c r="P70" s="35"/>
    </row>
    <row r="71" spans="1:16" ht="21.75" customHeight="1" x14ac:dyDescent="0.2">
      <c r="A71" s="263"/>
      <c r="B71" s="263"/>
      <c r="D71" s="38"/>
      <c r="E71" s="35"/>
      <c r="F71" s="39"/>
      <c r="G71" s="35"/>
      <c r="H71" s="38"/>
      <c r="I71" s="35"/>
      <c r="J71" s="39"/>
      <c r="K71" s="35"/>
      <c r="L71" s="35"/>
      <c r="M71" s="35"/>
      <c r="N71" s="35"/>
      <c r="O71" s="35"/>
      <c r="P71" s="35"/>
    </row>
    <row r="72" spans="1:16" ht="21.75" customHeight="1" x14ac:dyDescent="0.2">
      <c r="A72" s="263"/>
      <c r="B72" s="263"/>
      <c r="D72" s="38"/>
      <c r="E72" s="35"/>
      <c r="F72" s="39"/>
      <c r="G72" s="35"/>
      <c r="H72" s="38"/>
      <c r="I72" s="35"/>
      <c r="J72" s="39"/>
      <c r="K72" s="35"/>
      <c r="L72" s="35"/>
      <c r="M72" s="35"/>
      <c r="N72" s="35"/>
      <c r="O72" s="35"/>
      <c r="P72" s="35"/>
    </row>
    <row r="73" spans="1:16" ht="21.75" customHeight="1" x14ac:dyDescent="0.2">
      <c r="A73" s="263"/>
      <c r="B73" s="263"/>
      <c r="D73" s="38"/>
      <c r="E73" s="35"/>
      <c r="F73" s="39"/>
      <c r="G73" s="35"/>
      <c r="H73" s="38"/>
      <c r="I73" s="35"/>
      <c r="J73" s="39"/>
      <c r="K73" s="35"/>
      <c r="L73" s="35"/>
      <c r="M73" s="35"/>
      <c r="N73" s="35"/>
      <c r="O73" s="35"/>
      <c r="P73" s="35"/>
    </row>
    <row r="74" spans="1:16" ht="21.75" customHeight="1" x14ac:dyDescent="0.2">
      <c r="A74" s="263"/>
      <c r="B74" s="263"/>
      <c r="D74" s="38"/>
      <c r="E74" s="35"/>
      <c r="F74" s="39"/>
      <c r="G74" s="35"/>
      <c r="H74" s="38"/>
      <c r="I74" s="35"/>
      <c r="J74" s="39"/>
      <c r="K74" s="35"/>
      <c r="L74" s="35"/>
      <c r="M74" s="35"/>
      <c r="N74" s="35"/>
      <c r="O74" s="35"/>
      <c r="P74" s="35"/>
    </row>
    <row r="75" spans="1:16" ht="21.75" customHeight="1" x14ac:dyDescent="0.2">
      <c r="A75" s="263"/>
      <c r="B75" s="263"/>
      <c r="D75" s="38"/>
      <c r="E75" s="35"/>
      <c r="F75" s="39"/>
      <c r="G75" s="35"/>
      <c r="H75" s="38"/>
      <c r="I75" s="35"/>
      <c r="J75" s="39"/>
      <c r="K75" s="35"/>
      <c r="L75" s="35"/>
      <c r="M75" s="35"/>
      <c r="N75" s="35"/>
      <c r="O75" s="35"/>
      <c r="P75" s="35"/>
    </row>
    <row r="76" spans="1:16" ht="21.75" customHeight="1" x14ac:dyDescent="0.2">
      <c r="A76" s="263"/>
      <c r="B76" s="263"/>
      <c r="D76" s="38"/>
      <c r="E76" s="35"/>
      <c r="F76" s="39"/>
      <c r="G76" s="35"/>
      <c r="H76" s="38"/>
      <c r="I76" s="35"/>
      <c r="J76" s="39"/>
      <c r="K76" s="35"/>
      <c r="L76" s="35"/>
      <c r="M76" s="35"/>
      <c r="N76" s="35"/>
      <c r="O76" s="35"/>
      <c r="P76" s="35"/>
    </row>
    <row r="77" spans="1:16" ht="21.75" customHeight="1" x14ac:dyDescent="0.2">
      <c r="A77" s="263"/>
      <c r="B77" s="263"/>
      <c r="D77" s="38"/>
      <c r="E77" s="35"/>
      <c r="F77" s="39"/>
      <c r="G77" s="35"/>
      <c r="H77" s="38"/>
      <c r="I77" s="35"/>
      <c r="J77" s="39"/>
      <c r="K77" s="35"/>
      <c r="L77" s="35"/>
      <c r="M77" s="35"/>
      <c r="N77" s="35"/>
      <c r="O77" s="35"/>
      <c r="P77" s="35"/>
    </row>
    <row r="78" spans="1:16" ht="21.75" customHeight="1" x14ac:dyDescent="0.2">
      <c r="A78" s="263"/>
      <c r="B78" s="263"/>
      <c r="D78" s="38"/>
      <c r="E78" s="35"/>
      <c r="F78" s="39"/>
      <c r="G78" s="35"/>
      <c r="H78" s="38"/>
      <c r="I78" s="35"/>
      <c r="J78" s="39"/>
      <c r="K78" s="35"/>
      <c r="L78" s="35"/>
      <c r="M78" s="35"/>
      <c r="N78" s="35"/>
      <c r="O78" s="35"/>
      <c r="P78" s="35"/>
    </row>
    <row r="79" spans="1:16" ht="21.75" customHeight="1" x14ac:dyDescent="0.2">
      <c r="A79" s="263"/>
      <c r="B79" s="263"/>
      <c r="D79" s="38"/>
      <c r="E79" s="35"/>
      <c r="F79" s="39"/>
      <c r="G79" s="35"/>
      <c r="H79" s="38"/>
      <c r="I79" s="35"/>
      <c r="J79" s="39"/>
      <c r="K79" s="35"/>
      <c r="L79" s="35"/>
      <c r="M79" s="35"/>
      <c r="N79" s="35"/>
      <c r="O79" s="35"/>
      <c r="P79" s="35"/>
    </row>
    <row r="80" spans="1:16" ht="21.75" customHeight="1" x14ac:dyDescent="0.2">
      <c r="A80" s="263"/>
      <c r="B80" s="263"/>
      <c r="D80" s="38"/>
      <c r="E80" s="35"/>
      <c r="F80" s="39"/>
      <c r="G80" s="35"/>
      <c r="H80" s="38"/>
      <c r="I80" s="35"/>
      <c r="J80" s="39"/>
      <c r="K80" s="35"/>
      <c r="L80" s="35"/>
      <c r="M80" s="35"/>
      <c r="N80" s="35"/>
      <c r="O80" s="35"/>
      <c r="P80" s="35"/>
    </row>
    <row r="81" spans="1:16" ht="21.75" customHeight="1" x14ac:dyDescent="0.2">
      <c r="A81" s="263"/>
      <c r="B81" s="263"/>
      <c r="D81" s="38"/>
      <c r="E81" s="35"/>
      <c r="F81" s="39"/>
      <c r="G81" s="35"/>
      <c r="H81" s="38"/>
      <c r="I81" s="35"/>
      <c r="J81" s="39"/>
      <c r="K81" s="35"/>
      <c r="L81" s="35"/>
      <c r="M81" s="35"/>
      <c r="N81" s="35"/>
      <c r="O81" s="35"/>
      <c r="P81" s="35"/>
    </row>
    <row r="82" spans="1:16" ht="21.75" customHeight="1" x14ac:dyDescent="0.2">
      <c r="A82" s="263"/>
      <c r="B82" s="263"/>
      <c r="D82" s="38"/>
      <c r="E82" s="35"/>
      <c r="F82" s="39"/>
      <c r="G82" s="35"/>
      <c r="H82" s="38"/>
      <c r="I82" s="35"/>
      <c r="J82" s="39"/>
      <c r="K82" s="35"/>
      <c r="L82" s="35"/>
      <c r="M82" s="35"/>
      <c r="N82" s="35"/>
      <c r="O82" s="35"/>
      <c r="P82" s="35"/>
    </row>
    <row r="83" spans="1:16" ht="21.75" customHeight="1" x14ac:dyDescent="0.2">
      <c r="A83" s="263"/>
      <c r="B83" s="263"/>
      <c r="D83" s="38"/>
      <c r="E83" s="35"/>
      <c r="F83" s="39"/>
      <c r="G83" s="35"/>
      <c r="H83" s="38"/>
      <c r="I83" s="35"/>
      <c r="J83" s="39"/>
      <c r="K83" s="35"/>
      <c r="L83" s="35"/>
      <c r="M83" s="35"/>
      <c r="N83" s="35"/>
      <c r="O83" s="35"/>
      <c r="P83" s="35"/>
    </row>
    <row r="84" spans="1:16" ht="21.75" customHeight="1" x14ac:dyDescent="0.2">
      <c r="A84" s="263"/>
      <c r="B84" s="263"/>
      <c r="D84" s="38"/>
      <c r="E84" s="35"/>
      <c r="F84" s="39"/>
      <c r="G84" s="35"/>
      <c r="H84" s="38"/>
      <c r="I84" s="35"/>
      <c r="J84" s="39"/>
      <c r="K84" s="35"/>
      <c r="L84" s="35"/>
      <c r="M84" s="35"/>
      <c r="N84" s="35"/>
      <c r="O84" s="35"/>
      <c r="P84" s="35"/>
    </row>
    <row r="85" spans="1:16" ht="21.75" customHeight="1" x14ac:dyDescent="0.2">
      <c r="A85" s="263"/>
      <c r="B85" s="263"/>
      <c r="D85" s="38"/>
      <c r="E85" s="35"/>
      <c r="F85" s="39"/>
      <c r="G85" s="35"/>
      <c r="H85" s="38"/>
      <c r="I85" s="35"/>
      <c r="J85" s="39"/>
      <c r="K85" s="35"/>
      <c r="L85" s="35"/>
      <c r="M85" s="35"/>
      <c r="N85" s="35"/>
      <c r="O85" s="35"/>
      <c r="P85" s="35"/>
    </row>
    <row r="86" spans="1:16" ht="21.75" customHeight="1" x14ac:dyDescent="0.2">
      <c r="A86" s="263"/>
      <c r="B86" s="263"/>
      <c r="D86" s="38"/>
      <c r="E86" s="35"/>
      <c r="F86" s="39"/>
      <c r="G86" s="35"/>
      <c r="H86" s="38"/>
      <c r="I86" s="35"/>
      <c r="J86" s="39"/>
      <c r="K86" s="35"/>
      <c r="L86" s="35"/>
      <c r="M86" s="35"/>
      <c r="N86" s="35"/>
      <c r="O86" s="35"/>
      <c r="P86" s="35"/>
    </row>
    <row r="87" spans="1:16" ht="21.75" customHeight="1" x14ac:dyDescent="0.2">
      <c r="A87" s="263"/>
      <c r="B87" s="263"/>
      <c r="D87" s="38"/>
      <c r="E87" s="35"/>
      <c r="F87" s="39"/>
      <c r="G87" s="35"/>
      <c r="H87" s="38"/>
      <c r="I87" s="35"/>
      <c r="J87" s="39"/>
      <c r="K87" s="35"/>
      <c r="L87" s="35"/>
      <c r="M87" s="35"/>
      <c r="N87" s="35"/>
      <c r="O87" s="35"/>
      <c r="P87" s="35"/>
    </row>
    <row r="88" spans="1:16" ht="21.75" customHeight="1" x14ac:dyDescent="0.2">
      <c r="A88" s="263"/>
      <c r="B88" s="263"/>
      <c r="D88" s="38"/>
      <c r="E88" s="35"/>
      <c r="F88" s="39"/>
      <c r="G88" s="35"/>
      <c r="H88" s="38"/>
      <c r="I88" s="35"/>
      <c r="J88" s="39"/>
      <c r="K88" s="35"/>
      <c r="L88" s="35"/>
      <c r="M88" s="35"/>
      <c r="N88" s="35"/>
      <c r="O88" s="35"/>
      <c r="P88" s="35"/>
    </row>
    <row r="89" spans="1:16" ht="21.75" customHeight="1" x14ac:dyDescent="0.2">
      <c r="A89" s="263"/>
      <c r="B89" s="263"/>
      <c r="D89" s="38"/>
      <c r="E89" s="35"/>
      <c r="F89" s="39"/>
      <c r="G89" s="35"/>
      <c r="H89" s="38"/>
      <c r="I89" s="35"/>
      <c r="J89" s="39"/>
      <c r="K89" s="35"/>
      <c r="L89" s="35"/>
      <c r="M89" s="35"/>
      <c r="N89" s="35"/>
      <c r="O89" s="35"/>
      <c r="P89" s="35"/>
    </row>
    <row r="90" spans="1:16" ht="21.75" customHeight="1" x14ac:dyDescent="0.2">
      <c r="A90" s="263"/>
      <c r="B90" s="263"/>
      <c r="D90" s="38"/>
      <c r="E90" s="35"/>
      <c r="F90" s="39"/>
      <c r="G90" s="35"/>
      <c r="H90" s="38"/>
      <c r="I90" s="35"/>
      <c r="J90" s="39"/>
      <c r="K90" s="35"/>
      <c r="L90" s="35"/>
      <c r="M90" s="35"/>
      <c r="N90" s="35"/>
      <c r="O90" s="35"/>
      <c r="P90" s="35"/>
    </row>
    <row r="91" spans="1:16" ht="21.75" customHeight="1" x14ac:dyDescent="0.2">
      <c r="A91" s="263"/>
      <c r="B91" s="263"/>
      <c r="D91" s="38"/>
      <c r="E91" s="35"/>
      <c r="F91" s="39"/>
      <c r="G91" s="35"/>
      <c r="H91" s="38"/>
      <c r="I91" s="35"/>
      <c r="J91" s="39"/>
      <c r="K91" s="35"/>
      <c r="L91" s="35"/>
      <c r="M91" s="35"/>
      <c r="N91" s="35"/>
      <c r="O91" s="35"/>
      <c r="P91" s="35"/>
    </row>
    <row r="92" spans="1:16" ht="21.75" customHeight="1" x14ac:dyDescent="0.2">
      <c r="A92" s="263"/>
      <c r="B92" s="263"/>
      <c r="D92" s="38"/>
      <c r="E92" s="35"/>
      <c r="F92" s="39"/>
      <c r="G92" s="35"/>
      <c r="H92" s="38"/>
      <c r="I92" s="35"/>
      <c r="J92" s="39"/>
      <c r="K92" s="35"/>
      <c r="L92" s="35"/>
      <c r="M92" s="35"/>
      <c r="N92" s="35"/>
      <c r="O92" s="35"/>
      <c r="P92" s="35"/>
    </row>
    <row r="93" spans="1:16" ht="21.75" customHeight="1" x14ac:dyDescent="0.2">
      <c r="A93" s="263"/>
      <c r="B93" s="263"/>
      <c r="D93" s="38"/>
      <c r="E93" s="35"/>
      <c r="F93" s="39"/>
      <c r="G93" s="35"/>
      <c r="H93" s="38"/>
      <c r="I93" s="35"/>
      <c r="J93" s="39"/>
      <c r="K93" s="35"/>
      <c r="L93" s="35"/>
      <c r="M93" s="35"/>
      <c r="N93" s="35"/>
      <c r="O93" s="35"/>
      <c r="P93" s="35"/>
    </row>
    <row r="94" spans="1:16" ht="21.75" customHeight="1" x14ac:dyDescent="0.2">
      <c r="A94" s="263"/>
      <c r="B94" s="263"/>
      <c r="D94" s="38"/>
      <c r="E94" s="35"/>
      <c r="F94" s="39"/>
      <c r="G94" s="35"/>
      <c r="H94" s="38"/>
      <c r="I94" s="35"/>
      <c r="J94" s="39"/>
      <c r="K94" s="35"/>
      <c r="L94" s="35"/>
      <c r="M94" s="35"/>
      <c r="N94" s="35"/>
      <c r="O94" s="35"/>
      <c r="P94" s="35"/>
    </row>
    <row r="95" spans="1:16" ht="21.75" customHeight="1" x14ac:dyDescent="0.2">
      <c r="A95" s="263"/>
      <c r="B95" s="263"/>
      <c r="D95" s="38"/>
      <c r="E95" s="35"/>
      <c r="F95" s="39"/>
      <c r="G95" s="35"/>
      <c r="H95" s="38"/>
      <c r="I95" s="35"/>
      <c r="J95" s="39"/>
      <c r="K95" s="35"/>
      <c r="L95" s="35"/>
      <c r="M95" s="35"/>
      <c r="N95" s="35"/>
      <c r="O95" s="35"/>
      <c r="P95" s="35"/>
    </row>
    <row r="96" spans="1:16" ht="21.75" customHeight="1" x14ac:dyDescent="0.2">
      <c r="A96" s="263"/>
      <c r="B96" s="263"/>
      <c r="D96" s="38"/>
      <c r="E96" s="35"/>
      <c r="F96" s="39"/>
      <c r="G96" s="35"/>
      <c r="H96" s="38"/>
      <c r="I96" s="35"/>
      <c r="J96" s="39"/>
      <c r="K96" s="35"/>
      <c r="L96" s="35"/>
      <c r="M96" s="35"/>
      <c r="N96" s="35"/>
      <c r="O96" s="35"/>
      <c r="P96" s="35"/>
    </row>
    <row r="97" spans="1:16" ht="21.75" customHeight="1" x14ac:dyDescent="0.2">
      <c r="A97" s="263"/>
      <c r="B97" s="263"/>
      <c r="D97" s="38"/>
      <c r="E97" s="35"/>
      <c r="F97" s="39"/>
      <c r="G97" s="35"/>
      <c r="H97" s="38"/>
      <c r="I97" s="35"/>
      <c r="J97" s="39"/>
      <c r="K97" s="35"/>
      <c r="L97" s="35"/>
      <c r="M97" s="35"/>
      <c r="N97" s="35"/>
      <c r="O97" s="35"/>
      <c r="P97" s="35"/>
    </row>
    <row r="98" spans="1:16" ht="21.75" customHeight="1" x14ac:dyDescent="0.2">
      <c r="A98" s="263"/>
      <c r="B98" s="263"/>
      <c r="D98" s="38"/>
      <c r="E98" s="35"/>
      <c r="F98" s="39"/>
      <c r="G98" s="35"/>
      <c r="H98" s="38"/>
      <c r="I98" s="35"/>
      <c r="J98" s="39"/>
      <c r="K98" s="35"/>
      <c r="L98" s="35"/>
      <c r="M98" s="35"/>
      <c r="N98" s="35"/>
      <c r="O98" s="35"/>
      <c r="P98" s="35"/>
    </row>
    <row r="99" spans="1:16" ht="21.75" customHeight="1" x14ac:dyDescent="0.2">
      <c r="A99" s="263"/>
      <c r="B99" s="263"/>
      <c r="D99" s="38"/>
      <c r="E99" s="35"/>
      <c r="F99" s="39"/>
      <c r="G99" s="35"/>
      <c r="H99" s="38"/>
      <c r="I99" s="35"/>
      <c r="J99" s="39"/>
      <c r="K99" s="35"/>
      <c r="L99" s="35"/>
      <c r="M99" s="35"/>
      <c r="N99" s="35"/>
      <c r="O99" s="35"/>
      <c r="P99" s="35"/>
    </row>
    <row r="100" spans="1:16" ht="21.75" customHeight="1" x14ac:dyDescent="0.2">
      <c r="A100" s="263"/>
      <c r="B100" s="263"/>
      <c r="D100" s="38"/>
      <c r="E100" s="35"/>
      <c r="F100" s="39"/>
      <c r="G100" s="35"/>
      <c r="H100" s="38"/>
      <c r="I100" s="35"/>
      <c r="J100" s="39"/>
      <c r="K100" s="35"/>
      <c r="L100" s="35"/>
      <c r="M100" s="35"/>
      <c r="N100" s="35"/>
      <c r="O100" s="35"/>
      <c r="P100" s="35"/>
    </row>
    <row r="101" spans="1:16" ht="21.75" customHeight="1" x14ac:dyDescent="0.2">
      <c r="A101" s="263"/>
      <c r="B101" s="263"/>
      <c r="D101" s="38"/>
      <c r="E101" s="35"/>
      <c r="F101" s="39"/>
      <c r="G101" s="35"/>
      <c r="H101" s="38"/>
      <c r="I101" s="35"/>
      <c r="J101" s="39"/>
      <c r="K101" s="35"/>
      <c r="L101" s="35"/>
      <c r="M101" s="35"/>
      <c r="N101" s="35"/>
      <c r="O101" s="35"/>
      <c r="P101" s="35"/>
    </row>
    <row r="102" spans="1:16" ht="21.75" customHeight="1" x14ac:dyDescent="0.2">
      <c r="A102" s="263"/>
      <c r="B102" s="263"/>
      <c r="D102" s="38"/>
      <c r="E102" s="35"/>
      <c r="F102" s="39"/>
      <c r="G102" s="35"/>
      <c r="H102" s="38"/>
      <c r="I102" s="35"/>
      <c r="J102" s="39"/>
      <c r="K102" s="35"/>
      <c r="L102" s="35"/>
      <c r="M102" s="35"/>
      <c r="N102" s="35"/>
      <c r="O102" s="35"/>
      <c r="P102" s="35"/>
    </row>
    <row r="103" spans="1:16" ht="21.75" customHeight="1" x14ac:dyDescent="0.2">
      <c r="A103" s="263"/>
      <c r="B103" s="263"/>
      <c r="D103" s="38"/>
      <c r="E103" s="35"/>
      <c r="F103" s="39"/>
      <c r="G103" s="35"/>
      <c r="H103" s="38"/>
      <c r="I103" s="35"/>
      <c r="J103" s="39"/>
      <c r="K103" s="35"/>
      <c r="L103" s="35"/>
      <c r="M103" s="35"/>
      <c r="N103" s="35"/>
      <c r="O103" s="35"/>
      <c r="P103" s="35"/>
    </row>
    <row r="104" spans="1:16" ht="21.75" customHeight="1" x14ac:dyDescent="0.2">
      <c r="A104" s="263"/>
      <c r="B104" s="263"/>
      <c r="D104" s="38"/>
      <c r="E104" s="35"/>
      <c r="F104" s="39"/>
      <c r="G104" s="35"/>
      <c r="H104" s="38"/>
      <c r="I104" s="35"/>
      <c r="J104" s="39"/>
      <c r="K104" s="35"/>
      <c r="L104" s="35"/>
      <c r="M104" s="35"/>
      <c r="N104" s="35"/>
      <c r="O104" s="35"/>
      <c r="P104" s="35"/>
    </row>
    <row r="105" spans="1:16" ht="21.75" customHeight="1" x14ac:dyDescent="0.2">
      <c r="A105" s="263"/>
      <c r="B105" s="263"/>
      <c r="D105" s="38"/>
      <c r="E105" s="35"/>
      <c r="F105" s="39"/>
      <c r="G105" s="35"/>
      <c r="H105" s="38"/>
      <c r="I105" s="35"/>
      <c r="J105" s="39"/>
      <c r="K105" s="35"/>
      <c r="L105" s="35"/>
      <c r="M105" s="35"/>
      <c r="N105" s="35"/>
      <c r="O105" s="35"/>
      <c r="P105" s="35"/>
    </row>
    <row r="106" spans="1:16" ht="21.75" customHeight="1" x14ac:dyDescent="0.2">
      <c r="A106" s="263"/>
      <c r="B106" s="263"/>
      <c r="D106" s="38"/>
      <c r="E106" s="35"/>
      <c r="F106" s="39"/>
      <c r="G106" s="35"/>
      <c r="H106" s="38"/>
      <c r="I106" s="35"/>
      <c r="J106" s="39"/>
      <c r="K106" s="35"/>
      <c r="L106" s="35"/>
      <c r="M106" s="35"/>
      <c r="N106" s="35"/>
      <c r="O106" s="35"/>
      <c r="P106" s="35"/>
    </row>
    <row r="107" spans="1:16" ht="21.75" customHeight="1" x14ac:dyDescent="0.2">
      <c r="A107" s="263"/>
      <c r="B107" s="263"/>
      <c r="D107" s="38"/>
      <c r="E107" s="35"/>
      <c r="F107" s="39"/>
      <c r="G107" s="35"/>
      <c r="H107" s="38"/>
      <c r="I107" s="35"/>
      <c r="J107" s="39"/>
      <c r="K107" s="35"/>
      <c r="L107" s="35"/>
      <c r="M107" s="35"/>
      <c r="N107" s="35"/>
      <c r="O107" s="35"/>
      <c r="P107" s="35"/>
    </row>
    <row r="108" spans="1:16" ht="21.75" customHeight="1" x14ac:dyDescent="0.2">
      <c r="A108" s="263"/>
      <c r="B108" s="263"/>
      <c r="D108" s="38"/>
      <c r="E108" s="35"/>
      <c r="F108" s="39"/>
      <c r="G108" s="35"/>
      <c r="H108" s="38"/>
      <c r="I108" s="35"/>
      <c r="J108" s="39"/>
      <c r="K108" s="35"/>
      <c r="L108" s="35"/>
      <c r="M108" s="35"/>
      <c r="N108" s="35"/>
      <c r="O108" s="35"/>
      <c r="P108" s="35"/>
    </row>
    <row r="109" spans="1:16" ht="21.75" customHeight="1" x14ac:dyDescent="0.2">
      <c r="A109" s="263"/>
      <c r="B109" s="263"/>
      <c r="D109" s="38"/>
      <c r="E109" s="35"/>
      <c r="F109" s="39"/>
      <c r="G109" s="35"/>
      <c r="H109" s="38"/>
      <c r="I109" s="35"/>
      <c r="J109" s="39"/>
      <c r="K109" s="35"/>
      <c r="L109" s="35"/>
      <c r="M109" s="35"/>
      <c r="N109" s="35"/>
      <c r="O109" s="35"/>
      <c r="P109" s="35"/>
    </row>
    <row r="110" spans="1:16" ht="21.75" customHeight="1" x14ac:dyDescent="0.2">
      <c r="A110" s="263"/>
      <c r="B110" s="263"/>
      <c r="D110" s="38"/>
      <c r="E110" s="35"/>
      <c r="F110" s="39"/>
      <c r="G110" s="35"/>
      <c r="H110" s="38"/>
      <c r="I110" s="35"/>
      <c r="J110" s="39"/>
      <c r="K110" s="35"/>
      <c r="L110" s="35"/>
      <c r="M110" s="35"/>
      <c r="N110" s="35"/>
      <c r="O110" s="35"/>
      <c r="P110" s="35"/>
    </row>
    <row r="111" spans="1:16" ht="21.75" customHeight="1" x14ac:dyDescent="0.2">
      <c r="A111" s="263"/>
      <c r="B111" s="263"/>
      <c r="D111" s="38"/>
      <c r="E111" s="35"/>
      <c r="F111" s="39"/>
      <c r="G111" s="35"/>
      <c r="H111" s="38"/>
      <c r="I111" s="35"/>
      <c r="J111" s="39"/>
      <c r="K111" s="35"/>
      <c r="L111" s="35"/>
      <c r="M111" s="35"/>
      <c r="N111" s="35"/>
      <c r="O111" s="35"/>
      <c r="P111" s="35"/>
    </row>
    <row r="112" spans="1:16" ht="21.75" customHeight="1" x14ac:dyDescent="0.2">
      <c r="A112" s="263"/>
      <c r="B112" s="263"/>
      <c r="D112" s="38"/>
      <c r="E112" s="35"/>
      <c r="F112" s="39"/>
      <c r="G112" s="35"/>
      <c r="H112" s="38"/>
      <c r="I112" s="35"/>
      <c r="J112" s="39"/>
      <c r="K112" s="35"/>
      <c r="L112" s="35"/>
      <c r="M112" s="35"/>
      <c r="N112" s="35"/>
      <c r="O112" s="35"/>
      <c r="P112" s="35"/>
    </row>
    <row r="113" spans="1:16" ht="21.75" customHeight="1" x14ac:dyDescent="0.2">
      <c r="A113" s="263"/>
      <c r="B113" s="263"/>
      <c r="D113" s="38"/>
      <c r="E113" s="35"/>
      <c r="F113" s="39"/>
      <c r="G113" s="35"/>
      <c r="H113" s="38"/>
      <c r="I113" s="35"/>
      <c r="J113" s="39"/>
      <c r="K113" s="35"/>
      <c r="L113" s="35"/>
      <c r="M113" s="35"/>
      <c r="N113" s="35"/>
      <c r="O113" s="35"/>
      <c r="P113" s="35"/>
    </row>
    <row r="114" spans="1:16" ht="21.75" customHeight="1" x14ac:dyDescent="0.2">
      <c r="A114" s="263"/>
      <c r="B114" s="263"/>
      <c r="D114" s="38"/>
      <c r="E114" s="35"/>
      <c r="F114" s="39"/>
      <c r="G114" s="35"/>
      <c r="H114" s="38"/>
      <c r="I114" s="35"/>
      <c r="J114" s="39"/>
      <c r="K114" s="35"/>
      <c r="L114" s="35"/>
      <c r="M114" s="35"/>
      <c r="N114" s="35"/>
      <c r="O114" s="35"/>
      <c r="P114" s="35"/>
    </row>
    <row r="115" spans="1:16" ht="21.75" customHeight="1" x14ac:dyDescent="0.2">
      <c r="A115" s="263"/>
      <c r="B115" s="263"/>
      <c r="D115" s="38"/>
      <c r="E115" s="35"/>
      <c r="F115" s="39"/>
      <c r="G115" s="35"/>
      <c r="H115" s="38"/>
      <c r="I115" s="35"/>
      <c r="J115" s="39"/>
      <c r="K115" s="35"/>
      <c r="L115" s="35"/>
      <c r="M115" s="35"/>
      <c r="N115" s="35"/>
      <c r="O115" s="35"/>
      <c r="P115" s="35"/>
    </row>
    <row r="116" spans="1:16" ht="21.75" customHeight="1" x14ac:dyDescent="0.2">
      <c r="A116" s="263"/>
      <c r="B116" s="263"/>
      <c r="D116" s="38"/>
      <c r="E116" s="35"/>
      <c r="F116" s="39"/>
      <c r="G116" s="35"/>
      <c r="H116" s="38"/>
      <c r="I116" s="35"/>
      <c r="J116" s="39"/>
      <c r="K116" s="35"/>
      <c r="L116" s="35"/>
      <c r="M116" s="35"/>
      <c r="N116" s="35"/>
      <c r="O116" s="35"/>
      <c r="P116" s="35"/>
    </row>
    <row r="117" spans="1:16" ht="21.75" customHeight="1" x14ac:dyDescent="0.2">
      <c r="A117" s="263"/>
      <c r="B117" s="263"/>
      <c r="D117" s="38"/>
      <c r="E117" s="35"/>
      <c r="F117" s="39"/>
      <c r="G117" s="35"/>
      <c r="H117" s="38"/>
      <c r="I117" s="35"/>
      <c r="J117" s="39"/>
      <c r="K117" s="35"/>
      <c r="L117" s="35"/>
      <c r="M117" s="35"/>
      <c r="N117" s="35"/>
      <c r="O117" s="35"/>
      <c r="P117" s="35"/>
    </row>
    <row r="118" spans="1:16" ht="21.75" customHeight="1" x14ac:dyDescent="0.2">
      <c r="A118" s="263"/>
      <c r="B118" s="263"/>
      <c r="D118" s="38"/>
      <c r="E118" s="35"/>
      <c r="F118" s="39"/>
      <c r="G118" s="35"/>
      <c r="H118" s="38"/>
      <c r="I118" s="35"/>
      <c r="J118" s="39"/>
      <c r="K118" s="35"/>
      <c r="L118" s="35"/>
      <c r="M118" s="35"/>
      <c r="N118" s="35"/>
      <c r="O118" s="35"/>
      <c r="P118" s="35"/>
    </row>
    <row r="119" spans="1:16" ht="21.75" customHeight="1" x14ac:dyDescent="0.2">
      <c r="A119" s="263"/>
      <c r="B119" s="263"/>
      <c r="D119" s="38"/>
      <c r="E119" s="35"/>
      <c r="F119" s="39"/>
      <c r="G119" s="35"/>
      <c r="H119" s="38"/>
      <c r="I119" s="35"/>
      <c r="J119" s="39"/>
      <c r="K119" s="35"/>
      <c r="L119" s="35"/>
      <c r="M119" s="35"/>
      <c r="N119" s="35"/>
      <c r="O119" s="35"/>
      <c r="P119" s="35"/>
    </row>
    <row r="120" spans="1:16" ht="21.75" customHeight="1" x14ac:dyDescent="0.2">
      <c r="A120" s="263"/>
      <c r="B120" s="263"/>
      <c r="D120" s="38"/>
      <c r="E120" s="35"/>
      <c r="F120" s="39"/>
      <c r="G120" s="35"/>
      <c r="H120" s="38"/>
      <c r="I120" s="35"/>
      <c r="J120" s="39"/>
      <c r="K120" s="35"/>
      <c r="L120" s="35"/>
      <c r="M120" s="35"/>
      <c r="N120" s="35"/>
      <c r="O120" s="35"/>
      <c r="P120" s="35"/>
    </row>
    <row r="121" spans="1:16" ht="21.75" customHeight="1" x14ac:dyDescent="0.2">
      <c r="A121" s="263"/>
      <c r="B121" s="263"/>
      <c r="D121" s="38"/>
      <c r="E121" s="35"/>
      <c r="F121" s="39"/>
      <c r="G121" s="35"/>
      <c r="H121" s="38"/>
      <c r="I121" s="35"/>
      <c r="J121" s="39"/>
      <c r="K121" s="35"/>
      <c r="L121" s="35"/>
      <c r="M121" s="35"/>
      <c r="N121" s="35"/>
      <c r="O121" s="35"/>
      <c r="P121" s="35"/>
    </row>
    <row r="122" spans="1:16" ht="21.75" customHeight="1" x14ac:dyDescent="0.2">
      <c r="A122" s="263"/>
      <c r="B122" s="263"/>
      <c r="D122" s="38"/>
      <c r="E122" s="35"/>
      <c r="F122" s="39"/>
      <c r="G122" s="35"/>
      <c r="H122" s="38"/>
      <c r="I122" s="35"/>
      <c r="J122" s="39"/>
      <c r="K122" s="35"/>
      <c r="L122" s="35"/>
      <c r="M122" s="35"/>
      <c r="N122" s="35"/>
      <c r="O122" s="35"/>
      <c r="P122" s="35"/>
    </row>
    <row r="123" spans="1:16" ht="21.75" customHeight="1" x14ac:dyDescent="0.2">
      <c r="A123" s="263"/>
      <c r="B123" s="263"/>
      <c r="D123" s="38"/>
      <c r="E123" s="35"/>
      <c r="F123" s="39"/>
      <c r="G123" s="35"/>
      <c r="H123" s="38"/>
      <c r="I123" s="35"/>
      <c r="J123" s="39"/>
      <c r="K123" s="35"/>
      <c r="L123" s="35"/>
      <c r="M123" s="35"/>
      <c r="N123" s="35"/>
      <c r="O123" s="35"/>
      <c r="P123" s="35"/>
    </row>
    <row r="124" spans="1:16" ht="21.75" customHeight="1" x14ac:dyDescent="0.2">
      <c r="A124" s="263"/>
      <c r="B124" s="263"/>
      <c r="D124" s="38"/>
      <c r="E124" s="35"/>
      <c r="F124" s="39"/>
      <c r="G124" s="35"/>
      <c r="H124" s="38"/>
      <c r="I124" s="35"/>
      <c r="J124" s="39"/>
      <c r="K124" s="35"/>
      <c r="L124" s="35"/>
      <c r="M124" s="35"/>
      <c r="N124" s="35"/>
      <c r="O124" s="35"/>
      <c r="P124" s="35"/>
    </row>
    <row r="125" spans="1:16" ht="21.75" customHeight="1" x14ac:dyDescent="0.2">
      <c r="A125" s="263"/>
      <c r="B125" s="263"/>
      <c r="D125" s="38"/>
      <c r="E125" s="35"/>
      <c r="F125" s="39"/>
      <c r="G125" s="35"/>
      <c r="H125" s="38"/>
      <c r="I125" s="35"/>
      <c r="J125" s="39"/>
      <c r="K125" s="35"/>
      <c r="L125" s="35"/>
      <c r="M125" s="35"/>
      <c r="N125" s="35"/>
      <c r="O125" s="35"/>
      <c r="P125" s="35"/>
    </row>
    <row r="126" spans="1:16" ht="21.75" customHeight="1" x14ac:dyDescent="0.2">
      <c r="A126" s="263"/>
      <c r="B126" s="263"/>
      <c r="D126" s="38"/>
      <c r="E126" s="35"/>
      <c r="F126" s="39"/>
      <c r="G126" s="35"/>
      <c r="H126" s="38"/>
      <c r="I126" s="35"/>
      <c r="J126" s="39"/>
      <c r="K126" s="35"/>
      <c r="L126" s="35"/>
      <c r="M126" s="35"/>
      <c r="N126" s="35"/>
      <c r="O126" s="35"/>
      <c r="P126" s="35"/>
    </row>
    <row r="127" spans="1:16" ht="21.75" customHeight="1" x14ac:dyDescent="0.2">
      <c r="A127" s="263"/>
      <c r="B127" s="263"/>
      <c r="D127" s="38"/>
      <c r="E127" s="35"/>
      <c r="F127" s="39"/>
      <c r="G127" s="35"/>
      <c r="H127" s="38"/>
      <c r="I127" s="35"/>
      <c r="J127" s="39"/>
      <c r="K127" s="35"/>
      <c r="L127" s="35"/>
      <c r="M127" s="35"/>
      <c r="N127" s="35"/>
      <c r="O127" s="35"/>
      <c r="P127" s="35"/>
    </row>
    <row r="128" spans="1:16" ht="21.75" customHeight="1" x14ac:dyDescent="0.2">
      <c r="A128" s="263"/>
      <c r="B128" s="263"/>
      <c r="D128" s="38"/>
      <c r="E128" s="35"/>
      <c r="F128" s="39"/>
      <c r="G128" s="35"/>
      <c r="H128" s="38"/>
      <c r="I128" s="35"/>
      <c r="J128" s="39"/>
      <c r="K128" s="35"/>
      <c r="L128" s="35"/>
      <c r="M128" s="35"/>
      <c r="N128" s="35"/>
      <c r="O128" s="35"/>
      <c r="P128" s="35"/>
    </row>
    <row r="129" spans="1:36" ht="21.75" customHeight="1" x14ac:dyDescent="0.2">
      <c r="A129" s="263"/>
      <c r="B129" s="263"/>
      <c r="D129" s="38"/>
      <c r="E129" s="35"/>
      <c r="F129" s="39"/>
      <c r="G129" s="35"/>
      <c r="H129" s="38"/>
      <c r="I129" s="35"/>
      <c r="J129" s="39"/>
      <c r="K129" s="35"/>
      <c r="L129" s="35"/>
      <c r="M129" s="35"/>
      <c r="N129" s="35"/>
      <c r="O129" s="35"/>
      <c r="P129" s="35"/>
    </row>
    <row r="130" spans="1:36" ht="21.75" customHeight="1" x14ac:dyDescent="0.2">
      <c r="A130" s="263"/>
      <c r="B130" s="263"/>
      <c r="D130" s="38"/>
      <c r="E130" s="35"/>
      <c r="F130" s="39"/>
      <c r="G130" s="35"/>
      <c r="H130" s="38"/>
      <c r="I130" s="35"/>
      <c r="J130" s="39"/>
      <c r="K130" s="35"/>
      <c r="L130" s="35"/>
      <c r="M130" s="35"/>
      <c r="N130" s="35"/>
      <c r="O130" s="35"/>
      <c r="P130" s="35"/>
    </row>
    <row r="131" spans="1:36" ht="21.75" customHeight="1" x14ac:dyDescent="0.2">
      <c r="A131" s="263"/>
      <c r="B131" s="263"/>
      <c r="D131" s="38"/>
      <c r="E131" s="35"/>
      <c r="F131" s="39"/>
      <c r="G131" s="35"/>
      <c r="H131" s="38"/>
      <c r="I131" s="35"/>
      <c r="J131" s="39"/>
      <c r="K131" s="35"/>
      <c r="L131" s="35"/>
      <c r="M131" s="35"/>
      <c r="N131" s="35"/>
      <c r="O131" s="35"/>
      <c r="P131" s="35"/>
    </row>
    <row r="132" spans="1:36" ht="21.75" customHeight="1" x14ac:dyDescent="0.2">
      <c r="A132" s="263"/>
      <c r="B132" s="263"/>
      <c r="D132" s="38"/>
      <c r="E132" s="35"/>
      <c r="F132" s="39"/>
      <c r="G132" s="35"/>
      <c r="H132" s="38"/>
      <c r="I132" s="35"/>
      <c r="J132" s="39"/>
      <c r="K132" s="35"/>
      <c r="L132" s="35"/>
      <c r="M132" s="35"/>
      <c r="N132" s="35"/>
      <c r="O132" s="35"/>
      <c r="P132" s="35"/>
    </row>
    <row r="133" spans="1:36" ht="21.75" customHeight="1" x14ac:dyDescent="0.2">
      <c r="A133" s="263"/>
      <c r="B133" s="263"/>
      <c r="D133" s="38"/>
      <c r="E133" s="35"/>
      <c r="F133" s="39"/>
      <c r="G133" s="35"/>
      <c r="H133" s="38"/>
      <c r="I133" s="35"/>
      <c r="J133" s="39"/>
      <c r="K133" s="35"/>
      <c r="L133" s="35"/>
      <c r="M133" s="35"/>
      <c r="N133" s="35"/>
      <c r="O133" s="35"/>
      <c r="P133" s="35"/>
    </row>
    <row r="134" spans="1:36" ht="21.75" customHeight="1" x14ac:dyDescent="0.2">
      <c r="A134" s="263"/>
      <c r="B134" s="263"/>
      <c r="D134" s="38"/>
      <c r="E134" s="35"/>
      <c r="F134" s="39"/>
      <c r="G134" s="35"/>
      <c r="H134" s="38"/>
      <c r="I134" s="35"/>
      <c r="J134" s="39"/>
      <c r="K134" s="35"/>
      <c r="L134" s="35"/>
      <c r="M134" s="35"/>
      <c r="N134" s="35"/>
      <c r="O134" s="35"/>
      <c r="P134" s="35"/>
    </row>
    <row r="135" spans="1:36" ht="21.75" customHeight="1" x14ac:dyDescent="0.2">
      <c r="A135" s="263"/>
      <c r="B135" s="263"/>
      <c r="D135" s="38"/>
      <c r="E135" s="35"/>
      <c r="F135" s="39"/>
      <c r="G135" s="35"/>
      <c r="H135" s="38"/>
      <c r="I135" s="35"/>
      <c r="J135" s="39"/>
      <c r="K135" s="35"/>
      <c r="L135" s="35"/>
      <c r="M135" s="35"/>
      <c r="N135" s="35"/>
      <c r="O135" s="35"/>
      <c r="P135" s="35"/>
    </row>
    <row r="136" spans="1:36" ht="21.75" customHeight="1" x14ac:dyDescent="0.2">
      <c r="A136" s="263"/>
      <c r="B136" s="263"/>
      <c r="D136" s="38"/>
      <c r="E136" s="35"/>
      <c r="F136" s="39"/>
      <c r="G136" s="35"/>
      <c r="H136" s="38"/>
      <c r="I136" s="35"/>
      <c r="J136" s="39"/>
      <c r="K136" s="35"/>
      <c r="L136" s="35"/>
      <c r="M136" s="35"/>
      <c r="N136" s="35"/>
      <c r="O136" s="35"/>
      <c r="P136" s="35"/>
    </row>
    <row r="137" spans="1:36" ht="21.75" customHeight="1" x14ac:dyDescent="0.2">
      <c r="A137" s="263"/>
      <c r="B137" s="263"/>
      <c r="D137" s="38"/>
      <c r="E137" s="35"/>
      <c r="F137" s="39"/>
      <c r="G137" s="35"/>
      <c r="H137" s="38"/>
      <c r="I137" s="35"/>
      <c r="J137" s="39"/>
      <c r="K137" s="35"/>
      <c r="L137" s="35"/>
      <c r="M137" s="35"/>
      <c r="N137" s="35"/>
      <c r="O137" s="35"/>
      <c r="P137" s="35"/>
    </row>
    <row r="138" spans="1:36" ht="21.75" customHeight="1" x14ac:dyDescent="0.2">
      <c r="A138" s="263"/>
      <c r="B138" s="263"/>
      <c r="D138" s="38"/>
      <c r="E138" s="35"/>
      <c r="F138" s="39"/>
      <c r="G138" s="35"/>
      <c r="H138" s="38"/>
      <c r="I138" s="35"/>
      <c r="J138" s="39"/>
      <c r="K138" s="35"/>
      <c r="L138" s="35"/>
      <c r="M138" s="35"/>
      <c r="N138" s="35"/>
      <c r="O138" s="35"/>
      <c r="P138" s="35"/>
    </row>
    <row r="139" spans="1:36" ht="21.75" customHeight="1" x14ac:dyDescent="0.2">
      <c r="A139" s="263"/>
      <c r="B139" s="263"/>
      <c r="D139" s="38"/>
      <c r="E139" s="35"/>
      <c r="F139" s="39"/>
      <c r="G139" s="35"/>
      <c r="H139" s="38"/>
      <c r="I139" s="35"/>
      <c r="J139" s="39"/>
      <c r="K139" s="35"/>
      <c r="L139" s="35"/>
      <c r="M139" s="35"/>
      <c r="N139" s="35"/>
      <c r="O139" s="35"/>
      <c r="P139" s="35"/>
    </row>
    <row r="140" spans="1:36" ht="21.75" customHeight="1" x14ac:dyDescent="0.2">
      <c r="A140" s="263"/>
      <c r="B140" s="263"/>
      <c r="D140" s="38"/>
      <c r="E140" s="35"/>
      <c r="F140" s="39"/>
      <c r="G140" s="35"/>
      <c r="H140" s="38"/>
      <c r="I140" s="35"/>
      <c r="J140" s="39"/>
      <c r="K140" s="35"/>
      <c r="L140" s="35"/>
      <c r="M140" s="35"/>
      <c r="N140" s="35"/>
      <c r="O140" s="35"/>
      <c r="P140" s="35"/>
    </row>
    <row r="141" spans="1:36" ht="21.75" customHeight="1" x14ac:dyDescent="0.2">
      <c r="A141" s="277"/>
      <c r="B141" s="277"/>
      <c r="C141" s="117"/>
      <c r="D141" s="187"/>
      <c r="E141" s="56"/>
      <c r="F141" s="125"/>
      <c r="G141" s="56"/>
      <c r="H141" s="187"/>
      <c r="I141" s="56"/>
      <c r="J141" s="125"/>
      <c r="K141" s="56"/>
      <c r="L141" s="56"/>
      <c r="M141" s="56"/>
      <c r="N141" s="56"/>
      <c r="O141" s="56"/>
      <c r="P141" s="56"/>
      <c r="Q141" s="117"/>
      <c r="R141" s="117"/>
      <c r="S141" s="117"/>
      <c r="T141" s="117"/>
      <c r="U141" s="117"/>
      <c r="V141" s="117"/>
      <c r="W141" s="117"/>
      <c r="X141" s="117"/>
      <c r="Y141" s="117"/>
      <c r="Z141" s="117"/>
      <c r="AA141" s="117"/>
      <c r="AB141" s="117"/>
      <c r="AC141" s="117"/>
      <c r="AD141" s="117"/>
      <c r="AE141" s="117"/>
      <c r="AF141" s="117"/>
      <c r="AG141" s="117"/>
      <c r="AH141" s="117"/>
      <c r="AI141" s="117"/>
      <c r="AJ141" s="117"/>
    </row>
    <row r="142" spans="1:36" ht="21.75" customHeight="1" x14ac:dyDescent="0.2">
      <c r="A142" s="277"/>
      <c r="B142" s="277"/>
      <c r="C142" s="117"/>
      <c r="D142" s="187"/>
      <c r="E142" s="56"/>
      <c r="F142" s="125"/>
      <c r="G142" s="56"/>
      <c r="H142" s="187"/>
      <c r="I142" s="56"/>
      <c r="J142" s="125"/>
      <c r="K142" s="56"/>
      <c r="L142" s="56"/>
      <c r="M142" s="56"/>
      <c r="N142" s="56"/>
      <c r="O142" s="56"/>
      <c r="P142" s="56"/>
      <c r="Q142" s="117"/>
      <c r="R142" s="117"/>
      <c r="S142" s="117"/>
      <c r="T142" s="117"/>
      <c r="U142" s="117"/>
      <c r="V142" s="117"/>
      <c r="W142" s="117"/>
      <c r="X142" s="117"/>
      <c r="Y142" s="117"/>
      <c r="Z142" s="117"/>
      <c r="AA142" s="117"/>
      <c r="AB142" s="117"/>
      <c r="AC142" s="117"/>
      <c r="AD142" s="117"/>
      <c r="AE142" s="117"/>
      <c r="AF142" s="117"/>
      <c r="AG142" s="117"/>
      <c r="AH142" s="117"/>
      <c r="AI142" s="117"/>
      <c r="AJ142" s="117"/>
    </row>
    <row r="143" spans="1:36" ht="21.75" customHeight="1" x14ac:dyDescent="0.2">
      <c r="A143" s="277"/>
      <c r="B143" s="277"/>
      <c r="C143" s="117"/>
      <c r="D143" s="187"/>
      <c r="E143" s="56"/>
      <c r="F143" s="125"/>
      <c r="G143" s="56"/>
      <c r="H143" s="187"/>
      <c r="I143" s="56"/>
      <c r="J143" s="125"/>
      <c r="K143" s="56"/>
      <c r="L143" s="56"/>
      <c r="M143" s="56"/>
      <c r="N143" s="56"/>
      <c r="O143" s="56"/>
      <c r="P143" s="56"/>
      <c r="Q143" s="117"/>
      <c r="R143" s="117"/>
      <c r="S143" s="117"/>
      <c r="T143" s="117"/>
      <c r="U143" s="117"/>
      <c r="V143" s="117"/>
      <c r="W143" s="117"/>
      <c r="X143" s="117"/>
      <c r="Y143" s="117"/>
      <c r="Z143" s="117"/>
      <c r="AA143" s="117"/>
      <c r="AB143" s="117"/>
      <c r="AC143" s="117"/>
      <c r="AD143" s="117"/>
      <c r="AE143" s="117"/>
      <c r="AF143" s="117"/>
      <c r="AG143" s="117"/>
      <c r="AH143" s="117"/>
      <c r="AI143" s="117"/>
      <c r="AJ143" s="117"/>
    </row>
    <row r="144" spans="1:36" ht="21.75" customHeight="1" x14ac:dyDescent="0.2">
      <c r="A144" s="277"/>
      <c r="B144" s="277"/>
      <c r="C144" s="117"/>
      <c r="D144" s="187"/>
      <c r="E144" s="56"/>
      <c r="F144" s="125"/>
      <c r="G144" s="56"/>
      <c r="H144" s="187"/>
      <c r="I144" s="56"/>
      <c r="J144" s="125"/>
      <c r="K144" s="56"/>
      <c r="L144" s="56"/>
      <c r="M144" s="56"/>
      <c r="N144" s="56"/>
      <c r="O144" s="56"/>
      <c r="P144" s="56"/>
      <c r="Q144" s="117"/>
      <c r="R144" s="117"/>
      <c r="S144" s="117"/>
      <c r="T144" s="117"/>
      <c r="U144" s="117"/>
      <c r="V144" s="117"/>
      <c r="W144" s="117"/>
      <c r="X144" s="117"/>
      <c r="Y144" s="117"/>
      <c r="Z144" s="117"/>
      <c r="AA144" s="117"/>
      <c r="AB144" s="117"/>
      <c r="AC144" s="117"/>
      <c r="AD144" s="117"/>
      <c r="AE144" s="117"/>
      <c r="AF144" s="117"/>
      <c r="AG144" s="117"/>
      <c r="AH144" s="117"/>
      <c r="AI144" s="117"/>
      <c r="AJ144" s="117"/>
    </row>
    <row r="145" spans="1:36" ht="21.75" customHeight="1" x14ac:dyDescent="0.2">
      <c r="A145" s="299"/>
      <c r="B145" s="299"/>
      <c r="C145" s="117"/>
      <c r="D145" s="187"/>
      <c r="E145" s="56"/>
      <c r="F145" s="187"/>
      <c r="G145" s="56"/>
      <c r="H145" s="187"/>
      <c r="I145" s="56"/>
      <c r="J145" s="187"/>
      <c r="K145" s="56"/>
      <c r="L145" s="56"/>
      <c r="M145" s="56"/>
      <c r="N145" s="56"/>
      <c r="O145" s="56"/>
      <c r="P145" s="56"/>
      <c r="Q145" s="117"/>
      <c r="R145" s="117"/>
      <c r="S145" s="117"/>
      <c r="T145" s="117"/>
      <c r="U145" s="117"/>
      <c r="V145" s="117"/>
      <c r="W145" s="117"/>
      <c r="X145" s="117"/>
      <c r="Y145" s="117"/>
      <c r="Z145" s="117"/>
      <c r="AA145" s="117"/>
      <c r="AB145" s="117"/>
      <c r="AC145" s="117"/>
      <c r="AD145" s="117"/>
      <c r="AE145" s="117"/>
      <c r="AF145" s="117"/>
      <c r="AG145" s="117"/>
      <c r="AH145" s="117"/>
      <c r="AI145" s="117"/>
      <c r="AJ145" s="117"/>
    </row>
    <row r="146" spans="1:36" x14ac:dyDescent="0.2">
      <c r="A146" s="117"/>
      <c r="B146" s="117"/>
      <c r="C146" s="117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117"/>
      <c r="R146" s="117"/>
      <c r="S146" s="117"/>
      <c r="T146" s="117"/>
      <c r="U146" s="117"/>
      <c r="V146" s="117"/>
      <c r="W146" s="117"/>
      <c r="X146" s="117"/>
      <c r="Y146" s="117"/>
      <c r="Z146" s="117"/>
      <c r="AA146" s="117"/>
      <c r="AB146" s="117"/>
      <c r="AC146" s="117"/>
      <c r="AD146" s="117"/>
      <c r="AE146" s="117"/>
      <c r="AF146" s="117"/>
      <c r="AG146" s="117"/>
      <c r="AH146" s="117"/>
      <c r="AI146" s="117"/>
      <c r="AJ146" s="117"/>
    </row>
    <row r="147" spans="1:36" x14ac:dyDescent="0.2">
      <c r="A147" s="117"/>
      <c r="B147" s="117"/>
      <c r="C147" s="117"/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  <c r="N147" s="117"/>
      <c r="O147" s="117"/>
      <c r="P147" s="117"/>
      <c r="Q147" s="117"/>
      <c r="R147" s="117"/>
      <c r="S147" s="117"/>
      <c r="T147" s="117"/>
      <c r="U147" s="117"/>
      <c r="V147" s="117"/>
      <c r="W147" s="117"/>
      <c r="X147" s="117"/>
      <c r="Y147" s="117"/>
      <c r="Z147" s="117"/>
      <c r="AA147" s="117"/>
      <c r="AB147" s="117"/>
      <c r="AC147" s="117"/>
      <c r="AD147" s="117"/>
      <c r="AE147" s="117"/>
      <c r="AF147" s="117"/>
      <c r="AG147" s="117"/>
      <c r="AH147" s="117"/>
      <c r="AI147" s="117"/>
      <c r="AJ147" s="117"/>
    </row>
    <row r="148" spans="1:36" x14ac:dyDescent="0.2">
      <c r="A148" s="117"/>
      <c r="B148" s="117"/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  <c r="N148" s="117"/>
      <c r="O148" s="117"/>
      <c r="P148" s="117"/>
      <c r="Q148" s="117"/>
      <c r="R148" s="117"/>
      <c r="S148" s="117"/>
      <c r="T148" s="117"/>
      <c r="U148" s="117"/>
      <c r="V148" s="117"/>
      <c r="W148" s="117"/>
      <c r="X148" s="117"/>
      <c r="Y148" s="117"/>
      <c r="Z148" s="117"/>
      <c r="AA148" s="117"/>
      <c r="AB148" s="117"/>
      <c r="AC148" s="117"/>
      <c r="AD148" s="117"/>
      <c r="AE148" s="117"/>
      <c r="AF148" s="117"/>
      <c r="AG148" s="117"/>
      <c r="AH148" s="117"/>
      <c r="AI148" s="117"/>
      <c r="AJ148" s="117"/>
    </row>
    <row r="149" spans="1:36" x14ac:dyDescent="0.2">
      <c r="A149" s="117"/>
      <c r="B149" s="117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  <c r="O149" s="117"/>
      <c r="P149" s="117"/>
      <c r="Q149" s="117"/>
      <c r="R149" s="117"/>
      <c r="S149" s="117"/>
      <c r="T149" s="117"/>
      <c r="U149" s="117"/>
      <c r="V149" s="117"/>
      <c r="W149" s="117"/>
      <c r="X149" s="117"/>
      <c r="Y149" s="117"/>
      <c r="Z149" s="117"/>
      <c r="AA149" s="117"/>
      <c r="AB149" s="117"/>
      <c r="AC149" s="117"/>
      <c r="AD149" s="117"/>
      <c r="AE149" s="117"/>
      <c r="AF149" s="117"/>
      <c r="AG149" s="117"/>
      <c r="AH149" s="117"/>
      <c r="AI149" s="117"/>
      <c r="AJ149" s="117"/>
    </row>
    <row r="150" spans="1:36" x14ac:dyDescent="0.2">
      <c r="A150" s="117"/>
      <c r="B150" s="117"/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  <c r="N150" s="117"/>
      <c r="O150" s="117"/>
      <c r="P150" s="117"/>
      <c r="Q150" s="117"/>
      <c r="R150" s="117"/>
      <c r="S150" s="117"/>
      <c r="T150" s="117"/>
      <c r="U150" s="117"/>
      <c r="V150" s="117"/>
      <c r="W150" s="117"/>
      <c r="X150" s="117"/>
      <c r="Y150" s="117"/>
      <c r="Z150" s="117"/>
      <c r="AA150" s="117"/>
      <c r="AB150" s="117"/>
      <c r="AC150" s="117"/>
      <c r="AD150" s="117"/>
      <c r="AE150" s="117"/>
      <c r="AF150" s="117"/>
      <c r="AG150" s="117"/>
      <c r="AH150" s="117"/>
      <c r="AI150" s="117"/>
      <c r="AJ150" s="117"/>
    </row>
  </sheetData>
  <mergeCells count="143">
    <mergeCell ref="A141:B141"/>
    <mergeCell ref="A142:B142"/>
    <mergeCell ref="A143:B143"/>
    <mergeCell ref="A144:B144"/>
    <mergeCell ref="A145:B145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M13:M17"/>
    <mergeCell ref="Q13:S13"/>
    <mergeCell ref="T14:V14"/>
    <mergeCell ref="M19:M23"/>
    <mergeCell ref="T20:V20"/>
    <mergeCell ref="A1:J1"/>
    <mergeCell ref="A2:J2"/>
    <mergeCell ref="A3:J3"/>
    <mergeCell ref="B5:J5"/>
    <mergeCell ref="D6:F6"/>
    <mergeCell ref="H6:J6"/>
    <mergeCell ref="A7:B7"/>
    <mergeCell ref="A18:B18"/>
    <mergeCell ref="A19:B19"/>
    <mergeCell ref="A8:B8"/>
    <mergeCell ref="A9:B9"/>
    <mergeCell ref="A10:B10"/>
    <mergeCell ref="A20:B20"/>
    <mergeCell ref="A21:B21"/>
    <mergeCell ref="A22:B22"/>
    <mergeCell ref="A23:B23"/>
  </mergeCells>
  <pageMargins left="0.39" right="0.39" top="0.39" bottom="0.39" header="0" footer="0"/>
  <pageSetup paperSize="9" scale="8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15"/>
  <sheetViews>
    <sheetView rightToLeft="1" view="pageBreakPreview" zoomScale="115" zoomScaleNormal="100" zoomScaleSheetLayoutView="115" workbookViewId="0">
      <selection activeCell="B6" sqref="B6"/>
    </sheetView>
  </sheetViews>
  <sheetFormatPr defaultRowHeight="12.75" x14ac:dyDescent="0.2"/>
  <cols>
    <col min="1" max="1" width="5.140625" style="25" customWidth="1"/>
    <col min="2" max="2" width="41.5703125" style="25" customWidth="1"/>
    <col min="3" max="3" width="1.28515625" style="25" customWidth="1"/>
    <col min="4" max="4" width="19.42578125" style="25" customWidth="1"/>
    <col min="5" max="5" width="1.28515625" style="25" customWidth="1"/>
    <col min="6" max="6" width="19.42578125" style="25" customWidth="1"/>
    <col min="7" max="7" width="0.28515625" style="25" customWidth="1"/>
    <col min="8" max="8" width="9.140625" style="25"/>
    <col min="9" max="9" width="12.7109375" style="25" bestFit="1" customWidth="1"/>
    <col min="10" max="16384" width="9.140625" style="25"/>
  </cols>
  <sheetData>
    <row r="1" spans="1:11" ht="29.1" customHeight="1" x14ac:dyDescent="0.2">
      <c r="A1" s="249" t="s">
        <v>0</v>
      </c>
      <c r="B1" s="249"/>
      <c r="C1" s="249"/>
      <c r="D1" s="249"/>
      <c r="E1" s="249"/>
      <c r="F1" s="249"/>
    </row>
    <row r="2" spans="1:11" ht="21.75" customHeight="1" x14ac:dyDescent="0.2">
      <c r="A2" s="249" t="s">
        <v>175</v>
      </c>
      <c r="B2" s="249"/>
      <c r="C2" s="249"/>
      <c r="D2" s="249"/>
      <c r="E2" s="249"/>
      <c r="F2" s="249"/>
    </row>
    <row r="3" spans="1:11" ht="21.75" customHeight="1" x14ac:dyDescent="0.2">
      <c r="A3" s="249" t="s">
        <v>2</v>
      </c>
      <c r="B3" s="249"/>
      <c r="C3" s="249"/>
      <c r="D3" s="249"/>
      <c r="E3" s="249"/>
      <c r="F3" s="249"/>
    </row>
    <row r="4" spans="1:11" ht="14.45" customHeight="1" x14ac:dyDescent="0.2"/>
    <row r="5" spans="1:11" ht="29.1" customHeight="1" x14ac:dyDescent="0.2">
      <c r="A5" s="1" t="s">
        <v>258</v>
      </c>
      <c r="B5" s="251" t="s">
        <v>190</v>
      </c>
      <c r="C5" s="251"/>
      <c r="D5" s="251"/>
      <c r="E5" s="251"/>
      <c r="F5" s="251"/>
    </row>
    <row r="6" spans="1:11" ht="26.25" customHeight="1" x14ac:dyDescent="0.2">
      <c r="D6" s="90" t="s">
        <v>194</v>
      </c>
      <c r="E6" s="35"/>
      <c r="F6" s="90" t="s">
        <v>9</v>
      </c>
    </row>
    <row r="7" spans="1:11" ht="26.25" customHeight="1" x14ac:dyDescent="0.2">
      <c r="A7" s="252" t="s">
        <v>190</v>
      </c>
      <c r="B7" s="252"/>
      <c r="D7" s="92" t="s">
        <v>100</v>
      </c>
      <c r="E7" s="35"/>
      <c r="F7" s="92" t="s">
        <v>100</v>
      </c>
    </row>
    <row r="8" spans="1:11" ht="26.25" customHeight="1" x14ac:dyDescent="0.2">
      <c r="A8" s="262" t="s">
        <v>190</v>
      </c>
      <c r="B8" s="262"/>
      <c r="D8" s="183">
        <v>18340000000</v>
      </c>
      <c r="E8" s="35"/>
      <c r="F8" s="183">
        <v>42340000000</v>
      </c>
      <c r="G8" s="35"/>
      <c r="H8" s="35"/>
      <c r="I8" s="88"/>
    </row>
    <row r="9" spans="1:11" ht="26.25" customHeight="1" x14ac:dyDescent="0.2">
      <c r="A9" s="263" t="s">
        <v>259</v>
      </c>
      <c r="B9" s="263"/>
      <c r="D9" s="185">
        <v>0</v>
      </c>
      <c r="E9" s="35"/>
      <c r="F9" s="185">
        <v>1236300200</v>
      </c>
      <c r="G9" s="35"/>
      <c r="H9" s="35"/>
      <c r="I9" s="132"/>
    </row>
    <row r="10" spans="1:11" ht="26.25" customHeight="1" x14ac:dyDescent="0.2">
      <c r="A10" s="264" t="s">
        <v>260</v>
      </c>
      <c r="B10" s="264"/>
      <c r="D10" s="106">
        <v>285500354</v>
      </c>
      <c r="E10" s="35"/>
      <c r="F10" s="106">
        <v>1592185754</v>
      </c>
      <c r="G10" s="35"/>
      <c r="H10" s="35"/>
      <c r="I10" s="132"/>
      <c r="J10" s="132"/>
      <c r="K10" s="133"/>
    </row>
    <row r="11" spans="1:11" ht="26.25" customHeight="1" x14ac:dyDescent="0.2">
      <c r="A11" s="260" t="s">
        <v>26</v>
      </c>
      <c r="B11" s="260"/>
      <c r="D11" s="108">
        <f>SUM(D8:D10)</f>
        <v>18625500354</v>
      </c>
      <c r="E11" s="35"/>
      <c r="F11" s="108">
        <f>SUM(F8:F10)</f>
        <v>45168485954</v>
      </c>
      <c r="G11" s="35"/>
      <c r="H11" s="35"/>
    </row>
    <row r="12" spans="1:11" x14ac:dyDescent="0.2">
      <c r="D12" s="35"/>
      <c r="E12" s="35"/>
      <c r="F12" s="35"/>
      <c r="G12" s="35"/>
      <c r="H12" s="35"/>
    </row>
    <row r="13" spans="1:11" x14ac:dyDescent="0.2">
      <c r="D13" s="35"/>
      <c r="E13" s="35"/>
      <c r="F13" s="35"/>
      <c r="G13" s="35"/>
      <c r="H13" s="35"/>
    </row>
    <row r="14" spans="1:11" x14ac:dyDescent="0.2">
      <c r="E14" s="35"/>
    </row>
    <row r="15" spans="1:11" x14ac:dyDescent="0.2">
      <c r="F15" s="49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0"/>
  <sheetViews>
    <sheetView rightToLeft="1" view="pageBreakPreview" zoomScale="70" zoomScaleNormal="85" zoomScaleSheetLayoutView="70" workbookViewId="0">
      <selection activeCell="A6" sqref="A6:A7"/>
    </sheetView>
  </sheetViews>
  <sheetFormatPr defaultRowHeight="12.75" x14ac:dyDescent="0.2"/>
  <cols>
    <col min="1" max="1" width="39" style="25" customWidth="1"/>
    <col min="2" max="2" width="1.28515625" style="25" customWidth="1"/>
    <col min="3" max="3" width="16.85546875" style="25" customWidth="1"/>
    <col min="4" max="4" width="1.28515625" style="25" customWidth="1"/>
    <col min="5" max="5" width="28.140625" style="25" bestFit="1" customWidth="1"/>
    <col min="6" max="6" width="1.28515625" style="25" customWidth="1"/>
    <col min="7" max="7" width="18.85546875" style="25" bestFit="1" customWidth="1"/>
    <col min="8" max="8" width="1.28515625" style="25" customWidth="1"/>
    <col min="9" max="9" width="19" style="25" bestFit="1" customWidth="1"/>
    <col min="10" max="10" width="1.28515625" style="25" customWidth="1"/>
    <col min="11" max="11" width="12.42578125" style="25" bestFit="1" customWidth="1"/>
    <col min="12" max="12" width="1.28515625" style="25" customWidth="1"/>
    <col min="13" max="13" width="20" style="25" bestFit="1" customWidth="1"/>
    <col min="14" max="14" width="1.28515625" style="25" customWidth="1"/>
    <col min="15" max="15" width="19" style="25" bestFit="1" customWidth="1"/>
    <col min="16" max="16" width="1.28515625" style="25" customWidth="1"/>
    <col min="17" max="17" width="12.42578125" style="25" bestFit="1" customWidth="1"/>
    <col min="18" max="18" width="1.28515625" style="25" customWidth="1"/>
    <col min="19" max="19" width="20" style="25" bestFit="1" customWidth="1"/>
    <col min="20" max="20" width="0.28515625" style="25" customWidth="1"/>
    <col min="21" max="16384" width="9.140625" style="25"/>
  </cols>
  <sheetData>
    <row r="1" spans="1:19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</row>
    <row r="2" spans="1:19" ht="21.75" customHeight="1" x14ac:dyDescent="0.2">
      <c r="A2" s="249" t="s">
        <v>175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</row>
    <row r="3" spans="1:19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</row>
    <row r="4" spans="1:19" ht="14.45" customHeight="1" x14ac:dyDescent="0.2">
      <c r="A4" s="177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</row>
    <row r="5" spans="1:19" ht="24" customHeight="1" x14ac:dyDescent="0.2">
      <c r="A5" s="251" t="s">
        <v>197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</row>
    <row r="6" spans="1:19" ht="28.5" customHeight="1" x14ac:dyDescent="0.2">
      <c r="A6" s="252" t="s">
        <v>28</v>
      </c>
      <c r="B6" s="177"/>
      <c r="C6" s="252" t="s">
        <v>261</v>
      </c>
      <c r="D6" s="252"/>
      <c r="E6" s="252"/>
      <c r="F6" s="252"/>
      <c r="G6" s="252"/>
      <c r="H6" s="54"/>
      <c r="I6" s="252" t="s">
        <v>194</v>
      </c>
      <c r="J6" s="252"/>
      <c r="K6" s="252"/>
      <c r="L6" s="252"/>
      <c r="M6" s="252"/>
      <c r="N6" s="54"/>
      <c r="O6" s="252" t="s">
        <v>195</v>
      </c>
      <c r="P6" s="252"/>
      <c r="Q6" s="252"/>
      <c r="R6" s="252"/>
      <c r="S6" s="252"/>
    </row>
    <row r="7" spans="1:19" ht="29.1" customHeight="1" x14ac:dyDescent="0.2">
      <c r="A7" s="252"/>
      <c r="B7" s="177"/>
      <c r="C7" s="195" t="s">
        <v>262</v>
      </c>
      <c r="D7" s="198"/>
      <c r="E7" s="195" t="s">
        <v>263</v>
      </c>
      <c r="F7" s="198"/>
      <c r="G7" s="195" t="s">
        <v>264</v>
      </c>
      <c r="H7" s="54"/>
      <c r="I7" s="195" t="s">
        <v>265</v>
      </c>
      <c r="J7" s="198"/>
      <c r="K7" s="195" t="s">
        <v>266</v>
      </c>
      <c r="L7" s="198"/>
      <c r="M7" s="195" t="s">
        <v>267</v>
      </c>
      <c r="N7" s="54"/>
      <c r="O7" s="195" t="s">
        <v>265</v>
      </c>
      <c r="P7" s="198"/>
      <c r="Q7" s="195" t="s">
        <v>266</v>
      </c>
      <c r="R7" s="198"/>
      <c r="S7" s="195" t="s">
        <v>267</v>
      </c>
    </row>
    <row r="8" spans="1:19" ht="21.75" customHeight="1" x14ac:dyDescent="0.2">
      <c r="A8" s="189" t="s">
        <v>24</v>
      </c>
      <c r="B8" s="177"/>
      <c r="C8" s="182" t="s">
        <v>268</v>
      </c>
      <c r="D8" s="54"/>
      <c r="E8" s="183">
        <v>9000000</v>
      </c>
      <c r="F8" s="54"/>
      <c r="G8" s="183">
        <v>1400</v>
      </c>
      <c r="H8" s="54"/>
      <c r="I8" s="183">
        <v>0</v>
      </c>
      <c r="J8" s="54"/>
      <c r="K8" s="183">
        <v>0</v>
      </c>
      <c r="L8" s="54"/>
      <c r="M8" s="217">
        <f>I8-K8</f>
        <v>0</v>
      </c>
      <c r="N8" s="54"/>
      <c r="O8" s="183">
        <v>12600000000</v>
      </c>
      <c r="P8" s="54"/>
      <c r="Q8" s="183">
        <v>513272011</v>
      </c>
      <c r="R8" s="54"/>
      <c r="S8" s="183">
        <v>12086727989</v>
      </c>
    </row>
    <row r="9" spans="1:19" ht="21.75" customHeight="1" x14ac:dyDescent="0.2">
      <c r="A9" s="190" t="s">
        <v>25</v>
      </c>
      <c r="B9" s="177"/>
      <c r="C9" s="184" t="s">
        <v>269</v>
      </c>
      <c r="D9" s="54"/>
      <c r="E9" s="185">
        <v>67180</v>
      </c>
      <c r="F9" s="54"/>
      <c r="G9" s="185">
        <v>38000</v>
      </c>
      <c r="H9" s="54"/>
      <c r="I9" s="185">
        <v>2552840000</v>
      </c>
      <c r="J9" s="54"/>
      <c r="K9" s="185">
        <v>169754066</v>
      </c>
      <c r="L9" s="54"/>
      <c r="M9" s="185">
        <f>I9-K9</f>
        <v>2383085934</v>
      </c>
      <c r="N9" s="54"/>
      <c r="O9" s="185">
        <v>2552840000</v>
      </c>
      <c r="P9" s="54"/>
      <c r="Q9" s="185">
        <v>169754066</v>
      </c>
      <c r="R9" s="54"/>
      <c r="S9" s="185">
        <v>2383085934</v>
      </c>
    </row>
    <row r="10" spans="1:19" ht="21.75" customHeight="1" x14ac:dyDescent="0.2">
      <c r="A10" s="190" t="s">
        <v>23</v>
      </c>
      <c r="B10" s="177"/>
      <c r="C10" s="184" t="s">
        <v>270</v>
      </c>
      <c r="D10" s="54"/>
      <c r="E10" s="185">
        <v>3000000</v>
      </c>
      <c r="F10" s="54"/>
      <c r="G10" s="185">
        <v>800</v>
      </c>
      <c r="H10" s="54"/>
      <c r="I10" s="185">
        <v>0</v>
      </c>
      <c r="J10" s="54"/>
      <c r="K10" s="185">
        <v>0</v>
      </c>
      <c r="L10" s="54"/>
      <c r="M10" s="185">
        <f t="shared" ref="M10:M11" si="0">I10-K10</f>
        <v>0</v>
      </c>
      <c r="N10" s="54"/>
      <c r="O10" s="185">
        <v>2400000000</v>
      </c>
      <c r="P10" s="54"/>
      <c r="Q10" s="185">
        <v>0</v>
      </c>
      <c r="R10" s="54"/>
      <c r="S10" s="185">
        <v>2400000000</v>
      </c>
    </row>
    <row r="11" spans="1:19" ht="21.75" customHeight="1" x14ac:dyDescent="0.2">
      <c r="A11" s="191" t="s">
        <v>20</v>
      </c>
      <c r="B11" s="177"/>
      <c r="C11" s="111" t="s">
        <v>271</v>
      </c>
      <c r="D11" s="54"/>
      <c r="E11" s="187">
        <v>236000000</v>
      </c>
      <c r="F11" s="54"/>
      <c r="G11" s="187">
        <v>15</v>
      </c>
      <c r="H11" s="54"/>
      <c r="I11" s="106">
        <v>0</v>
      </c>
      <c r="J11" s="54"/>
      <c r="K11" s="106">
        <v>0</v>
      </c>
      <c r="L11" s="54"/>
      <c r="M11" s="185">
        <f t="shared" si="0"/>
        <v>0</v>
      </c>
      <c r="N11" s="54"/>
      <c r="O11" s="106">
        <v>3540000000</v>
      </c>
      <c r="P11" s="54"/>
      <c r="Q11" s="106">
        <v>128514851</v>
      </c>
      <c r="R11" s="54"/>
      <c r="S11" s="106">
        <v>3411485149</v>
      </c>
    </row>
    <row r="12" spans="1:19" ht="21.75" customHeight="1" x14ac:dyDescent="0.2">
      <c r="A12" s="188" t="s">
        <v>26</v>
      </c>
      <c r="B12" s="177"/>
      <c r="C12" s="187"/>
      <c r="D12" s="54"/>
      <c r="E12" s="187"/>
      <c r="F12" s="54"/>
      <c r="G12" s="187"/>
      <c r="H12" s="54"/>
      <c r="I12" s="108">
        <f>SUM(I8:I11)</f>
        <v>2552840000</v>
      </c>
      <c r="J12" s="54"/>
      <c r="K12" s="108">
        <f>SUM(K8:K11)</f>
        <v>169754066</v>
      </c>
      <c r="L12" s="54"/>
      <c r="M12" s="108">
        <f>SUM(M8:M11)</f>
        <v>2383085934</v>
      </c>
      <c r="N12" s="54"/>
      <c r="O12" s="108">
        <f>SUM(O8:O11)</f>
        <v>21092840000</v>
      </c>
      <c r="P12" s="54"/>
      <c r="Q12" s="108">
        <f>SUM(Q8:Q11)</f>
        <v>811540928</v>
      </c>
      <c r="R12" s="54"/>
      <c r="S12" s="108">
        <f>SUM(S8:S11)</f>
        <v>20281299072</v>
      </c>
    </row>
    <row r="13" spans="1:19" x14ac:dyDescent="0.2">
      <c r="A13" s="177"/>
      <c r="B13" s="177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</row>
    <row r="14" spans="1:19" x14ac:dyDescent="0.2">
      <c r="A14" s="177"/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</row>
    <row r="15" spans="1:19" x14ac:dyDescent="0.2">
      <c r="A15" s="177"/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</row>
    <row r="16" spans="1:19" x14ac:dyDescent="0.2">
      <c r="A16" s="177"/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</row>
    <row r="17" spans="1:19" x14ac:dyDescent="0.2">
      <c r="A17" s="177"/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</row>
    <row r="18" spans="1:19" x14ac:dyDescent="0.2">
      <c r="A18" s="177"/>
      <c r="B18" s="177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</row>
    <row r="19" spans="1:19" x14ac:dyDescent="0.2">
      <c r="A19" s="177"/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</row>
    <row r="20" spans="1:19" x14ac:dyDescent="0.2">
      <c r="A20" s="177"/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opLeftCell="A9" zoomScale="70" zoomScaleNormal="70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49" t="s">
        <v>0</v>
      </c>
      <c r="B1" s="249"/>
      <c r="C1" s="249"/>
    </row>
    <row r="2" spans="1:3" ht="21.75" customHeight="1" x14ac:dyDescent="0.2">
      <c r="A2" s="249" t="s">
        <v>1</v>
      </c>
      <c r="B2" s="249"/>
      <c r="C2" s="249"/>
    </row>
    <row r="3" spans="1:3" ht="21.75" customHeight="1" x14ac:dyDescent="0.2">
      <c r="A3" s="249" t="s">
        <v>2</v>
      </c>
      <c r="B3" s="249"/>
      <c r="C3" s="249"/>
    </row>
    <row r="4" spans="1:3" ht="7.35" customHeight="1" x14ac:dyDescent="0.2"/>
    <row r="5" spans="1:3" ht="123.6" customHeight="1" x14ac:dyDescent="0.2">
      <c r="B5" s="250"/>
    </row>
    <row r="6" spans="1:3" ht="123.6" customHeight="1" x14ac:dyDescent="0.2">
      <c r="B6" s="25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</row>
    <row r="2" spans="1:11" ht="21.75" customHeight="1" x14ac:dyDescent="0.2">
      <c r="A2" s="249" t="s">
        <v>175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</row>
    <row r="3" spans="1:11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</row>
    <row r="4" spans="1:11" ht="14.45" customHeight="1" x14ac:dyDescent="0.2"/>
    <row r="5" spans="1:11" ht="14.45" customHeight="1" x14ac:dyDescent="0.2">
      <c r="A5" s="251" t="s">
        <v>213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</row>
    <row r="6" spans="1:11" ht="14.45" customHeight="1" x14ac:dyDescent="0.2">
      <c r="I6" s="2" t="s">
        <v>194</v>
      </c>
      <c r="K6" s="2" t="s">
        <v>195</v>
      </c>
    </row>
    <row r="7" spans="1:11" ht="29.1" customHeight="1" x14ac:dyDescent="0.2">
      <c r="A7" s="2" t="s">
        <v>272</v>
      </c>
      <c r="C7" s="14" t="s">
        <v>273</v>
      </c>
      <c r="E7" s="14" t="s">
        <v>274</v>
      </c>
      <c r="G7" s="14" t="s">
        <v>275</v>
      </c>
      <c r="I7" s="16" t="s">
        <v>276</v>
      </c>
      <c r="K7" s="16" t="s">
        <v>276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V51"/>
  <sheetViews>
    <sheetView rightToLeft="1" view="pageBreakPreview" zoomScale="60" zoomScaleNormal="85" workbookViewId="0">
      <selection activeCell="A6" sqref="A6:A7"/>
    </sheetView>
  </sheetViews>
  <sheetFormatPr defaultRowHeight="12.75" x14ac:dyDescent="0.2"/>
  <cols>
    <col min="1" max="1" width="39" style="25" customWidth="1"/>
    <col min="2" max="2" width="1.28515625" style="25" customWidth="1"/>
    <col min="3" max="3" width="17" style="25" bestFit="1" customWidth="1"/>
    <col min="4" max="4" width="1.28515625" style="25" customWidth="1"/>
    <col min="5" max="5" width="18" style="25" bestFit="1" customWidth="1"/>
    <col min="6" max="6" width="1.28515625" style="25" customWidth="1"/>
    <col min="7" max="7" width="14.85546875" style="25" customWidth="1"/>
    <col min="8" max="8" width="1.28515625" style="25" customWidth="1"/>
    <col min="9" max="9" width="18.28515625" style="25" bestFit="1" customWidth="1"/>
    <col min="10" max="10" width="1.28515625" style="25" customWidth="1"/>
    <col min="11" max="11" width="19.140625" style="25" bestFit="1" customWidth="1"/>
    <col min="12" max="12" width="1.28515625" style="25" customWidth="1"/>
    <col min="13" max="13" width="13.5703125" style="25" customWidth="1"/>
    <col min="14" max="14" width="1.28515625" style="25" customWidth="1"/>
    <col min="15" max="15" width="19.140625" style="25" bestFit="1" customWidth="1"/>
    <col min="16" max="16" width="0.28515625" style="25" customWidth="1"/>
    <col min="17" max="18" width="9.140625" style="25"/>
    <col min="19" max="19" width="26" style="232" bestFit="1" customWidth="1"/>
    <col min="20" max="20" width="17.5703125" style="49" bestFit="1" customWidth="1"/>
    <col min="21" max="21" width="13.85546875" style="25" bestFit="1" customWidth="1"/>
    <col min="22" max="16384" width="9.140625" style="25"/>
  </cols>
  <sheetData>
    <row r="1" spans="1:22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</row>
    <row r="2" spans="1:22" ht="21.75" customHeight="1" x14ac:dyDescent="0.2">
      <c r="A2" s="249" t="s">
        <v>175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</row>
    <row r="3" spans="1:22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177"/>
      <c r="Q3" s="177"/>
      <c r="R3" s="177"/>
      <c r="S3" s="233"/>
      <c r="T3" s="199"/>
      <c r="U3" s="177"/>
      <c r="V3" s="177"/>
    </row>
    <row r="4" spans="1:22" ht="14.45" customHeight="1" x14ac:dyDescent="0.2">
      <c r="A4" s="177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233"/>
      <c r="T4" s="199"/>
      <c r="U4" s="177"/>
      <c r="V4" s="177"/>
    </row>
    <row r="5" spans="1:22" ht="24" customHeight="1" x14ac:dyDescent="0.2">
      <c r="A5" s="251" t="s">
        <v>277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177"/>
      <c r="Q5" s="177"/>
      <c r="R5" s="177"/>
      <c r="S5" s="233"/>
      <c r="T5" s="199"/>
      <c r="U5" s="177"/>
      <c r="V5" s="177"/>
    </row>
    <row r="6" spans="1:22" ht="14.45" customHeight="1" x14ac:dyDescent="0.2">
      <c r="A6" s="252" t="s">
        <v>178</v>
      </c>
      <c r="B6" s="177"/>
      <c r="C6" s="177"/>
      <c r="D6" s="177"/>
      <c r="E6" s="252" t="s">
        <v>194</v>
      </c>
      <c r="F6" s="252"/>
      <c r="G6" s="252"/>
      <c r="H6" s="252"/>
      <c r="I6" s="252"/>
      <c r="J6" s="177"/>
      <c r="K6" s="252" t="s">
        <v>195</v>
      </c>
      <c r="L6" s="252"/>
      <c r="M6" s="252"/>
      <c r="N6" s="252"/>
      <c r="O6" s="252"/>
      <c r="P6" s="177"/>
      <c r="Q6" s="177"/>
      <c r="R6" s="177"/>
      <c r="S6" s="233"/>
      <c r="T6" s="199"/>
      <c r="U6" s="177"/>
      <c r="V6" s="177"/>
    </row>
    <row r="7" spans="1:22" ht="29.1" customHeight="1" x14ac:dyDescent="0.2">
      <c r="A7" s="252"/>
      <c r="B7" s="177"/>
      <c r="C7" s="286" t="s">
        <v>65</v>
      </c>
      <c r="D7" s="286"/>
      <c r="E7" s="195" t="s">
        <v>278</v>
      </c>
      <c r="F7" s="198"/>
      <c r="G7" s="195" t="s">
        <v>266</v>
      </c>
      <c r="H7" s="198"/>
      <c r="I7" s="195" t="s">
        <v>279</v>
      </c>
      <c r="J7" s="54"/>
      <c r="K7" s="195" t="s">
        <v>278</v>
      </c>
      <c r="L7" s="198"/>
      <c r="M7" s="195" t="s">
        <v>266</v>
      </c>
      <c r="N7" s="198"/>
      <c r="O7" s="195" t="s">
        <v>279</v>
      </c>
      <c r="P7" s="177"/>
      <c r="Q7" s="177"/>
      <c r="R7" s="177"/>
      <c r="S7" s="233"/>
      <c r="T7" s="199"/>
      <c r="U7" s="177"/>
      <c r="V7" s="177"/>
    </row>
    <row r="8" spans="1:22" ht="29.1" customHeight="1" x14ac:dyDescent="0.2">
      <c r="A8" s="190" t="s">
        <v>86</v>
      </c>
      <c r="B8" s="177"/>
      <c r="C8" s="182" t="s">
        <v>88</v>
      </c>
      <c r="D8" s="126"/>
      <c r="E8" s="218">
        <f>'درآمد سرمایه گذاری در اوراق به'!D12</f>
        <v>68202360599</v>
      </c>
      <c r="F8" s="56"/>
      <c r="G8" s="187">
        <v>0</v>
      </c>
      <c r="H8" s="56"/>
      <c r="I8" s="193">
        <f>E8-G8</f>
        <v>68202360599</v>
      </c>
      <c r="J8" s="54"/>
      <c r="K8" s="187">
        <v>399492099570</v>
      </c>
      <c r="L8" s="56"/>
      <c r="M8" s="187">
        <v>0</v>
      </c>
      <c r="N8" s="56"/>
      <c r="O8" s="193">
        <f>K8-M8</f>
        <v>399492099570</v>
      </c>
      <c r="P8" s="177"/>
      <c r="Q8" s="177"/>
      <c r="R8" s="177"/>
      <c r="S8" s="233"/>
      <c r="T8" s="199"/>
      <c r="U8" s="177"/>
      <c r="V8" s="177"/>
    </row>
    <row r="9" spans="1:22" ht="21.75" customHeight="1" x14ac:dyDescent="0.2">
      <c r="A9" s="190" t="s">
        <v>81</v>
      </c>
      <c r="B9" s="177"/>
      <c r="C9" s="184" t="s">
        <v>83</v>
      </c>
      <c r="D9" s="54"/>
      <c r="E9" s="185">
        <v>103883078500</v>
      </c>
      <c r="F9" s="54"/>
      <c r="G9" s="185">
        <v>0</v>
      </c>
      <c r="H9" s="54"/>
      <c r="I9" s="193">
        <f t="shared" ref="I9:I17" si="0">E9-G9</f>
        <v>103883078500</v>
      </c>
      <c r="J9" s="54"/>
      <c r="K9" s="185">
        <v>584390090154</v>
      </c>
      <c r="L9" s="54"/>
      <c r="M9" s="185">
        <v>0</v>
      </c>
      <c r="N9" s="54"/>
      <c r="O9" s="193">
        <f t="shared" ref="O9:O17" si="1">K9-M9</f>
        <v>584390090154</v>
      </c>
      <c r="P9" s="177"/>
      <c r="Q9" s="177"/>
      <c r="R9" s="177"/>
      <c r="S9" s="233"/>
      <c r="T9" s="199"/>
      <c r="U9" s="177"/>
      <c r="V9" s="177"/>
    </row>
    <row r="10" spans="1:22" ht="21.75" customHeight="1" x14ac:dyDescent="0.2">
      <c r="A10" s="190" t="s">
        <v>84</v>
      </c>
      <c r="B10" s="177"/>
      <c r="C10" s="184" t="s">
        <v>85</v>
      </c>
      <c r="D10" s="54"/>
      <c r="E10" s="185">
        <v>3116492355</v>
      </c>
      <c r="F10" s="54"/>
      <c r="G10" s="185">
        <v>0</v>
      </c>
      <c r="H10" s="54"/>
      <c r="I10" s="193">
        <f t="shared" si="0"/>
        <v>3116492355</v>
      </c>
      <c r="J10" s="54"/>
      <c r="K10" s="185">
        <v>17531702706</v>
      </c>
      <c r="L10" s="54"/>
      <c r="M10" s="185">
        <v>0</v>
      </c>
      <c r="N10" s="54"/>
      <c r="O10" s="193">
        <f t="shared" si="1"/>
        <v>17531702706</v>
      </c>
      <c r="P10" s="177"/>
      <c r="Q10" s="177"/>
      <c r="R10" s="177"/>
      <c r="S10" s="233"/>
      <c r="T10" s="199"/>
      <c r="U10" s="199"/>
      <c r="V10" s="177"/>
    </row>
    <row r="11" spans="1:22" ht="21.75" customHeight="1" x14ac:dyDescent="0.2">
      <c r="A11" s="190" t="s">
        <v>224</v>
      </c>
      <c r="B11" s="177"/>
      <c r="C11" s="184" t="s">
        <v>280</v>
      </c>
      <c r="D11" s="54"/>
      <c r="E11" s="185">
        <v>0</v>
      </c>
      <c r="F11" s="54"/>
      <c r="G11" s="185">
        <v>0</v>
      </c>
      <c r="H11" s="54"/>
      <c r="I11" s="193">
        <f t="shared" si="0"/>
        <v>0</v>
      </c>
      <c r="J11" s="54"/>
      <c r="K11" s="185">
        <v>183163672938</v>
      </c>
      <c r="L11" s="54"/>
      <c r="M11" s="185">
        <v>0</v>
      </c>
      <c r="N11" s="54"/>
      <c r="O11" s="193">
        <f t="shared" si="1"/>
        <v>183163672938</v>
      </c>
      <c r="P11" s="177"/>
      <c r="Q11" s="177"/>
      <c r="R11" s="177"/>
      <c r="S11" s="233"/>
      <c r="T11" s="199"/>
      <c r="U11" s="199"/>
      <c r="V11" s="177"/>
    </row>
    <row r="12" spans="1:22" ht="21.75" customHeight="1" x14ac:dyDescent="0.2">
      <c r="A12" s="192" t="s">
        <v>75</v>
      </c>
      <c r="B12" s="117"/>
      <c r="C12" s="111" t="s">
        <v>77</v>
      </c>
      <c r="D12" s="56"/>
      <c r="E12" s="187">
        <v>41360132416</v>
      </c>
      <c r="F12" s="56"/>
      <c r="G12" s="187">
        <v>0</v>
      </c>
      <c r="H12" s="56"/>
      <c r="I12" s="173">
        <f t="shared" si="0"/>
        <v>41360132416</v>
      </c>
      <c r="J12" s="56"/>
      <c r="K12" s="187">
        <v>241689891528</v>
      </c>
      <c r="L12" s="56"/>
      <c r="M12" s="187">
        <v>0</v>
      </c>
      <c r="N12" s="56"/>
      <c r="O12" s="173">
        <f t="shared" si="1"/>
        <v>241689891528</v>
      </c>
      <c r="P12" s="177"/>
      <c r="Q12" s="177"/>
      <c r="R12" s="177"/>
      <c r="S12" s="233"/>
      <c r="T12" s="199"/>
      <c r="U12" s="177"/>
      <c r="V12" s="177"/>
    </row>
    <row r="13" spans="1:22" ht="21.75" customHeight="1" x14ac:dyDescent="0.2">
      <c r="A13" s="192" t="s">
        <v>223</v>
      </c>
      <c r="B13" s="117"/>
      <c r="C13" s="111" t="s">
        <v>281</v>
      </c>
      <c r="D13" s="56"/>
      <c r="E13" s="187">
        <v>0</v>
      </c>
      <c r="F13" s="56"/>
      <c r="G13" s="187">
        <v>0</v>
      </c>
      <c r="H13" s="56"/>
      <c r="I13" s="173">
        <f t="shared" si="0"/>
        <v>0</v>
      </c>
      <c r="J13" s="56"/>
      <c r="K13" s="187">
        <v>203684296320</v>
      </c>
      <c r="L13" s="56"/>
      <c r="M13" s="187">
        <v>0</v>
      </c>
      <c r="N13" s="56"/>
      <c r="O13" s="173">
        <f t="shared" si="1"/>
        <v>203684296320</v>
      </c>
      <c r="P13" s="177"/>
      <c r="Q13" s="177"/>
      <c r="R13" s="177"/>
      <c r="S13" s="233"/>
      <c r="T13" s="199"/>
      <c r="U13" s="177"/>
      <c r="V13" s="177"/>
    </row>
    <row r="14" spans="1:22" ht="21.75" customHeight="1" x14ac:dyDescent="0.2">
      <c r="A14" s="192" t="s">
        <v>78</v>
      </c>
      <c r="B14" s="117"/>
      <c r="C14" s="111" t="s">
        <v>80</v>
      </c>
      <c r="D14" s="56"/>
      <c r="E14" s="187">
        <v>21387362597</v>
      </c>
      <c r="F14" s="56"/>
      <c r="G14" s="187">
        <v>0</v>
      </c>
      <c r="H14" s="56"/>
      <c r="I14" s="173">
        <f t="shared" si="0"/>
        <v>21387362597</v>
      </c>
      <c r="J14" s="56"/>
      <c r="K14" s="187">
        <v>118708075280</v>
      </c>
      <c r="L14" s="56"/>
      <c r="M14" s="187">
        <v>0</v>
      </c>
      <c r="N14" s="56"/>
      <c r="O14" s="173">
        <f t="shared" si="1"/>
        <v>118708075280</v>
      </c>
      <c r="P14" s="177"/>
      <c r="Q14" s="177"/>
      <c r="R14" s="177"/>
      <c r="S14" s="233"/>
      <c r="T14" s="199"/>
      <c r="U14" s="177"/>
      <c r="V14" s="177"/>
    </row>
    <row r="15" spans="1:22" ht="21.75" customHeight="1" x14ac:dyDescent="0.2">
      <c r="A15" s="192" t="str" cm="1">
        <f t="array" ref="A15:B15">'درآمد سرمایه گذاری در اوراق به'!A18:B18</f>
        <v>سلف موازی هیدروکربن آفتاب062</v>
      </c>
      <c r="B15" s="117">
        <v>0</v>
      </c>
      <c r="C15" s="197" t="s">
        <v>71</v>
      </c>
      <c r="D15" s="56"/>
      <c r="E15" s="187">
        <v>143004847271</v>
      </c>
      <c r="F15" s="56"/>
      <c r="G15" s="187">
        <v>0</v>
      </c>
      <c r="H15" s="56"/>
      <c r="I15" s="173">
        <f t="shared" si="0"/>
        <v>143004847271</v>
      </c>
      <c r="J15" s="56"/>
      <c r="K15" s="187">
        <v>196435697544</v>
      </c>
      <c r="L15" s="56"/>
      <c r="M15" s="187">
        <v>0</v>
      </c>
      <c r="N15" s="56"/>
      <c r="O15" s="173">
        <f t="shared" si="1"/>
        <v>196435697544</v>
      </c>
      <c r="P15" s="177"/>
      <c r="Q15" s="177"/>
      <c r="R15" s="177"/>
      <c r="S15" s="233"/>
      <c r="T15" s="199"/>
      <c r="U15" s="177"/>
      <c r="V15" s="177"/>
    </row>
    <row r="16" spans="1:22" ht="21.75" customHeight="1" x14ac:dyDescent="0.2">
      <c r="A16" s="192" t="str" cm="1">
        <f t="array" ref="A16:B16">'درآمد سرمایه گذاری در اوراق به'!A11:B11</f>
        <v>سلف گندله سنگ آهن صبانور</v>
      </c>
      <c r="B16" s="117">
        <v>0</v>
      </c>
      <c r="C16" s="226" t="s">
        <v>347</v>
      </c>
      <c r="D16" s="56"/>
      <c r="E16" s="225">
        <v>54645095057</v>
      </c>
      <c r="F16" s="56"/>
      <c r="G16" s="187">
        <v>0</v>
      </c>
      <c r="H16" s="56"/>
      <c r="I16" s="173">
        <f t="shared" si="0"/>
        <v>54645095057</v>
      </c>
      <c r="J16" s="56"/>
      <c r="K16" s="187">
        <v>737418971470</v>
      </c>
      <c r="L16" s="56"/>
      <c r="M16" s="187">
        <v>0</v>
      </c>
      <c r="N16" s="56"/>
      <c r="O16" s="173">
        <f t="shared" si="1"/>
        <v>737418971470</v>
      </c>
      <c r="P16" s="177"/>
      <c r="Q16" s="177"/>
      <c r="R16" s="177"/>
      <c r="S16" s="233"/>
      <c r="T16" s="199"/>
      <c r="U16" s="177"/>
      <c r="V16" s="177"/>
    </row>
    <row r="17" spans="1:22" ht="21.75" customHeight="1" x14ac:dyDescent="0.2">
      <c r="A17" s="192" t="s">
        <v>344</v>
      </c>
      <c r="B17" s="177">
        <v>0</v>
      </c>
      <c r="C17" s="226" t="s">
        <v>348</v>
      </c>
      <c r="D17" s="54">
        <v>0</v>
      </c>
      <c r="E17" s="193">
        <v>0</v>
      </c>
      <c r="F17" s="54"/>
      <c r="G17" s="187">
        <v>0</v>
      </c>
      <c r="H17" s="54"/>
      <c r="I17" s="193">
        <f t="shared" si="0"/>
        <v>0</v>
      </c>
      <c r="J17" s="54"/>
      <c r="K17" s="187">
        <v>44000000000</v>
      </c>
      <c r="L17" s="54"/>
      <c r="M17" s="187">
        <v>0</v>
      </c>
      <c r="N17" s="54"/>
      <c r="O17" s="193">
        <f t="shared" si="1"/>
        <v>44000000000</v>
      </c>
      <c r="P17" s="177"/>
      <c r="Q17" s="177"/>
      <c r="R17" s="177"/>
      <c r="S17" s="233"/>
      <c r="T17" s="199"/>
      <c r="U17" s="177"/>
      <c r="V17" s="177"/>
    </row>
    <row r="18" spans="1:22" ht="21.75" customHeight="1" thickBot="1" x14ac:dyDescent="0.25">
      <c r="A18" s="188" t="s">
        <v>26</v>
      </c>
      <c r="B18" s="177"/>
      <c r="C18" s="108"/>
      <c r="D18" s="54"/>
      <c r="E18" s="108">
        <f>SUM(E8:E17)</f>
        <v>435599368795</v>
      </c>
      <c r="F18" s="54"/>
      <c r="G18" s="108">
        <f>SUM(G8:G17)</f>
        <v>0</v>
      </c>
      <c r="H18" s="54"/>
      <c r="I18" s="108">
        <f>SUM(I8:I17)</f>
        <v>435599368795</v>
      </c>
      <c r="J18" s="54"/>
      <c r="K18" s="108">
        <f>SUM(K8:K17)</f>
        <v>2726514497510</v>
      </c>
      <c r="L18" s="54"/>
      <c r="M18" s="108">
        <f>SUM(M8:M17)</f>
        <v>0</v>
      </c>
      <c r="N18" s="54"/>
      <c r="O18" s="108">
        <f>SUM(O8:O17)</f>
        <v>2726514497510</v>
      </c>
      <c r="P18" s="177"/>
      <c r="Q18" s="177"/>
      <c r="R18" s="177"/>
      <c r="S18" s="233"/>
      <c r="T18" s="199"/>
      <c r="U18" s="177"/>
      <c r="V18" s="177"/>
    </row>
    <row r="19" spans="1:22" ht="13.5" thickTop="1" x14ac:dyDescent="0.2">
      <c r="A19" s="177"/>
      <c r="B19" s="177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177"/>
      <c r="Q19" s="177"/>
      <c r="R19" s="177"/>
      <c r="S19" s="233"/>
      <c r="T19" s="199"/>
      <c r="U19" s="177"/>
      <c r="V19" s="177"/>
    </row>
    <row r="20" spans="1:22" ht="21" x14ac:dyDescent="0.2">
      <c r="A20" s="177"/>
      <c r="B20" s="177"/>
      <c r="C20" s="177"/>
      <c r="D20" s="177"/>
      <c r="E20" s="185"/>
      <c r="F20" s="185"/>
      <c r="G20" s="185"/>
      <c r="H20" s="185"/>
      <c r="I20" s="185"/>
      <c r="J20" s="185"/>
      <c r="K20" s="177"/>
      <c r="L20" s="177"/>
      <c r="M20" s="185"/>
      <c r="N20" s="177"/>
      <c r="O20" s="199"/>
      <c r="P20" s="177"/>
      <c r="Q20" s="177"/>
      <c r="R20" s="177"/>
      <c r="S20" s="233"/>
      <c r="T20" s="199"/>
      <c r="U20" s="177"/>
      <c r="V20" s="177"/>
    </row>
    <row r="21" spans="1:22" ht="21" x14ac:dyDescent="0.2">
      <c r="A21" s="177"/>
      <c r="B21" s="177"/>
      <c r="C21" s="227"/>
      <c r="D21" s="177"/>
      <c r="E21" s="185"/>
      <c r="F21" s="185"/>
      <c r="G21" s="185"/>
      <c r="H21" s="185"/>
      <c r="I21" s="185"/>
      <c r="J21" s="185"/>
      <c r="K21" s="185"/>
      <c r="L21" s="177"/>
      <c r="M21" s="185"/>
      <c r="N21" s="177"/>
      <c r="O21" s="199"/>
      <c r="P21" s="177"/>
      <c r="Q21" s="177"/>
      <c r="R21" s="177"/>
      <c r="S21" s="234"/>
      <c r="T21" s="199"/>
      <c r="U21" s="177"/>
      <c r="V21" s="177"/>
    </row>
    <row r="22" spans="1:22" x14ac:dyDescent="0.2">
      <c r="A22" s="177"/>
      <c r="B22" s="177"/>
      <c r="C22" s="177"/>
      <c r="D22" s="177"/>
      <c r="E22" s="54"/>
      <c r="F22" s="177"/>
      <c r="G22" s="177"/>
      <c r="H22" s="177"/>
      <c r="I22" s="177"/>
      <c r="J22" s="177"/>
      <c r="K22" s="177"/>
      <c r="L22" s="177"/>
      <c r="M22" s="177"/>
      <c r="N22" s="177"/>
      <c r="O22" s="199"/>
      <c r="P22" s="177"/>
      <c r="Q22" s="177"/>
      <c r="R22" s="177"/>
      <c r="S22" s="233"/>
      <c r="T22" s="199"/>
      <c r="U22" s="177"/>
      <c r="V22" s="177"/>
    </row>
    <row r="23" spans="1:22" x14ac:dyDescent="0.2">
      <c r="A23" s="177"/>
      <c r="B23" s="177"/>
      <c r="C23" s="177"/>
      <c r="D23" s="177"/>
      <c r="E23" s="54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233"/>
      <c r="T23" s="199"/>
      <c r="U23" s="177"/>
      <c r="V23" s="177"/>
    </row>
    <row r="24" spans="1:22" ht="21" x14ac:dyDescent="0.2">
      <c r="A24" s="185"/>
      <c r="B24" s="177"/>
      <c r="C24" s="185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99"/>
      <c r="P24" s="177"/>
      <c r="Q24" s="177"/>
      <c r="R24" s="177"/>
      <c r="S24" s="233"/>
      <c r="T24" s="199"/>
      <c r="U24" s="177"/>
      <c r="V24" s="177"/>
    </row>
    <row r="25" spans="1:22" ht="21" x14ac:dyDescent="0.2">
      <c r="A25" s="185"/>
      <c r="B25" s="177"/>
      <c r="C25" s="185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233"/>
      <c r="T25" s="199"/>
      <c r="U25" s="177"/>
      <c r="V25" s="177"/>
    </row>
    <row r="26" spans="1:22" ht="21" x14ac:dyDescent="0.2">
      <c r="A26" s="185"/>
      <c r="B26" s="177"/>
      <c r="C26" s="177"/>
      <c r="D26" s="219"/>
      <c r="E26" s="177"/>
      <c r="F26" s="219"/>
      <c r="G26" s="219"/>
      <c r="H26" s="204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233"/>
      <c r="T26" s="199"/>
      <c r="U26" s="177"/>
      <c r="V26" s="177"/>
    </row>
    <row r="27" spans="1:22" ht="21" x14ac:dyDescent="0.2">
      <c r="A27" s="177"/>
      <c r="B27" s="177"/>
      <c r="C27" s="185"/>
      <c r="D27" s="185"/>
      <c r="E27" s="185"/>
      <c r="F27" s="219"/>
      <c r="G27" s="219"/>
      <c r="H27" s="219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233"/>
      <c r="T27" s="199"/>
      <c r="U27" s="177"/>
      <c r="V27" s="177"/>
    </row>
    <row r="28" spans="1:22" ht="21" x14ac:dyDescent="0.2">
      <c r="A28" s="177"/>
      <c r="B28" s="177"/>
      <c r="C28" s="185"/>
      <c r="D28" s="185"/>
      <c r="E28" s="185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233"/>
      <c r="T28" s="199"/>
      <c r="U28" s="177"/>
      <c r="V28" s="177"/>
    </row>
    <row r="29" spans="1:22" s="117" customFormat="1" ht="21" x14ac:dyDescent="0.2">
      <c r="C29" s="187"/>
      <c r="D29" s="187"/>
      <c r="E29" s="187"/>
      <c r="S29" s="235"/>
      <c r="T29" s="120"/>
    </row>
    <row r="30" spans="1:22" s="117" customFormat="1" ht="21" x14ac:dyDescent="0.2">
      <c r="C30" s="187"/>
      <c r="D30" s="187"/>
      <c r="E30" s="185"/>
      <c r="S30" s="235"/>
      <c r="T30" s="120"/>
    </row>
    <row r="31" spans="1:22" s="117" customFormat="1" ht="21" x14ac:dyDescent="0.2">
      <c r="C31" s="187"/>
      <c r="D31" s="187"/>
      <c r="E31" s="185"/>
      <c r="S31" s="235"/>
      <c r="T31" s="120"/>
    </row>
    <row r="32" spans="1:22" x14ac:dyDescent="0.2">
      <c r="A32" s="177"/>
      <c r="B32" s="177"/>
      <c r="C32" s="177"/>
      <c r="D32" s="177"/>
      <c r="E32" s="54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233"/>
      <c r="T32" s="199"/>
      <c r="U32" s="177"/>
      <c r="V32" s="177"/>
    </row>
    <row r="33" spans="1:22" x14ac:dyDescent="0.2">
      <c r="A33" s="177"/>
      <c r="B33" s="177"/>
      <c r="C33" s="177"/>
      <c r="D33" s="177"/>
      <c r="E33" s="54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233"/>
      <c r="T33" s="199"/>
      <c r="U33" s="177"/>
      <c r="V33" s="177"/>
    </row>
    <row r="34" spans="1:22" ht="21" x14ac:dyDescent="0.2">
      <c r="A34" s="177"/>
      <c r="B34" s="177"/>
      <c r="C34" s="177"/>
      <c r="D34" s="177"/>
      <c r="E34" s="185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233"/>
      <c r="T34" s="199"/>
      <c r="U34" s="177"/>
      <c r="V34" s="177"/>
    </row>
    <row r="35" spans="1:22" ht="21" x14ac:dyDescent="0.2">
      <c r="A35" s="177"/>
      <c r="B35" s="177"/>
      <c r="C35" s="177"/>
      <c r="D35" s="177"/>
      <c r="E35" s="185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233"/>
      <c r="T35" s="199"/>
      <c r="U35" s="177"/>
      <c r="V35" s="177"/>
    </row>
    <row r="36" spans="1:22" ht="21" x14ac:dyDescent="0.2">
      <c r="A36" s="177"/>
      <c r="B36" s="177"/>
      <c r="C36" s="177"/>
      <c r="D36" s="177"/>
      <c r="E36" s="185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233"/>
      <c r="T36" s="199"/>
      <c r="U36" s="177"/>
      <c r="V36" s="177"/>
    </row>
    <row r="37" spans="1:22" ht="21" x14ac:dyDescent="0.2">
      <c r="A37" s="177"/>
      <c r="B37" s="177"/>
      <c r="C37" s="177"/>
      <c r="D37" s="177"/>
      <c r="E37" s="185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233"/>
      <c r="T37" s="199"/>
      <c r="U37" s="177"/>
      <c r="V37" s="177"/>
    </row>
    <row r="38" spans="1:22" x14ac:dyDescent="0.2">
      <c r="A38" s="177"/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233"/>
      <c r="T38" s="199"/>
      <c r="U38" s="177"/>
      <c r="V38" s="177"/>
    </row>
    <row r="39" spans="1:22" x14ac:dyDescent="0.2">
      <c r="A39" s="177"/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233"/>
      <c r="T39" s="199"/>
      <c r="U39" s="177"/>
      <c r="V39" s="177"/>
    </row>
    <row r="40" spans="1:22" x14ac:dyDescent="0.2">
      <c r="A40" s="177"/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233"/>
      <c r="T40" s="199"/>
      <c r="U40" s="177"/>
      <c r="V40" s="177"/>
    </row>
    <row r="41" spans="1:22" x14ac:dyDescent="0.2">
      <c r="A41" s="177"/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233"/>
      <c r="T41" s="199"/>
      <c r="U41" s="177"/>
      <c r="V41" s="177"/>
    </row>
    <row r="42" spans="1:22" x14ac:dyDescent="0.2">
      <c r="A42" s="177"/>
      <c r="B42" s="177"/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233"/>
      <c r="T42" s="199"/>
      <c r="U42" s="177"/>
      <c r="V42" s="177"/>
    </row>
    <row r="43" spans="1:22" x14ac:dyDescent="0.2">
      <c r="A43" s="177"/>
      <c r="B43" s="177"/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233"/>
      <c r="T43" s="199"/>
      <c r="U43" s="177"/>
      <c r="V43" s="177"/>
    </row>
    <row r="44" spans="1:22" x14ac:dyDescent="0.2">
      <c r="A44" s="177"/>
      <c r="B44" s="177"/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233"/>
      <c r="T44" s="199"/>
      <c r="U44" s="177"/>
      <c r="V44" s="177"/>
    </row>
    <row r="45" spans="1:22" x14ac:dyDescent="0.2">
      <c r="A45" s="177"/>
      <c r="B45" s="177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233"/>
      <c r="T45" s="199"/>
      <c r="U45" s="177"/>
      <c r="V45" s="177"/>
    </row>
    <row r="46" spans="1:22" x14ac:dyDescent="0.2">
      <c r="A46" s="177"/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233"/>
      <c r="T46" s="199"/>
      <c r="U46" s="177"/>
      <c r="V46" s="177"/>
    </row>
    <row r="47" spans="1:22" x14ac:dyDescent="0.2">
      <c r="A47" s="177"/>
      <c r="B47" s="177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233"/>
      <c r="T47" s="199"/>
      <c r="U47" s="177"/>
      <c r="V47" s="177"/>
    </row>
    <row r="48" spans="1:22" x14ac:dyDescent="0.2">
      <c r="A48" s="177"/>
      <c r="B48" s="177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233"/>
      <c r="T48" s="199"/>
      <c r="U48" s="177"/>
      <c r="V48" s="177"/>
    </row>
    <row r="49" spans="1:22" x14ac:dyDescent="0.2">
      <c r="A49" s="177"/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233"/>
      <c r="T49" s="199"/>
      <c r="U49" s="177"/>
      <c r="V49" s="177"/>
    </row>
    <row r="50" spans="1:22" x14ac:dyDescent="0.2">
      <c r="A50" s="177"/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233"/>
      <c r="T50" s="199"/>
      <c r="U50" s="177"/>
      <c r="V50" s="177"/>
    </row>
    <row r="51" spans="1:22" x14ac:dyDescent="0.2">
      <c r="A51" s="177"/>
      <c r="B51" s="177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233"/>
      <c r="T51" s="199"/>
      <c r="U51" s="177"/>
      <c r="V51" s="177"/>
    </row>
  </sheetData>
  <mergeCells count="8">
    <mergeCell ref="A1:O1"/>
    <mergeCell ref="A2:O2"/>
    <mergeCell ref="A3:O3"/>
    <mergeCell ref="A5:O5"/>
    <mergeCell ref="A6:A7"/>
    <mergeCell ref="E6:I6"/>
    <mergeCell ref="K6:O6"/>
    <mergeCell ref="C7:D7"/>
  </mergeCells>
  <pageMargins left="0.39" right="0.39" top="0.39" bottom="0.39" header="0" footer="0"/>
  <pageSetup paperSize="9" scale="84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137"/>
  <sheetViews>
    <sheetView rightToLeft="1" topLeftCell="A4" zoomScaleNormal="100" workbookViewId="0">
      <selection activeCell="D22" sqref="D22"/>
    </sheetView>
  </sheetViews>
  <sheetFormatPr defaultRowHeight="12.75" x14ac:dyDescent="0.2"/>
  <cols>
    <col min="1" max="1" width="53.7109375" customWidth="1"/>
    <col min="2" max="2" width="1.28515625" customWidth="1"/>
    <col min="3" max="3" width="17.85546875" bestFit="1" customWidth="1"/>
    <col min="4" max="4" width="1.28515625" customWidth="1"/>
    <col min="5" max="5" width="13.140625" bestFit="1" customWidth="1"/>
    <col min="6" max="6" width="1.28515625" customWidth="1"/>
    <col min="7" max="7" width="15.5703125" customWidth="1"/>
    <col min="8" max="8" width="1.28515625" customWidth="1"/>
    <col min="9" max="9" width="17.28515625" bestFit="1" customWidth="1"/>
    <col min="10" max="10" width="1.28515625" customWidth="1"/>
    <col min="11" max="11" width="13.570312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13" ht="21.75" customHeight="1" x14ac:dyDescent="0.2">
      <c r="A2" s="249" t="s">
        <v>175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</row>
    <row r="3" spans="1:13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</row>
    <row r="4" spans="1:13" ht="14.45" customHeight="1" x14ac:dyDescent="0.2"/>
    <row r="5" spans="1:13" ht="14.25" customHeight="1" x14ac:dyDescent="0.2">
      <c r="A5" s="251" t="s">
        <v>282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</row>
    <row r="6" spans="1:13" ht="14.25" customHeight="1" x14ac:dyDescent="0.2">
      <c r="A6" s="252" t="s">
        <v>178</v>
      </c>
      <c r="C6" s="252" t="s">
        <v>194</v>
      </c>
      <c r="D6" s="252"/>
      <c r="E6" s="252"/>
      <c r="F6" s="252"/>
      <c r="G6" s="252"/>
      <c r="I6" s="252" t="s">
        <v>195</v>
      </c>
      <c r="J6" s="252"/>
      <c r="K6" s="252"/>
      <c r="L6" s="252"/>
      <c r="M6" s="252"/>
    </row>
    <row r="7" spans="1:13" ht="28.5" customHeight="1" x14ac:dyDescent="0.2">
      <c r="A7" s="252"/>
      <c r="C7" s="16" t="s">
        <v>278</v>
      </c>
      <c r="D7" s="3"/>
      <c r="E7" s="16" t="s">
        <v>266</v>
      </c>
      <c r="F7" s="3"/>
      <c r="G7" s="16" t="s">
        <v>279</v>
      </c>
      <c r="I7" s="16" t="s">
        <v>278</v>
      </c>
      <c r="J7" s="3"/>
      <c r="K7" s="16" t="s">
        <v>266</v>
      </c>
      <c r="L7" s="3"/>
      <c r="M7" s="16" t="s">
        <v>279</v>
      </c>
    </row>
    <row r="8" spans="1:13" ht="28.5" customHeight="1" x14ac:dyDescent="0.2">
      <c r="A8" s="111"/>
      <c r="C8" s="96"/>
      <c r="D8" s="134"/>
      <c r="E8" s="96"/>
      <c r="F8" s="134"/>
      <c r="G8" s="96"/>
      <c r="I8" s="96"/>
      <c r="J8" s="134"/>
      <c r="K8" s="96"/>
      <c r="L8" s="134"/>
      <c r="M8" s="96"/>
    </row>
    <row r="9" spans="1:13" ht="21.75" customHeight="1" x14ac:dyDescent="0.2">
      <c r="A9" s="5"/>
      <c r="C9" s="6"/>
      <c r="E9" s="6"/>
      <c r="G9" s="6"/>
      <c r="I9" s="6"/>
      <c r="K9" s="6"/>
      <c r="M9" s="6"/>
    </row>
    <row r="10" spans="1:13" ht="21.75" customHeight="1" x14ac:dyDescent="0.2">
      <c r="A10" s="7"/>
      <c r="C10" s="8"/>
      <c r="E10" s="8"/>
      <c r="G10" s="8"/>
      <c r="I10" s="8"/>
      <c r="K10" s="8"/>
      <c r="M10" s="8"/>
    </row>
    <row r="11" spans="1:13" ht="21.75" customHeight="1" x14ac:dyDescent="0.2">
      <c r="A11" s="7"/>
      <c r="C11" s="8"/>
      <c r="E11" s="8"/>
      <c r="G11" s="8"/>
      <c r="I11" s="8"/>
      <c r="K11" s="8"/>
      <c r="M11" s="8"/>
    </row>
    <row r="12" spans="1:13" ht="21.75" customHeight="1" x14ac:dyDescent="0.2">
      <c r="A12" s="7"/>
      <c r="C12" s="8"/>
      <c r="E12" s="8"/>
      <c r="G12" s="8"/>
      <c r="I12" s="8"/>
      <c r="K12" s="8"/>
      <c r="M12" s="8"/>
    </row>
    <row r="13" spans="1:13" ht="21.75" customHeight="1" x14ac:dyDescent="0.2">
      <c r="A13" s="7"/>
      <c r="C13" s="8"/>
      <c r="E13" s="8"/>
      <c r="G13" s="8"/>
      <c r="I13" s="8"/>
      <c r="K13" s="8"/>
      <c r="M13" s="8"/>
    </row>
    <row r="14" spans="1:13" ht="21.75" customHeight="1" x14ac:dyDescent="0.2">
      <c r="A14" s="7" t="s">
        <v>254</v>
      </c>
      <c r="C14" s="8">
        <v>0</v>
      </c>
      <c r="E14" s="8">
        <v>0</v>
      </c>
      <c r="G14" s="8">
        <v>0</v>
      </c>
      <c r="I14" s="8">
        <v>2272</v>
      </c>
      <c r="K14" s="8">
        <v>0</v>
      </c>
      <c r="M14" s="8">
        <v>2272</v>
      </c>
    </row>
    <row r="15" spans="1:13" ht="21.75" customHeight="1" x14ac:dyDescent="0.2">
      <c r="A15" s="7" t="s">
        <v>109</v>
      </c>
      <c r="C15" s="8">
        <v>0</v>
      </c>
      <c r="E15" s="8">
        <v>0</v>
      </c>
      <c r="G15" s="8">
        <v>0</v>
      </c>
      <c r="I15" s="8">
        <v>8205</v>
      </c>
      <c r="K15" s="8">
        <v>0</v>
      </c>
      <c r="M15" s="8">
        <v>8205</v>
      </c>
    </row>
    <row r="16" spans="1:13" ht="21.75" customHeight="1" x14ac:dyDescent="0.2">
      <c r="A16" s="7"/>
      <c r="C16" s="8"/>
      <c r="E16" s="8"/>
      <c r="G16" s="8"/>
      <c r="I16" s="8"/>
      <c r="K16" s="8"/>
      <c r="M16" s="8"/>
    </row>
    <row r="17" spans="1:13" ht="21.75" customHeight="1" x14ac:dyDescent="0.2">
      <c r="A17" s="7"/>
      <c r="C17" s="8"/>
      <c r="E17" s="8"/>
      <c r="G17" s="8"/>
      <c r="I17" s="8"/>
      <c r="K17" s="8"/>
      <c r="M17" s="8"/>
    </row>
    <row r="18" spans="1:13" ht="21.75" customHeight="1" x14ac:dyDescent="0.2">
      <c r="A18" s="7"/>
      <c r="C18" s="8"/>
      <c r="E18" s="8"/>
      <c r="G18" s="8"/>
      <c r="I18" s="8"/>
      <c r="K18" s="8"/>
      <c r="M18" s="8"/>
    </row>
    <row r="19" spans="1:13" ht="21.75" customHeight="1" x14ac:dyDescent="0.2">
      <c r="A19" s="7"/>
      <c r="C19" s="8"/>
      <c r="E19" s="8"/>
      <c r="G19" s="8"/>
      <c r="I19" s="8"/>
      <c r="K19" s="8"/>
      <c r="M19" s="8"/>
    </row>
    <row r="20" spans="1:13" ht="21.75" customHeight="1" x14ac:dyDescent="0.2">
      <c r="A20" s="7"/>
      <c r="C20" s="8"/>
      <c r="E20" s="8"/>
      <c r="G20" s="8"/>
      <c r="I20" s="8"/>
      <c r="K20" s="8"/>
      <c r="M20" s="8"/>
    </row>
    <row r="21" spans="1:13" ht="21.75" customHeight="1" x14ac:dyDescent="0.2">
      <c r="A21" s="7"/>
      <c r="C21" s="8"/>
      <c r="E21" s="8"/>
      <c r="G21" s="8"/>
      <c r="I21" s="8"/>
      <c r="K21" s="8"/>
      <c r="M21" s="8"/>
    </row>
    <row r="22" spans="1:13" ht="21.75" customHeight="1" x14ac:dyDescent="0.2">
      <c r="A22" s="7"/>
      <c r="C22" s="8"/>
      <c r="E22" s="8"/>
      <c r="G22" s="8"/>
      <c r="I22" s="8"/>
      <c r="K22" s="8"/>
      <c r="M22" s="8"/>
    </row>
    <row r="23" spans="1:13" ht="21.75" customHeight="1" x14ac:dyDescent="0.2">
      <c r="A23" s="7"/>
      <c r="C23" s="8"/>
      <c r="E23" s="8"/>
      <c r="G23" s="8"/>
      <c r="I23" s="8"/>
      <c r="K23" s="8"/>
      <c r="M23" s="8"/>
    </row>
    <row r="24" spans="1:13" ht="21.75" customHeight="1" x14ac:dyDescent="0.2">
      <c r="A24" s="7"/>
      <c r="C24" s="8"/>
      <c r="E24" s="8"/>
      <c r="G24" s="8"/>
      <c r="I24" s="8"/>
      <c r="K24" s="8"/>
      <c r="M24" s="8"/>
    </row>
    <row r="25" spans="1:13" ht="21.75" customHeight="1" x14ac:dyDescent="0.2">
      <c r="A25" s="7"/>
      <c r="C25" s="8"/>
      <c r="E25" s="8"/>
      <c r="G25" s="8"/>
      <c r="I25" s="8"/>
      <c r="K25" s="8"/>
      <c r="M25" s="8"/>
    </row>
    <row r="26" spans="1:13" ht="21.75" customHeight="1" x14ac:dyDescent="0.2">
      <c r="A26" s="7"/>
      <c r="C26" s="8"/>
      <c r="E26" s="8"/>
      <c r="G26" s="8"/>
      <c r="I26" s="8"/>
      <c r="K26" s="8"/>
      <c r="M26" s="8"/>
    </row>
    <row r="27" spans="1:13" ht="21.75" customHeight="1" x14ac:dyDescent="0.2">
      <c r="A27" s="7"/>
      <c r="C27" s="8"/>
      <c r="E27" s="8"/>
      <c r="G27" s="8"/>
      <c r="I27" s="8"/>
      <c r="K27" s="8"/>
      <c r="M27" s="8"/>
    </row>
    <row r="28" spans="1:13" ht="21.75" customHeight="1" x14ac:dyDescent="0.2">
      <c r="A28" s="7"/>
      <c r="C28" s="8"/>
      <c r="E28" s="8"/>
      <c r="G28" s="8"/>
      <c r="I28" s="8"/>
      <c r="K28" s="8"/>
      <c r="M28" s="8"/>
    </row>
    <row r="29" spans="1:13" ht="21.75" customHeight="1" x14ac:dyDescent="0.2">
      <c r="A29" s="7"/>
      <c r="C29" s="8"/>
      <c r="E29" s="8"/>
      <c r="G29" s="8"/>
      <c r="I29" s="8"/>
      <c r="K29" s="8"/>
      <c r="M29" s="8"/>
    </row>
    <row r="30" spans="1:13" ht="21.75" customHeight="1" x14ac:dyDescent="0.2">
      <c r="A30" s="7"/>
      <c r="C30" s="8"/>
      <c r="E30" s="8"/>
      <c r="G30" s="8"/>
      <c r="I30" s="8"/>
      <c r="K30" s="8"/>
      <c r="M30" s="8"/>
    </row>
    <row r="31" spans="1:13" ht="21.75" customHeight="1" x14ac:dyDescent="0.2">
      <c r="A31" s="7"/>
      <c r="C31" s="8"/>
      <c r="E31" s="8"/>
      <c r="G31" s="8"/>
      <c r="I31" s="8"/>
      <c r="K31" s="8"/>
      <c r="M31" s="8"/>
    </row>
    <row r="32" spans="1:13" ht="21.75" customHeight="1" x14ac:dyDescent="0.2">
      <c r="A32" s="7"/>
      <c r="C32" s="8"/>
      <c r="E32" s="8"/>
      <c r="G32" s="8"/>
      <c r="I32" s="8"/>
      <c r="K32" s="8"/>
      <c r="M32" s="8"/>
    </row>
    <row r="33" spans="1:13" ht="21.75" customHeight="1" x14ac:dyDescent="0.2">
      <c r="A33" s="7"/>
      <c r="C33" s="8"/>
      <c r="E33" s="8"/>
      <c r="G33" s="8"/>
      <c r="I33" s="8"/>
      <c r="K33" s="8"/>
      <c r="M33" s="8"/>
    </row>
    <row r="34" spans="1:13" ht="21.75" customHeight="1" x14ac:dyDescent="0.2">
      <c r="A34" s="7"/>
      <c r="C34" s="8"/>
      <c r="E34" s="8"/>
      <c r="G34" s="8"/>
      <c r="I34" s="8"/>
      <c r="K34" s="8"/>
      <c r="M34" s="8"/>
    </row>
    <row r="35" spans="1:13" ht="21.75" customHeight="1" x14ac:dyDescent="0.2">
      <c r="A35" s="7"/>
      <c r="C35" s="8"/>
      <c r="E35" s="8"/>
      <c r="G35" s="8"/>
      <c r="I35" s="8"/>
      <c r="K35" s="8"/>
      <c r="M35" s="8"/>
    </row>
    <row r="36" spans="1:13" ht="21.75" customHeight="1" x14ac:dyDescent="0.2">
      <c r="A36" s="7"/>
      <c r="C36" s="8"/>
      <c r="E36" s="8"/>
      <c r="G36" s="8"/>
      <c r="I36" s="8"/>
      <c r="K36" s="8"/>
      <c r="M36" s="8"/>
    </row>
    <row r="37" spans="1:13" ht="21.75" customHeight="1" x14ac:dyDescent="0.2">
      <c r="A37" s="7"/>
      <c r="C37" s="8"/>
      <c r="E37" s="8"/>
      <c r="G37" s="8"/>
      <c r="I37" s="8"/>
      <c r="K37" s="8"/>
      <c r="M37" s="8"/>
    </row>
    <row r="38" spans="1:13" ht="21.75" customHeight="1" x14ac:dyDescent="0.2">
      <c r="A38" s="7"/>
      <c r="C38" s="8"/>
      <c r="E38" s="8"/>
      <c r="G38" s="8"/>
      <c r="I38" s="8"/>
      <c r="K38" s="8"/>
      <c r="M38" s="8"/>
    </row>
    <row r="39" spans="1:13" ht="21.75" customHeight="1" x14ac:dyDescent="0.2">
      <c r="A39" s="7"/>
      <c r="C39" s="8"/>
      <c r="E39" s="8"/>
      <c r="G39" s="8"/>
      <c r="I39" s="8"/>
      <c r="K39" s="8"/>
      <c r="M39" s="8"/>
    </row>
    <row r="40" spans="1:13" ht="21.75" customHeight="1" x14ac:dyDescent="0.2">
      <c r="A40" s="7"/>
      <c r="C40" s="8"/>
      <c r="E40" s="8"/>
      <c r="G40" s="8"/>
      <c r="I40" s="8"/>
      <c r="K40" s="8"/>
      <c r="M40" s="8"/>
    </row>
    <row r="41" spans="1:13" ht="21.75" customHeight="1" x14ac:dyDescent="0.2">
      <c r="A41" s="7"/>
      <c r="C41" s="8"/>
      <c r="E41" s="8"/>
      <c r="G41" s="8"/>
      <c r="I41" s="8"/>
      <c r="K41" s="8"/>
      <c r="M41" s="8"/>
    </row>
    <row r="42" spans="1:13" ht="21.75" customHeight="1" x14ac:dyDescent="0.2">
      <c r="A42" s="7"/>
      <c r="C42" s="8"/>
      <c r="E42" s="8"/>
      <c r="G42" s="8"/>
      <c r="I42" s="8"/>
      <c r="K42" s="8"/>
      <c r="M42" s="8"/>
    </row>
    <row r="43" spans="1:13" ht="21.75" customHeight="1" x14ac:dyDescent="0.2">
      <c r="A43" s="7"/>
      <c r="C43" s="8"/>
      <c r="E43" s="8"/>
      <c r="G43" s="8"/>
      <c r="I43" s="8"/>
      <c r="K43" s="8"/>
      <c r="M43" s="8"/>
    </row>
    <row r="44" spans="1:13" ht="21.75" customHeight="1" x14ac:dyDescent="0.2">
      <c r="A44" s="7"/>
      <c r="C44" s="8"/>
      <c r="E44" s="8"/>
      <c r="G44" s="8"/>
      <c r="I44" s="8"/>
      <c r="K44" s="8"/>
      <c r="M44" s="8"/>
    </row>
    <row r="45" spans="1:13" ht="21.75" customHeight="1" x14ac:dyDescent="0.2">
      <c r="A45" s="7"/>
      <c r="C45" s="8"/>
      <c r="E45" s="8"/>
      <c r="G45" s="8"/>
      <c r="I45" s="8"/>
      <c r="K45" s="8"/>
      <c r="M45" s="8"/>
    </row>
    <row r="46" spans="1:13" ht="21.75" customHeight="1" x14ac:dyDescent="0.2">
      <c r="A46" s="7"/>
      <c r="C46" s="8"/>
      <c r="E46" s="8"/>
      <c r="G46" s="8"/>
      <c r="I46" s="8"/>
      <c r="K46" s="8"/>
      <c r="M46" s="8"/>
    </row>
    <row r="47" spans="1:13" ht="21.75" customHeight="1" x14ac:dyDescent="0.2">
      <c r="A47" s="7"/>
      <c r="C47" s="8"/>
      <c r="E47" s="8"/>
      <c r="G47" s="8"/>
      <c r="I47" s="8"/>
      <c r="K47" s="8"/>
      <c r="M47" s="8"/>
    </row>
    <row r="48" spans="1:13" ht="21.75" customHeight="1" x14ac:dyDescent="0.2">
      <c r="A48" s="7"/>
      <c r="C48" s="8"/>
      <c r="E48" s="8"/>
      <c r="G48" s="8"/>
      <c r="I48" s="8"/>
      <c r="K48" s="8"/>
      <c r="M48" s="8"/>
    </row>
    <row r="49" spans="1:13" ht="21.75" customHeight="1" x14ac:dyDescent="0.2">
      <c r="A49" s="7"/>
      <c r="C49" s="8"/>
      <c r="E49" s="8"/>
      <c r="G49" s="8"/>
      <c r="I49" s="8"/>
      <c r="K49" s="8"/>
      <c r="M49" s="8"/>
    </row>
    <row r="50" spans="1:13" ht="21.75" customHeight="1" x14ac:dyDescent="0.2">
      <c r="A50" s="7"/>
      <c r="C50" s="8"/>
      <c r="E50" s="8"/>
      <c r="G50" s="8"/>
      <c r="I50" s="8"/>
      <c r="K50" s="8"/>
      <c r="M50" s="8"/>
    </row>
    <row r="51" spans="1:13" ht="21.75" customHeight="1" x14ac:dyDescent="0.2">
      <c r="A51" s="7"/>
      <c r="C51" s="8"/>
      <c r="E51" s="8"/>
      <c r="G51" s="8"/>
      <c r="I51" s="8"/>
      <c r="K51" s="8"/>
      <c r="M51" s="8"/>
    </row>
    <row r="52" spans="1:13" ht="21.75" customHeight="1" x14ac:dyDescent="0.2">
      <c r="A52" s="7"/>
      <c r="C52" s="8"/>
      <c r="E52" s="8"/>
      <c r="G52" s="8"/>
      <c r="I52" s="8"/>
      <c r="K52" s="8"/>
      <c r="M52" s="8"/>
    </row>
    <row r="53" spans="1:13" ht="21.75" customHeight="1" x14ac:dyDescent="0.2">
      <c r="A53" s="7"/>
      <c r="C53" s="8"/>
      <c r="E53" s="8"/>
      <c r="G53" s="8"/>
      <c r="I53" s="8"/>
      <c r="K53" s="8"/>
      <c r="M53" s="8"/>
    </row>
    <row r="54" spans="1:13" ht="21.75" customHeight="1" x14ac:dyDescent="0.2">
      <c r="A54" s="7"/>
      <c r="C54" s="8"/>
      <c r="E54" s="8"/>
      <c r="G54" s="8"/>
      <c r="I54" s="8"/>
      <c r="K54" s="8"/>
      <c r="M54" s="8"/>
    </row>
    <row r="55" spans="1:13" ht="21.75" customHeight="1" x14ac:dyDescent="0.2">
      <c r="A55" s="7"/>
      <c r="C55" s="8"/>
      <c r="E55" s="8"/>
      <c r="G55" s="8"/>
      <c r="I55" s="8"/>
      <c r="K55" s="8"/>
      <c r="M55" s="8"/>
    </row>
    <row r="56" spans="1:13" ht="21.75" customHeight="1" x14ac:dyDescent="0.2">
      <c r="A56" s="7"/>
      <c r="C56" s="8"/>
      <c r="E56" s="8"/>
      <c r="G56" s="8"/>
      <c r="I56" s="8"/>
      <c r="K56" s="8"/>
      <c r="M56" s="8"/>
    </row>
    <row r="57" spans="1:13" ht="21.75" customHeight="1" x14ac:dyDescent="0.2">
      <c r="A57" s="7"/>
      <c r="C57" s="8"/>
      <c r="E57" s="8"/>
      <c r="G57" s="8"/>
      <c r="I57" s="8"/>
      <c r="K57" s="8"/>
      <c r="M57" s="8"/>
    </row>
    <row r="58" spans="1:13" ht="21.75" customHeight="1" x14ac:dyDescent="0.2">
      <c r="A58" s="7"/>
      <c r="C58" s="8"/>
      <c r="E58" s="8"/>
      <c r="G58" s="8"/>
      <c r="I58" s="8"/>
      <c r="K58" s="8"/>
      <c r="M58" s="8"/>
    </row>
    <row r="59" spans="1:13" ht="21.75" customHeight="1" x14ac:dyDescent="0.2">
      <c r="A59" s="7"/>
      <c r="C59" s="8"/>
      <c r="E59" s="8"/>
      <c r="G59" s="8"/>
      <c r="I59" s="8"/>
      <c r="K59" s="8"/>
      <c r="M59" s="8"/>
    </row>
    <row r="60" spans="1:13" ht="21.75" customHeight="1" x14ac:dyDescent="0.2">
      <c r="A60" s="7"/>
      <c r="C60" s="8"/>
      <c r="E60" s="8"/>
      <c r="G60" s="8"/>
      <c r="I60" s="8"/>
      <c r="K60" s="8"/>
      <c r="M60" s="8"/>
    </row>
    <row r="61" spans="1:13" ht="21.75" customHeight="1" x14ac:dyDescent="0.2">
      <c r="A61" s="7"/>
      <c r="C61" s="8"/>
      <c r="E61" s="8"/>
      <c r="G61" s="8"/>
      <c r="I61" s="8"/>
      <c r="K61" s="8"/>
      <c r="M61" s="8"/>
    </row>
    <row r="62" spans="1:13" ht="21.75" customHeight="1" x14ac:dyDescent="0.2">
      <c r="A62" s="7"/>
      <c r="C62" s="8"/>
      <c r="E62" s="8"/>
      <c r="G62" s="8"/>
      <c r="I62" s="8"/>
      <c r="K62" s="8"/>
      <c r="M62" s="8"/>
    </row>
    <row r="63" spans="1:13" ht="21.75" customHeight="1" x14ac:dyDescent="0.2">
      <c r="A63" s="7"/>
      <c r="C63" s="8"/>
      <c r="E63" s="8"/>
      <c r="G63" s="8"/>
      <c r="I63" s="8"/>
      <c r="K63" s="8"/>
      <c r="M63" s="8"/>
    </row>
    <row r="64" spans="1:13" ht="21.75" customHeight="1" x14ac:dyDescent="0.2">
      <c r="A64" s="7"/>
      <c r="C64" s="8"/>
      <c r="E64" s="8"/>
      <c r="G64" s="8"/>
      <c r="I64" s="8"/>
      <c r="K64" s="8"/>
      <c r="M64" s="8"/>
    </row>
    <row r="65" spans="1:13" ht="21.75" customHeight="1" x14ac:dyDescent="0.2">
      <c r="A65" s="7"/>
      <c r="C65" s="8"/>
      <c r="E65" s="8"/>
      <c r="G65" s="8"/>
      <c r="I65" s="8"/>
      <c r="K65" s="8"/>
      <c r="M65" s="8"/>
    </row>
    <row r="66" spans="1:13" ht="21.75" customHeight="1" x14ac:dyDescent="0.2">
      <c r="A66" s="7"/>
      <c r="C66" s="8"/>
      <c r="E66" s="8"/>
      <c r="G66" s="8"/>
      <c r="I66" s="8"/>
      <c r="K66" s="8"/>
      <c r="M66" s="8"/>
    </row>
    <row r="67" spans="1:13" ht="21.75" customHeight="1" x14ac:dyDescent="0.2">
      <c r="A67" s="7"/>
      <c r="C67" s="8"/>
      <c r="E67" s="8"/>
      <c r="G67" s="8"/>
      <c r="I67" s="8"/>
      <c r="K67" s="8"/>
      <c r="M67" s="8"/>
    </row>
    <row r="68" spans="1:13" ht="21.75" customHeight="1" x14ac:dyDescent="0.2">
      <c r="A68" s="7"/>
      <c r="C68" s="8"/>
      <c r="E68" s="8"/>
      <c r="G68" s="8"/>
      <c r="I68" s="8"/>
      <c r="K68" s="8"/>
      <c r="M68" s="8"/>
    </row>
    <row r="69" spans="1:13" ht="21.75" customHeight="1" x14ac:dyDescent="0.2">
      <c r="A69" s="7"/>
      <c r="C69" s="8"/>
      <c r="E69" s="8"/>
      <c r="G69" s="8"/>
      <c r="I69" s="8"/>
      <c r="K69" s="8"/>
      <c r="M69" s="8"/>
    </row>
    <row r="70" spans="1:13" ht="21.75" customHeight="1" x14ac:dyDescent="0.2">
      <c r="A70" s="7"/>
      <c r="C70" s="8"/>
      <c r="E70" s="8"/>
      <c r="G70" s="8"/>
      <c r="I70" s="8"/>
      <c r="K70" s="8"/>
      <c r="M70" s="8"/>
    </row>
    <row r="71" spans="1:13" ht="21.75" customHeight="1" x14ac:dyDescent="0.2">
      <c r="A71" s="7"/>
      <c r="C71" s="8"/>
      <c r="E71" s="8"/>
      <c r="G71" s="8"/>
      <c r="I71" s="8"/>
      <c r="K71" s="8"/>
      <c r="M71" s="8"/>
    </row>
    <row r="72" spans="1:13" ht="21.75" customHeight="1" x14ac:dyDescent="0.2">
      <c r="A72" s="7"/>
      <c r="C72" s="8"/>
      <c r="E72" s="8"/>
      <c r="G72" s="8"/>
      <c r="I72" s="8"/>
      <c r="K72" s="8"/>
      <c r="M72" s="8"/>
    </row>
    <row r="73" spans="1:13" ht="21.75" customHeight="1" x14ac:dyDescent="0.2">
      <c r="A73" s="7"/>
      <c r="C73" s="8"/>
      <c r="E73" s="8"/>
      <c r="G73" s="8"/>
      <c r="I73" s="8"/>
      <c r="K73" s="8"/>
      <c r="M73" s="8"/>
    </row>
    <row r="74" spans="1:13" ht="21.75" customHeight="1" x14ac:dyDescent="0.2">
      <c r="A74" s="7"/>
      <c r="C74" s="8"/>
      <c r="E74" s="8"/>
      <c r="G74" s="8"/>
      <c r="I74" s="8"/>
      <c r="K74" s="8"/>
      <c r="M74" s="8"/>
    </row>
    <row r="75" spans="1:13" ht="21.75" customHeight="1" x14ac:dyDescent="0.2">
      <c r="A75" s="7"/>
      <c r="C75" s="8"/>
      <c r="E75" s="8"/>
      <c r="G75" s="8"/>
      <c r="I75" s="8"/>
      <c r="K75" s="8"/>
      <c r="M75" s="8"/>
    </row>
    <row r="76" spans="1:13" ht="21.75" customHeight="1" x14ac:dyDescent="0.2">
      <c r="A76" s="7"/>
      <c r="C76" s="8"/>
      <c r="E76" s="8"/>
      <c r="G76" s="8"/>
      <c r="I76" s="8"/>
      <c r="K76" s="8"/>
      <c r="M76" s="8"/>
    </row>
    <row r="77" spans="1:13" ht="21.75" customHeight="1" x14ac:dyDescent="0.2">
      <c r="A77" s="7"/>
      <c r="C77" s="8"/>
      <c r="E77" s="8"/>
      <c r="G77" s="8"/>
      <c r="I77" s="8"/>
      <c r="K77" s="8"/>
      <c r="M77" s="8"/>
    </row>
    <row r="78" spans="1:13" ht="21.75" customHeight="1" x14ac:dyDescent="0.2">
      <c r="A78" s="7"/>
      <c r="C78" s="8"/>
      <c r="E78" s="8"/>
      <c r="G78" s="8"/>
      <c r="I78" s="8"/>
      <c r="K78" s="8"/>
      <c r="M78" s="8"/>
    </row>
    <row r="79" spans="1:13" ht="21.75" customHeight="1" x14ac:dyDescent="0.2">
      <c r="A79" s="7"/>
      <c r="C79" s="8"/>
      <c r="E79" s="8"/>
      <c r="G79" s="8"/>
      <c r="I79" s="8"/>
      <c r="K79" s="8"/>
      <c r="M79" s="8"/>
    </row>
    <row r="80" spans="1:13" ht="21.75" customHeight="1" x14ac:dyDescent="0.2">
      <c r="A80" s="7"/>
      <c r="C80" s="8"/>
      <c r="E80" s="8"/>
      <c r="G80" s="8"/>
      <c r="I80" s="8"/>
      <c r="K80" s="8"/>
      <c r="M80" s="8"/>
    </row>
    <row r="81" spans="1:13" ht="21.75" customHeight="1" x14ac:dyDescent="0.2">
      <c r="A81" s="7"/>
      <c r="C81" s="8"/>
      <c r="E81" s="8"/>
      <c r="G81" s="8"/>
      <c r="I81" s="8"/>
      <c r="K81" s="8"/>
      <c r="M81" s="8"/>
    </row>
    <row r="82" spans="1:13" ht="21.75" customHeight="1" x14ac:dyDescent="0.2">
      <c r="A82" s="7"/>
      <c r="C82" s="8"/>
      <c r="E82" s="8"/>
      <c r="G82" s="8"/>
      <c r="I82" s="8"/>
      <c r="K82" s="8"/>
      <c r="M82" s="8"/>
    </row>
    <row r="83" spans="1:13" ht="21.75" customHeight="1" x14ac:dyDescent="0.2">
      <c r="A83" s="7"/>
      <c r="C83" s="8"/>
      <c r="E83" s="8"/>
      <c r="G83" s="8"/>
      <c r="I83" s="8"/>
      <c r="K83" s="8"/>
      <c r="M83" s="8"/>
    </row>
    <row r="84" spans="1:13" ht="21.75" customHeight="1" x14ac:dyDescent="0.2">
      <c r="A84" s="7"/>
      <c r="C84" s="8"/>
      <c r="E84" s="8"/>
      <c r="G84" s="8"/>
      <c r="I84" s="8"/>
      <c r="K84" s="8"/>
      <c r="M84" s="8"/>
    </row>
    <row r="85" spans="1:13" ht="21.75" customHeight="1" x14ac:dyDescent="0.2">
      <c r="A85" s="7"/>
      <c r="C85" s="8"/>
      <c r="E85" s="8"/>
      <c r="G85" s="8"/>
      <c r="I85" s="8"/>
      <c r="K85" s="8"/>
      <c r="M85" s="8"/>
    </row>
    <row r="86" spans="1:13" ht="21.75" customHeight="1" x14ac:dyDescent="0.2">
      <c r="A86" s="7"/>
      <c r="C86" s="8"/>
      <c r="E86" s="8"/>
      <c r="G86" s="8"/>
      <c r="I86" s="8"/>
      <c r="K86" s="8"/>
      <c r="M86" s="8"/>
    </row>
    <row r="87" spans="1:13" ht="21.75" customHeight="1" x14ac:dyDescent="0.2">
      <c r="A87" s="7"/>
      <c r="C87" s="8"/>
      <c r="E87" s="8"/>
      <c r="G87" s="8"/>
      <c r="I87" s="8"/>
      <c r="K87" s="8"/>
      <c r="M87" s="8"/>
    </row>
    <row r="88" spans="1:13" ht="21.75" customHeight="1" x14ac:dyDescent="0.2">
      <c r="A88" s="7"/>
      <c r="C88" s="8"/>
      <c r="E88" s="8"/>
      <c r="G88" s="8"/>
      <c r="I88" s="8"/>
      <c r="K88" s="8"/>
      <c r="M88" s="8"/>
    </row>
    <row r="89" spans="1:13" ht="21.75" customHeight="1" x14ac:dyDescent="0.2">
      <c r="A89" s="7"/>
      <c r="C89" s="8"/>
      <c r="E89" s="8"/>
      <c r="G89" s="8"/>
      <c r="I89" s="8"/>
      <c r="K89" s="8"/>
      <c r="M89" s="8"/>
    </row>
    <row r="90" spans="1:13" ht="21.75" customHeight="1" x14ac:dyDescent="0.2">
      <c r="A90" s="7"/>
      <c r="C90" s="8"/>
      <c r="E90" s="8"/>
      <c r="G90" s="8"/>
      <c r="I90" s="8"/>
      <c r="K90" s="8"/>
      <c r="M90" s="8"/>
    </row>
    <row r="91" spans="1:13" ht="21.75" customHeight="1" x14ac:dyDescent="0.2">
      <c r="A91" s="7"/>
      <c r="C91" s="8"/>
      <c r="E91" s="8"/>
      <c r="G91" s="8"/>
      <c r="I91" s="8"/>
      <c r="K91" s="8"/>
      <c r="M91" s="8"/>
    </row>
    <row r="92" spans="1:13" ht="21.75" customHeight="1" x14ac:dyDescent="0.2">
      <c r="A92" s="7"/>
      <c r="C92" s="8"/>
      <c r="E92" s="8"/>
      <c r="G92" s="8"/>
      <c r="I92" s="8"/>
      <c r="K92" s="8"/>
      <c r="M92" s="8"/>
    </row>
    <row r="93" spans="1:13" ht="21.75" customHeight="1" x14ac:dyDescent="0.2">
      <c r="A93" s="7"/>
      <c r="C93" s="8"/>
      <c r="E93" s="8"/>
      <c r="G93" s="8"/>
      <c r="I93" s="8"/>
      <c r="K93" s="8"/>
      <c r="M93" s="8"/>
    </row>
    <row r="94" spans="1:13" ht="21.75" customHeight="1" x14ac:dyDescent="0.2">
      <c r="A94" s="7"/>
      <c r="C94" s="8"/>
      <c r="E94" s="8"/>
      <c r="G94" s="8"/>
      <c r="I94" s="8"/>
      <c r="K94" s="8"/>
      <c r="M94" s="8"/>
    </row>
    <row r="95" spans="1:13" ht="21.75" customHeight="1" x14ac:dyDescent="0.2">
      <c r="A95" s="7"/>
      <c r="C95" s="8"/>
      <c r="E95" s="8"/>
      <c r="G95" s="8"/>
      <c r="I95" s="8"/>
      <c r="K95" s="8"/>
      <c r="M95" s="8"/>
    </row>
    <row r="96" spans="1:13" ht="21.75" customHeight="1" x14ac:dyDescent="0.2">
      <c r="A96" s="7"/>
      <c r="C96" s="8"/>
      <c r="E96" s="8"/>
      <c r="G96" s="8"/>
      <c r="I96" s="8"/>
      <c r="K96" s="8"/>
      <c r="M96" s="8"/>
    </row>
    <row r="97" spans="1:13" ht="21.75" customHeight="1" x14ac:dyDescent="0.2">
      <c r="A97" s="7"/>
      <c r="C97" s="8"/>
      <c r="E97" s="8"/>
      <c r="G97" s="8"/>
      <c r="I97" s="8"/>
      <c r="K97" s="8"/>
      <c r="M97" s="8"/>
    </row>
    <row r="98" spans="1:13" ht="21.75" customHeight="1" x14ac:dyDescent="0.2">
      <c r="A98" s="7"/>
      <c r="C98" s="8"/>
      <c r="E98" s="8"/>
      <c r="G98" s="8"/>
      <c r="I98" s="8"/>
      <c r="K98" s="8"/>
      <c r="M98" s="8"/>
    </row>
    <row r="99" spans="1:13" ht="21.75" customHeight="1" x14ac:dyDescent="0.2">
      <c r="A99" s="7"/>
      <c r="C99" s="8"/>
      <c r="E99" s="8"/>
      <c r="G99" s="8"/>
      <c r="I99" s="8"/>
      <c r="K99" s="8"/>
      <c r="M99" s="8"/>
    </row>
    <row r="100" spans="1:13" ht="21.75" customHeight="1" x14ac:dyDescent="0.2">
      <c r="A100" s="7"/>
      <c r="C100" s="8"/>
      <c r="E100" s="8"/>
      <c r="G100" s="8"/>
      <c r="I100" s="8"/>
      <c r="K100" s="8"/>
      <c r="M100" s="8"/>
    </row>
    <row r="101" spans="1:13" ht="21.75" customHeight="1" x14ac:dyDescent="0.2">
      <c r="A101" s="7"/>
      <c r="C101" s="8"/>
      <c r="E101" s="8"/>
      <c r="G101" s="8"/>
      <c r="I101" s="8"/>
      <c r="K101" s="8"/>
      <c r="M101" s="8"/>
    </row>
    <row r="102" spans="1:13" ht="21.75" customHeight="1" x14ac:dyDescent="0.2">
      <c r="A102" s="7"/>
      <c r="C102" s="8"/>
      <c r="E102" s="8"/>
      <c r="G102" s="8"/>
      <c r="I102" s="8"/>
      <c r="K102" s="8"/>
      <c r="M102" s="8"/>
    </row>
    <row r="103" spans="1:13" ht="21.75" customHeight="1" x14ac:dyDescent="0.2">
      <c r="A103" s="7"/>
      <c r="C103" s="8"/>
      <c r="E103" s="8"/>
      <c r="G103" s="8"/>
      <c r="I103" s="8"/>
      <c r="K103" s="8"/>
      <c r="M103" s="8"/>
    </row>
    <row r="104" spans="1:13" ht="21.75" customHeight="1" x14ac:dyDescent="0.2">
      <c r="A104" s="7"/>
      <c r="C104" s="8"/>
      <c r="E104" s="8"/>
      <c r="G104" s="8"/>
      <c r="I104" s="8"/>
      <c r="K104" s="8"/>
      <c r="M104" s="8"/>
    </row>
    <row r="105" spans="1:13" ht="21.75" customHeight="1" x14ac:dyDescent="0.2">
      <c r="A105" s="7"/>
      <c r="C105" s="8"/>
      <c r="E105" s="8"/>
      <c r="G105" s="8"/>
      <c r="I105" s="8"/>
      <c r="K105" s="8"/>
      <c r="M105" s="8"/>
    </row>
    <row r="106" spans="1:13" ht="21.75" customHeight="1" x14ac:dyDescent="0.2">
      <c r="A106" s="7"/>
      <c r="C106" s="8"/>
      <c r="E106" s="8"/>
      <c r="G106" s="8"/>
      <c r="I106" s="8"/>
      <c r="K106" s="8"/>
      <c r="M106" s="8"/>
    </row>
    <row r="107" spans="1:13" ht="21.75" customHeight="1" x14ac:dyDescent="0.2">
      <c r="A107" s="7"/>
      <c r="C107" s="8"/>
      <c r="E107" s="8"/>
      <c r="G107" s="8"/>
      <c r="I107" s="8"/>
      <c r="K107" s="8"/>
      <c r="M107" s="8"/>
    </row>
    <row r="108" spans="1:13" ht="21.75" customHeight="1" x14ac:dyDescent="0.2">
      <c r="A108" s="7"/>
      <c r="C108" s="8"/>
      <c r="E108" s="8"/>
      <c r="G108" s="8"/>
      <c r="I108" s="8"/>
      <c r="K108" s="8"/>
      <c r="M108" s="8"/>
    </row>
    <row r="109" spans="1:13" ht="21.75" customHeight="1" x14ac:dyDescent="0.2">
      <c r="A109" s="7"/>
      <c r="C109" s="8"/>
      <c r="E109" s="8"/>
      <c r="G109" s="8"/>
      <c r="I109" s="8"/>
      <c r="K109" s="8"/>
      <c r="M109" s="8"/>
    </row>
    <row r="110" spans="1:13" ht="21.75" customHeight="1" x14ac:dyDescent="0.2">
      <c r="A110" s="7"/>
      <c r="C110" s="8"/>
      <c r="E110" s="8"/>
      <c r="G110" s="8"/>
      <c r="I110" s="8"/>
      <c r="K110" s="8"/>
      <c r="M110" s="8"/>
    </row>
    <row r="111" spans="1:13" ht="21.75" customHeight="1" x14ac:dyDescent="0.2">
      <c r="A111" s="7"/>
      <c r="C111" s="8"/>
      <c r="E111" s="8"/>
      <c r="G111" s="8"/>
      <c r="I111" s="8"/>
      <c r="K111" s="8"/>
      <c r="M111" s="8"/>
    </row>
    <row r="112" spans="1:13" ht="21.75" customHeight="1" x14ac:dyDescent="0.2">
      <c r="A112" s="7"/>
      <c r="C112" s="8"/>
      <c r="E112" s="8"/>
      <c r="G112" s="8"/>
      <c r="I112" s="8"/>
      <c r="K112" s="8"/>
      <c r="M112" s="8"/>
    </row>
    <row r="113" spans="1:13" ht="21.75" customHeight="1" x14ac:dyDescent="0.2">
      <c r="A113" s="7"/>
      <c r="C113" s="8"/>
      <c r="E113" s="8"/>
      <c r="G113" s="8"/>
      <c r="I113" s="8"/>
      <c r="K113" s="8"/>
      <c r="M113" s="8"/>
    </row>
    <row r="114" spans="1:13" ht="21.75" customHeight="1" x14ac:dyDescent="0.2">
      <c r="A114" s="7"/>
      <c r="C114" s="8"/>
      <c r="E114" s="8"/>
      <c r="G114" s="8"/>
      <c r="I114" s="8"/>
      <c r="K114" s="8"/>
      <c r="M114" s="8"/>
    </row>
    <row r="115" spans="1:13" ht="21.75" customHeight="1" x14ac:dyDescent="0.2">
      <c r="A115" s="7"/>
      <c r="C115" s="8"/>
      <c r="E115" s="8"/>
      <c r="G115" s="8"/>
      <c r="I115" s="8"/>
      <c r="K115" s="8"/>
      <c r="M115" s="8"/>
    </row>
    <row r="116" spans="1:13" ht="21.75" customHeight="1" x14ac:dyDescent="0.2">
      <c r="A116" s="7"/>
      <c r="C116" s="8"/>
      <c r="E116" s="8"/>
      <c r="G116" s="8"/>
      <c r="I116" s="8"/>
      <c r="K116" s="8"/>
      <c r="M116" s="8"/>
    </row>
    <row r="117" spans="1:13" ht="21.75" customHeight="1" x14ac:dyDescent="0.2">
      <c r="A117" s="7"/>
      <c r="C117" s="8"/>
      <c r="E117" s="8"/>
      <c r="G117" s="8"/>
      <c r="I117" s="8"/>
      <c r="K117" s="8"/>
      <c r="M117" s="8"/>
    </row>
    <row r="118" spans="1:13" ht="21.75" customHeight="1" x14ac:dyDescent="0.2">
      <c r="A118" s="7"/>
      <c r="C118" s="8"/>
      <c r="E118" s="8"/>
      <c r="G118" s="8"/>
      <c r="I118" s="8"/>
      <c r="K118" s="8"/>
      <c r="M118" s="8"/>
    </row>
    <row r="119" spans="1:13" ht="21.75" customHeight="1" x14ac:dyDescent="0.2">
      <c r="A119" s="7"/>
      <c r="C119" s="8"/>
      <c r="E119" s="8"/>
      <c r="G119" s="8"/>
      <c r="I119" s="8"/>
      <c r="K119" s="8"/>
      <c r="M119" s="8"/>
    </row>
    <row r="120" spans="1:13" ht="21.75" customHeight="1" x14ac:dyDescent="0.2">
      <c r="A120" s="7"/>
      <c r="C120" s="8"/>
      <c r="E120" s="8"/>
      <c r="G120" s="8"/>
      <c r="I120" s="8"/>
      <c r="K120" s="8"/>
      <c r="M120" s="8"/>
    </row>
    <row r="121" spans="1:13" ht="21.75" customHeight="1" x14ac:dyDescent="0.2">
      <c r="A121" s="7"/>
      <c r="C121" s="8"/>
      <c r="E121" s="8"/>
      <c r="G121" s="8"/>
      <c r="I121" s="8"/>
      <c r="K121" s="8"/>
      <c r="M121" s="8"/>
    </row>
    <row r="122" spans="1:13" ht="21.75" customHeight="1" x14ac:dyDescent="0.2">
      <c r="A122" s="7"/>
      <c r="C122" s="8"/>
      <c r="E122" s="8"/>
      <c r="G122" s="8"/>
      <c r="I122" s="8"/>
      <c r="K122" s="8"/>
      <c r="M122" s="8"/>
    </row>
    <row r="123" spans="1:13" ht="21.75" customHeight="1" x14ac:dyDescent="0.2">
      <c r="A123" s="7"/>
      <c r="C123" s="8"/>
      <c r="E123" s="8"/>
      <c r="G123" s="8"/>
      <c r="I123" s="8"/>
      <c r="K123" s="8"/>
      <c r="M123" s="8"/>
    </row>
    <row r="124" spans="1:13" ht="21.75" customHeight="1" x14ac:dyDescent="0.2">
      <c r="A124" s="7"/>
      <c r="C124" s="8"/>
      <c r="E124" s="8"/>
      <c r="G124" s="8"/>
      <c r="I124" s="8"/>
      <c r="K124" s="8"/>
      <c r="M124" s="8"/>
    </row>
    <row r="125" spans="1:13" ht="21.75" customHeight="1" x14ac:dyDescent="0.2">
      <c r="A125" s="7"/>
      <c r="C125" s="8"/>
      <c r="E125" s="8"/>
      <c r="G125" s="8"/>
      <c r="I125" s="8"/>
      <c r="K125" s="8"/>
      <c r="M125" s="8"/>
    </row>
    <row r="126" spans="1:13" ht="21.75" customHeight="1" x14ac:dyDescent="0.2">
      <c r="A126" s="7"/>
      <c r="C126" s="8"/>
      <c r="E126" s="8"/>
      <c r="G126" s="8"/>
      <c r="I126" s="8"/>
      <c r="K126" s="8"/>
      <c r="M126" s="8"/>
    </row>
    <row r="127" spans="1:13" ht="21.75" customHeight="1" x14ac:dyDescent="0.2">
      <c r="A127" s="7"/>
      <c r="C127" s="8"/>
      <c r="E127" s="8"/>
      <c r="G127" s="8"/>
      <c r="I127" s="8"/>
      <c r="K127" s="8"/>
      <c r="M127" s="8"/>
    </row>
    <row r="128" spans="1:13" ht="21.75" customHeight="1" x14ac:dyDescent="0.2">
      <c r="A128" s="7"/>
      <c r="C128" s="8"/>
      <c r="E128" s="8"/>
      <c r="G128" s="8"/>
      <c r="I128" s="8"/>
      <c r="K128" s="8"/>
      <c r="M128" s="8"/>
    </row>
    <row r="129" spans="1:14" ht="21.75" customHeight="1" x14ac:dyDescent="0.2">
      <c r="A129" s="7"/>
      <c r="C129" s="8"/>
      <c r="E129" s="8"/>
      <c r="G129" s="8"/>
      <c r="I129" s="8"/>
      <c r="K129" s="8"/>
      <c r="M129" s="8"/>
    </row>
    <row r="130" spans="1:14" ht="21.75" customHeight="1" x14ac:dyDescent="0.2">
      <c r="A130" s="7"/>
      <c r="C130" s="8"/>
      <c r="E130" s="8"/>
      <c r="G130" s="8"/>
      <c r="I130" s="8"/>
      <c r="K130" s="8"/>
      <c r="M130" s="8"/>
    </row>
    <row r="131" spans="1:14" ht="21.75" customHeight="1" x14ac:dyDescent="0.2">
      <c r="A131" s="7"/>
      <c r="C131" s="8"/>
      <c r="E131" s="8"/>
      <c r="G131" s="8"/>
      <c r="I131" s="8"/>
      <c r="K131" s="8"/>
      <c r="M131" s="8"/>
    </row>
    <row r="132" spans="1:14" ht="21.75" customHeight="1" x14ac:dyDescent="0.2">
      <c r="A132" s="7"/>
      <c r="C132" s="8"/>
      <c r="E132" s="8"/>
      <c r="G132" s="8"/>
      <c r="I132" s="8"/>
      <c r="K132" s="8"/>
      <c r="M132" s="8"/>
    </row>
    <row r="133" spans="1:14" ht="21.75" customHeight="1" x14ac:dyDescent="0.2">
      <c r="A133" s="7"/>
      <c r="C133" s="8"/>
      <c r="E133" s="8"/>
      <c r="G133" s="8"/>
      <c r="I133" s="8"/>
      <c r="K133" s="8"/>
      <c r="M133" s="8"/>
    </row>
    <row r="134" spans="1:14" ht="21.75" customHeight="1" x14ac:dyDescent="0.2">
      <c r="A134" s="7"/>
      <c r="C134" s="8"/>
      <c r="E134" s="8"/>
      <c r="G134" s="8"/>
      <c r="I134" s="8"/>
      <c r="K134" s="8"/>
      <c r="M134" s="8"/>
    </row>
    <row r="135" spans="1:14" ht="21.75" customHeight="1" x14ac:dyDescent="0.2">
      <c r="A135" s="9"/>
      <c r="C135" s="11"/>
      <c r="E135" s="11"/>
      <c r="G135" s="11"/>
      <c r="I135" s="11"/>
      <c r="K135" s="11"/>
      <c r="M135" s="11"/>
    </row>
    <row r="136" spans="1:14" ht="21.75" customHeight="1" thickBot="1" x14ac:dyDescent="0.25">
      <c r="A136" s="12" t="s">
        <v>26</v>
      </c>
      <c r="C136" s="13">
        <v>1555898049728</v>
      </c>
      <c r="E136" s="13">
        <v>-15010769</v>
      </c>
      <c r="G136" s="13">
        <v>1555913060497</v>
      </c>
      <c r="I136" s="13">
        <v>4556444663096</v>
      </c>
      <c r="K136" s="13">
        <v>2397631162</v>
      </c>
      <c r="M136" s="13">
        <v>4554047031934</v>
      </c>
    </row>
    <row r="137" spans="1:14" ht="19.5" thickTop="1" x14ac:dyDescent="0.2"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>
        <f t="shared" ref="N137" si="0">SUBTOTAL(9,N9:N136)</f>
        <v>0</v>
      </c>
    </row>
  </sheetData>
  <autoFilter ref="A8:M136" xr:uid="{00000000-0001-0000-1100-000000000000}"/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C107"/>
  <sheetViews>
    <sheetView rightToLeft="1" view="pageBreakPreview" topLeftCell="A10" zoomScale="60" zoomScaleNormal="40" workbookViewId="0">
      <selection activeCell="N28" sqref="N28"/>
    </sheetView>
  </sheetViews>
  <sheetFormatPr defaultRowHeight="24" x14ac:dyDescent="0.6"/>
  <cols>
    <col min="1" max="1" width="40.28515625" style="165" customWidth="1"/>
    <col min="2" max="2" width="1.28515625" style="165" customWidth="1"/>
    <col min="3" max="3" width="12.5703125" style="165" bestFit="1" customWidth="1"/>
    <col min="4" max="4" width="1.28515625" style="165" customWidth="1"/>
    <col min="5" max="5" width="20.140625" style="165" bestFit="1" customWidth="1"/>
    <col min="6" max="6" width="1.28515625" style="165" customWidth="1"/>
    <col min="7" max="7" width="19.5703125" style="165" bestFit="1" customWidth="1"/>
    <col min="8" max="8" width="1.28515625" style="165" customWidth="1"/>
    <col min="9" max="9" width="27.140625" style="165" customWidth="1"/>
    <col min="10" max="10" width="1.28515625" style="165" customWidth="1"/>
    <col min="11" max="11" width="15.42578125" style="165" bestFit="1" customWidth="1"/>
    <col min="12" max="12" width="1.28515625" style="165" customWidth="1"/>
    <col min="13" max="13" width="24.7109375" style="165" bestFit="1" customWidth="1"/>
    <col min="14" max="14" width="1.28515625" style="165" customWidth="1"/>
    <col min="15" max="15" width="22.85546875" style="165" bestFit="1" customWidth="1"/>
    <col min="16" max="16" width="1.28515625" style="165" customWidth="1"/>
    <col min="17" max="17" width="29.7109375" style="243" customWidth="1"/>
    <col min="18" max="18" width="17.85546875" style="165" hidden="1" customWidth="1"/>
    <col min="19" max="19" width="20.85546875" style="165" hidden="1" customWidth="1"/>
    <col min="20" max="20" width="15.7109375" style="165" hidden="1" customWidth="1"/>
    <col min="21" max="21" width="32.7109375" style="239" hidden="1" customWidth="1"/>
    <col min="22" max="22" width="22.28515625" style="239" hidden="1" customWidth="1"/>
    <col min="23" max="23" width="20.85546875" style="239" hidden="1" customWidth="1"/>
    <col min="24" max="29" width="0" style="165" hidden="1" customWidth="1"/>
    <col min="30" max="32" width="0" style="157" hidden="1" customWidth="1"/>
    <col min="33" max="16384" width="9.140625" style="157"/>
  </cols>
  <sheetData>
    <row r="1" spans="1:23" ht="27" customHeight="1" x14ac:dyDescent="0.6">
      <c r="A1" s="301" t="s">
        <v>0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</row>
    <row r="2" spans="1:23" ht="27" customHeight="1" x14ac:dyDescent="0.6">
      <c r="A2" s="301" t="s">
        <v>175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</row>
    <row r="3" spans="1:23" ht="27" customHeight="1" x14ac:dyDescent="0.6">
      <c r="A3" s="301" t="s">
        <v>2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</row>
    <row r="4" spans="1:23" ht="26.25" customHeight="1" x14ac:dyDescent="0.6"/>
    <row r="5" spans="1:23" ht="34.5" customHeight="1" x14ac:dyDescent="0.6">
      <c r="A5" s="163" t="s">
        <v>283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16"/>
      <c r="S5" s="239" t="s">
        <v>336</v>
      </c>
      <c r="T5" s="300" t="s">
        <v>338</v>
      </c>
      <c r="U5" s="300"/>
    </row>
    <row r="6" spans="1:23" ht="26.25" customHeight="1" x14ac:dyDescent="0.6">
      <c r="A6" s="164" t="s">
        <v>178</v>
      </c>
      <c r="C6" s="302" t="s">
        <v>194</v>
      </c>
      <c r="D6" s="302"/>
      <c r="E6" s="302"/>
      <c r="F6" s="302"/>
      <c r="G6" s="302"/>
      <c r="H6" s="302"/>
      <c r="I6" s="302"/>
      <c r="J6" s="239"/>
      <c r="K6" s="302" t="s">
        <v>195</v>
      </c>
      <c r="L6" s="302"/>
      <c r="M6" s="302"/>
      <c r="N6" s="302"/>
      <c r="O6" s="302"/>
      <c r="P6" s="302"/>
      <c r="Q6" s="302"/>
      <c r="S6" s="239" t="s">
        <v>337</v>
      </c>
    </row>
    <row r="7" spans="1:23" ht="29.1" customHeight="1" x14ac:dyDescent="0.6">
      <c r="A7" s="164"/>
      <c r="C7" s="158" t="s">
        <v>13</v>
      </c>
      <c r="D7" s="244"/>
      <c r="E7" s="158" t="s">
        <v>284</v>
      </c>
      <c r="F7" s="244"/>
      <c r="G7" s="158" t="s">
        <v>285</v>
      </c>
      <c r="H7" s="244"/>
      <c r="I7" s="158" t="s">
        <v>286</v>
      </c>
      <c r="J7" s="239"/>
      <c r="K7" s="158" t="s">
        <v>13</v>
      </c>
      <c r="L7" s="244"/>
      <c r="M7" s="158" t="s">
        <v>284</v>
      </c>
      <c r="N7" s="244"/>
      <c r="O7" s="158" t="s">
        <v>285</v>
      </c>
      <c r="P7" s="244"/>
      <c r="Q7" s="158" t="s">
        <v>286</v>
      </c>
      <c r="S7" s="165" t="s">
        <v>345</v>
      </c>
      <c r="T7" s="238" t="s">
        <v>305</v>
      </c>
      <c r="U7" s="238" t="s">
        <v>304</v>
      </c>
    </row>
    <row r="8" spans="1:23" s="165" customFormat="1" ht="21.75" customHeight="1" x14ac:dyDescent="0.6">
      <c r="A8" s="245" t="s">
        <v>54</v>
      </c>
      <c r="C8" s="246">
        <v>25296113</v>
      </c>
      <c r="D8" s="239"/>
      <c r="E8" s="246">
        <v>389437512827</v>
      </c>
      <c r="F8" s="239"/>
      <c r="G8" s="246">
        <v>331314032827</v>
      </c>
      <c r="H8" s="239"/>
      <c r="I8" s="238">
        <f>E8-G8</f>
        <v>58123480000</v>
      </c>
      <c r="J8" s="239"/>
      <c r="K8" s="246">
        <v>46796113</v>
      </c>
      <c r="L8" s="239"/>
      <c r="M8" s="246">
        <v>667706188791</v>
      </c>
      <c r="N8" s="239"/>
      <c r="O8" s="246">
        <v>600353374050</v>
      </c>
      <c r="P8" s="239"/>
      <c r="Q8" s="238">
        <f>M8-O8</f>
        <v>67352814741</v>
      </c>
      <c r="S8" s="167">
        <v>68155022095</v>
      </c>
      <c r="T8" s="239">
        <v>0</v>
      </c>
      <c r="U8" s="238">
        <v>802207354</v>
      </c>
      <c r="V8" s="238">
        <f>S8-T8-U8</f>
        <v>67352814741</v>
      </c>
      <c r="W8" s="238">
        <f>V8-Q8</f>
        <v>0</v>
      </c>
    </row>
    <row r="9" spans="1:23" s="165" customFormat="1" ht="21.75" customHeight="1" x14ac:dyDescent="0.6">
      <c r="A9" s="159" t="s">
        <v>22</v>
      </c>
      <c r="C9" s="238">
        <v>3000000</v>
      </c>
      <c r="D9" s="239"/>
      <c r="E9" s="238">
        <v>21560944650</v>
      </c>
      <c r="F9" s="239"/>
      <c r="G9" s="238">
        <v>21537087277</v>
      </c>
      <c r="H9" s="239"/>
      <c r="I9" s="238">
        <f>E9-G9</f>
        <v>23857373</v>
      </c>
      <c r="J9" s="239"/>
      <c r="K9" s="238">
        <v>18000000</v>
      </c>
      <c r="L9" s="239"/>
      <c r="M9" s="238">
        <v>130376859423</v>
      </c>
      <c r="N9" s="239"/>
      <c r="O9" s="238">
        <v>129222523806</v>
      </c>
      <c r="P9" s="239"/>
      <c r="Q9" s="238">
        <f>M9-O9</f>
        <v>1154335617</v>
      </c>
      <c r="S9" s="167">
        <v>1934720564</v>
      </c>
      <c r="T9" s="167">
        <v>655786224</v>
      </c>
      <c r="U9" s="238">
        <v>124598723</v>
      </c>
      <c r="V9" s="238">
        <f t="shared" ref="V9:V29" si="0">S9-T9-U9</f>
        <v>1154335617</v>
      </c>
      <c r="W9" s="238">
        <f t="shared" ref="W9:W35" si="1">V9-Q9</f>
        <v>0</v>
      </c>
    </row>
    <row r="10" spans="1:23" s="165" customFormat="1" ht="21.75" customHeight="1" x14ac:dyDescent="0.6">
      <c r="A10" s="159" t="s">
        <v>48</v>
      </c>
      <c r="C10" s="238">
        <v>7990000</v>
      </c>
      <c r="D10" s="239"/>
      <c r="E10" s="238">
        <v>242176454903</v>
      </c>
      <c r="F10" s="239"/>
      <c r="G10" s="238">
        <v>212952392046</v>
      </c>
      <c r="H10" s="239"/>
      <c r="I10" s="238">
        <f t="shared" ref="I10:I35" si="2">E10-G10</f>
        <v>29224062857</v>
      </c>
      <c r="J10" s="239"/>
      <c r="K10" s="238">
        <v>7990000</v>
      </c>
      <c r="L10" s="239"/>
      <c r="M10" s="238">
        <v>242176454903</v>
      </c>
      <c r="N10" s="239"/>
      <c r="O10" s="238">
        <v>212952392046</v>
      </c>
      <c r="P10" s="239"/>
      <c r="Q10" s="238">
        <f t="shared" ref="Q10:Q35" si="3">M10-O10</f>
        <v>29224062857</v>
      </c>
      <c r="S10" s="167">
        <v>29384307954</v>
      </c>
      <c r="T10" s="238">
        <v>0</v>
      </c>
      <c r="U10" s="238">
        <v>160245097</v>
      </c>
      <c r="V10" s="238">
        <f t="shared" si="0"/>
        <v>29224062857</v>
      </c>
      <c r="W10" s="238">
        <f t="shared" si="1"/>
        <v>0</v>
      </c>
    </row>
    <row r="11" spans="1:23" s="165" customFormat="1" ht="21.75" customHeight="1" x14ac:dyDescent="0.6">
      <c r="A11" s="159" t="s">
        <v>19</v>
      </c>
      <c r="C11" s="238">
        <v>5700000</v>
      </c>
      <c r="D11" s="239"/>
      <c r="E11" s="238">
        <v>83801397484</v>
      </c>
      <c r="F11" s="239"/>
      <c r="G11" s="238">
        <v>99553113451</v>
      </c>
      <c r="H11" s="239"/>
      <c r="I11" s="170">
        <f t="shared" si="2"/>
        <v>-15751715967</v>
      </c>
      <c r="J11" s="239"/>
      <c r="K11" s="238">
        <v>8500000</v>
      </c>
      <c r="L11" s="239"/>
      <c r="M11" s="238">
        <v>128831862650</v>
      </c>
      <c r="N11" s="239"/>
      <c r="O11" s="238">
        <v>148456397250</v>
      </c>
      <c r="P11" s="239"/>
      <c r="Q11" s="170">
        <f t="shared" si="3"/>
        <v>-19624534600</v>
      </c>
      <c r="S11" s="165">
        <v>-18853397250</v>
      </c>
      <c r="T11" s="167">
        <v>648015001</v>
      </c>
      <c r="U11" s="238">
        <v>123122349</v>
      </c>
      <c r="V11" s="238">
        <f t="shared" si="0"/>
        <v>-19624534600</v>
      </c>
      <c r="W11" s="238">
        <f t="shared" si="1"/>
        <v>0</v>
      </c>
    </row>
    <row r="12" spans="1:23" s="165" customFormat="1" ht="21.75" customHeight="1" x14ac:dyDescent="0.6">
      <c r="A12" s="159" t="s">
        <v>200</v>
      </c>
      <c r="C12" s="238">
        <v>0</v>
      </c>
      <c r="D12" s="239"/>
      <c r="E12" s="238">
        <v>0</v>
      </c>
      <c r="F12" s="239"/>
      <c r="G12" s="238">
        <v>0</v>
      </c>
      <c r="H12" s="239"/>
      <c r="I12" s="238">
        <f t="shared" si="2"/>
        <v>0</v>
      </c>
      <c r="J12" s="239"/>
      <c r="K12" s="238">
        <v>128068177</v>
      </c>
      <c r="L12" s="239"/>
      <c r="M12" s="238">
        <v>83385544289</v>
      </c>
      <c r="N12" s="239"/>
      <c r="O12" s="238">
        <v>67599575404</v>
      </c>
      <c r="P12" s="239"/>
      <c r="Q12" s="238">
        <f t="shared" si="3"/>
        <v>15785968885</v>
      </c>
      <c r="S12" s="167">
        <v>16285080531</v>
      </c>
      <c r="T12" s="167">
        <v>419423284</v>
      </c>
      <c r="U12" s="238">
        <v>79688362</v>
      </c>
      <c r="V12" s="238">
        <f t="shared" si="0"/>
        <v>15785968885</v>
      </c>
      <c r="W12" s="238">
        <f t="shared" si="1"/>
        <v>0</v>
      </c>
    </row>
    <row r="13" spans="1:23" s="165" customFormat="1" ht="21.75" customHeight="1" x14ac:dyDescent="0.6">
      <c r="A13" s="159" t="s">
        <v>214</v>
      </c>
      <c r="C13" s="238">
        <v>0</v>
      </c>
      <c r="D13" s="239"/>
      <c r="E13" s="238">
        <v>0</v>
      </c>
      <c r="F13" s="239"/>
      <c r="G13" s="238">
        <v>0</v>
      </c>
      <c r="H13" s="239"/>
      <c r="I13" s="238">
        <f t="shared" si="2"/>
        <v>0</v>
      </c>
      <c r="J13" s="239"/>
      <c r="K13" s="238">
        <v>38305370</v>
      </c>
      <c r="L13" s="239"/>
      <c r="M13" s="238">
        <v>634757903216</v>
      </c>
      <c r="N13" s="239"/>
      <c r="O13" s="238">
        <v>624840642923</v>
      </c>
      <c r="P13" s="239"/>
      <c r="Q13" s="238">
        <f t="shared" si="3"/>
        <v>9917260293</v>
      </c>
      <c r="S13" s="167">
        <v>9917260293</v>
      </c>
      <c r="T13" s="239">
        <v>0</v>
      </c>
      <c r="U13" s="238">
        <v>0</v>
      </c>
      <c r="V13" s="238">
        <f t="shared" si="0"/>
        <v>9917260293</v>
      </c>
      <c r="W13" s="238">
        <f t="shared" si="1"/>
        <v>0</v>
      </c>
    </row>
    <row r="14" spans="1:23" s="165" customFormat="1" ht="21.75" customHeight="1" x14ac:dyDescent="0.6">
      <c r="A14" s="159" t="s">
        <v>215</v>
      </c>
      <c r="C14" s="238">
        <v>0</v>
      </c>
      <c r="D14" s="239"/>
      <c r="E14" s="238">
        <v>0</v>
      </c>
      <c r="F14" s="239"/>
      <c r="G14" s="238">
        <v>0</v>
      </c>
      <c r="H14" s="239"/>
      <c r="I14" s="238">
        <f t="shared" si="2"/>
        <v>0</v>
      </c>
      <c r="J14" s="239"/>
      <c r="K14" s="238">
        <v>138434563</v>
      </c>
      <c r="L14" s="239"/>
      <c r="M14" s="238">
        <v>1820844878150</v>
      </c>
      <c r="N14" s="239"/>
      <c r="O14" s="238">
        <v>1730440343574</v>
      </c>
      <c r="P14" s="239"/>
      <c r="Q14" s="238">
        <f t="shared" si="3"/>
        <v>90404534576</v>
      </c>
      <c r="S14" s="167">
        <v>90404534576</v>
      </c>
      <c r="T14" s="239">
        <v>0</v>
      </c>
      <c r="U14" s="238">
        <v>0</v>
      </c>
      <c r="V14" s="238">
        <f t="shared" si="0"/>
        <v>90404534576</v>
      </c>
      <c r="W14" s="238">
        <f t="shared" si="1"/>
        <v>0</v>
      </c>
    </row>
    <row r="15" spans="1:23" s="165" customFormat="1" ht="21.75" customHeight="1" x14ac:dyDescent="0.6">
      <c r="A15" s="159" t="s">
        <v>216</v>
      </c>
      <c r="C15" s="238">
        <v>0</v>
      </c>
      <c r="D15" s="239"/>
      <c r="E15" s="238">
        <v>0</v>
      </c>
      <c r="F15" s="239"/>
      <c r="G15" s="238">
        <v>0</v>
      </c>
      <c r="H15" s="239"/>
      <c r="I15" s="238">
        <f t="shared" si="2"/>
        <v>0</v>
      </c>
      <c r="J15" s="239"/>
      <c r="K15" s="238">
        <v>5945462</v>
      </c>
      <c r="L15" s="239"/>
      <c r="M15" s="238">
        <v>106861428219</v>
      </c>
      <c r="N15" s="239"/>
      <c r="O15" s="238">
        <v>96380260627</v>
      </c>
      <c r="P15" s="239"/>
      <c r="Q15" s="238">
        <f t="shared" si="3"/>
        <v>10481167592</v>
      </c>
      <c r="S15" s="167">
        <v>10608216333</v>
      </c>
      <c r="T15" s="238">
        <v>0</v>
      </c>
      <c r="U15" s="238">
        <v>127048741</v>
      </c>
      <c r="V15" s="238">
        <f t="shared" si="0"/>
        <v>10481167592</v>
      </c>
      <c r="W15" s="238">
        <f t="shared" si="1"/>
        <v>0</v>
      </c>
    </row>
    <row r="16" spans="1:23" ht="21.75" customHeight="1" x14ac:dyDescent="0.6">
      <c r="A16" s="159" t="s">
        <v>201</v>
      </c>
      <c r="C16" s="238">
        <v>0</v>
      </c>
      <c r="D16" s="239"/>
      <c r="E16" s="238">
        <v>0</v>
      </c>
      <c r="F16" s="239"/>
      <c r="G16" s="238">
        <v>0</v>
      </c>
      <c r="H16" s="239"/>
      <c r="I16" s="238">
        <f t="shared" si="2"/>
        <v>0</v>
      </c>
      <c r="J16" s="239"/>
      <c r="K16" s="238">
        <v>52256000</v>
      </c>
      <c r="L16" s="239"/>
      <c r="M16" s="238">
        <v>190866908372</v>
      </c>
      <c r="N16" s="239"/>
      <c r="O16" s="238">
        <v>179989691112</v>
      </c>
      <c r="P16" s="239"/>
      <c r="Q16" s="238">
        <f t="shared" si="3"/>
        <v>10877217260</v>
      </c>
      <c r="S16" s="167">
        <v>12019672068</v>
      </c>
      <c r="T16" s="167">
        <v>960046815</v>
      </c>
      <c r="U16" s="238">
        <v>182407993</v>
      </c>
      <c r="V16" s="238">
        <f t="shared" si="0"/>
        <v>10877217260</v>
      </c>
      <c r="W16" s="238">
        <f t="shared" si="1"/>
        <v>0</v>
      </c>
    </row>
    <row r="17" spans="1:23" ht="21.75" customHeight="1" x14ac:dyDescent="0.6">
      <c r="A17" s="159" t="s">
        <v>49</v>
      </c>
      <c r="C17" s="238">
        <v>0</v>
      </c>
      <c r="D17" s="239"/>
      <c r="E17" s="238">
        <v>0</v>
      </c>
      <c r="F17" s="239"/>
      <c r="G17" s="238">
        <v>0</v>
      </c>
      <c r="H17" s="239"/>
      <c r="I17" s="238">
        <f t="shared" si="2"/>
        <v>0</v>
      </c>
      <c r="J17" s="239"/>
      <c r="K17" s="238">
        <v>2545620</v>
      </c>
      <c r="L17" s="239"/>
      <c r="M17" s="238">
        <v>43300428364</v>
      </c>
      <c r="N17" s="239"/>
      <c r="O17" s="238">
        <v>42410519311</v>
      </c>
      <c r="P17" s="239"/>
      <c r="Q17" s="238">
        <f t="shared" si="3"/>
        <v>889909053</v>
      </c>
      <c r="S17" s="167">
        <v>941389289</v>
      </c>
      <c r="T17" s="165">
        <v>0</v>
      </c>
      <c r="U17" s="238">
        <v>51480236</v>
      </c>
      <c r="V17" s="238">
        <f t="shared" si="0"/>
        <v>889909053</v>
      </c>
      <c r="W17" s="238">
        <f t="shared" si="1"/>
        <v>0</v>
      </c>
    </row>
    <row r="18" spans="1:23" s="165" customFormat="1" ht="21.75" customHeight="1" x14ac:dyDescent="0.6">
      <c r="A18" s="159" t="s">
        <v>202</v>
      </c>
      <c r="C18" s="238">
        <v>0</v>
      </c>
      <c r="D18" s="239"/>
      <c r="E18" s="238">
        <v>0</v>
      </c>
      <c r="F18" s="239"/>
      <c r="G18" s="238">
        <v>0</v>
      </c>
      <c r="H18" s="239"/>
      <c r="I18" s="238">
        <f t="shared" si="2"/>
        <v>0</v>
      </c>
      <c r="J18" s="239"/>
      <c r="K18" s="238">
        <v>16000000</v>
      </c>
      <c r="L18" s="239"/>
      <c r="M18" s="238">
        <v>158654398049</v>
      </c>
      <c r="N18" s="239"/>
      <c r="O18" s="238">
        <v>148073688000</v>
      </c>
      <c r="P18" s="239"/>
      <c r="Q18" s="238">
        <f t="shared" si="3"/>
        <v>10580710049</v>
      </c>
      <c r="S18" s="167">
        <v>11530353010</v>
      </c>
      <c r="T18" s="167">
        <v>798020209</v>
      </c>
      <c r="U18" s="238">
        <v>151622752</v>
      </c>
      <c r="V18" s="238">
        <f t="shared" si="0"/>
        <v>10580710049</v>
      </c>
      <c r="W18" s="238">
        <f t="shared" si="1"/>
        <v>0</v>
      </c>
    </row>
    <row r="19" spans="1:23" s="165" customFormat="1" ht="21.75" customHeight="1" x14ac:dyDescent="0.6">
      <c r="A19" s="159" t="s">
        <v>349</v>
      </c>
      <c r="C19" s="238">
        <v>0</v>
      </c>
      <c r="D19" s="239"/>
      <c r="E19" s="238">
        <v>0</v>
      </c>
      <c r="F19" s="239"/>
      <c r="G19" s="238">
        <v>0</v>
      </c>
      <c r="H19" s="239"/>
      <c r="I19" s="238">
        <f t="shared" si="2"/>
        <v>0</v>
      </c>
      <c r="J19" s="239"/>
      <c r="K19" s="238">
        <v>91810</v>
      </c>
      <c r="L19" s="239"/>
      <c r="M19" s="238">
        <v>924089212900</v>
      </c>
      <c r="N19" s="239"/>
      <c r="O19" s="238">
        <v>912033436544</v>
      </c>
      <c r="P19" s="239"/>
      <c r="Q19" s="238">
        <f t="shared" si="3"/>
        <v>12055776356</v>
      </c>
      <c r="S19" s="238">
        <v>12565915288</v>
      </c>
      <c r="T19" s="239">
        <v>0</v>
      </c>
      <c r="U19" s="238">
        <v>510138932</v>
      </c>
      <c r="V19" s="238">
        <f t="shared" si="0"/>
        <v>12055776356</v>
      </c>
      <c r="W19" s="238">
        <f t="shared" si="1"/>
        <v>0</v>
      </c>
    </row>
    <row r="20" spans="1:23" s="165" customFormat="1" ht="21.75" customHeight="1" x14ac:dyDescent="0.6">
      <c r="A20" s="159" t="s">
        <v>217</v>
      </c>
      <c r="C20" s="238">
        <v>0</v>
      </c>
      <c r="D20" s="239"/>
      <c r="E20" s="238">
        <v>0</v>
      </c>
      <c r="F20" s="239"/>
      <c r="G20" s="238">
        <v>0</v>
      </c>
      <c r="H20" s="239"/>
      <c r="I20" s="238">
        <f t="shared" si="2"/>
        <v>0</v>
      </c>
      <c r="J20" s="239"/>
      <c r="K20" s="238">
        <v>66757635</v>
      </c>
      <c r="L20" s="239"/>
      <c r="M20" s="238">
        <v>1087788291695</v>
      </c>
      <c r="N20" s="239"/>
      <c r="O20" s="238">
        <v>1071411308677</v>
      </c>
      <c r="P20" s="239"/>
      <c r="Q20" s="238">
        <f>M20-O20</f>
        <v>16376983018</v>
      </c>
      <c r="S20" s="167">
        <v>16376983018</v>
      </c>
      <c r="T20" s="239">
        <v>0</v>
      </c>
      <c r="U20" s="238">
        <v>0</v>
      </c>
      <c r="V20" s="238">
        <f t="shared" si="0"/>
        <v>16376983018</v>
      </c>
      <c r="W20" s="238">
        <f t="shared" si="1"/>
        <v>0</v>
      </c>
    </row>
    <row r="21" spans="1:23" s="165" customFormat="1" ht="21.75" customHeight="1" x14ac:dyDescent="0.6">
      <c r="A21" s="159" t="s">
        <v>204</v>
      </c>
      <c r="C21" s="238">
        <v>0</v>
      </c>
      <c r="D21" s="239"/>
      <c r="E21" s="238">
        <v>0</v>
      </c>
      <c r="F21" s="239"/>
      <c r="G21" s="238">
        <v>0</v>
      </c>
      <c r="H21" s="239"/>
      <c r="I21" s="238">
        <f t="shared" si="2"/>
        <v>0</v>
      </c>
      <c r="J21" s="239"/>
      <c r="K21" s="238">
        <v>21126761</v>
      </c>
      <c r="L21" s="239"/>
      <c r="M21" s="238">
        <v>47772596084</v>
      </c>
      <c r="N21" s="239"/>
      <c r="O21" s="238">
        <v>45425285797</v>
      </c>
      <c r="P21" s="239"/>
      <c r="Q21" s="238">
        <f t="shared" si="3"/>
        <v>2347310287</v>
      </c>
      <c r="S21" s="167">
        <v>2633257973</v>
      </c>
      <c r="T21" s="167">
        <v>240292716</v>
      </c>
      <c r="U21" s="238">
        <v>45654970</v>
      </c>
      <c r="V21" s="238">
        <f t="shared" si="0"/>
        <v>2347310287</v>
      </c>
      <c r="W21" s="238">
        <f t="shared" si="1"/>
        <v>0</v>
      </c>
    </row>
    <row r="22" spans="1:23" s="165" customFormat="1" ht="21.75" customHeight="1" x14ac:dyDescent="0.6">
      <c r="A22" s="159" t="s">
        <v>205</v>
      </c>
      <c r="C22" s="238">
        <v>0</v>
      </c>
      <c r="D22" s="239"/>
      <c r="E22" s="238">
        <v>0</v>
      </c>
      <c r="F22" s="239"/>
      <c r="G22" s="238">
        <v>0</v>
      </c>
      <c r="H22" s="239"/>
      <c r="I22" s="238">
        <f t="shared" si="2"/>
        <v>0</v>
      </c>
      <c r="J22" s="239"/>
      <c r="K22" s="238">
        <v>258366694</v>
      </c>
      <c r="L22" s="239"/>
      <c r="M22" s="238">
        <v>172349568993</v>
      </c>
      <c r="N22" s="239"/>
      <c r="O22" s="238">
        <v>116706241440</v>
      </c>
      <c r="P22" s="239"/>
      <c r="Q22" s="238">
        <f t="shared" si="3"/>
        <v>55643327553</v>
      </c>
      <c r="S22" s="167">
        <v>56674941898</v>
      </c>
      <c r="T22" s="167">
        <v>866905920</v>
      </c>
      <c r="U22" s="238">
        <v>164708425</v>
      </c>
      <c r="V22" s="238">
        <f t="shared" si="0"/>
        <v>55643327553</v>
      </c>
      <c r="W22" s="238">
        <f t="shared" si="1"/>
        <v>0</v>
      </c>
    </row>
    <row r="23" spans="1:23" s="165" customFormat="1" ht="21.75" customHeight="1" x14ac:dyDescent="0.6">
      <c r="A23" s="159" t="s">
        <v>57</v>
      </c>
      <c r="C23" s="238">
        <v>0</v>
      </c>
      <c r="D23" s="239"/>
      <c r="E23" s="238">
        <v>0</v>
      </c>
      <c r="F23" s="239"/>
      <c r="G23" s="238">
        <v>0</v>
      </c>
      <c r="H23" s="239"/>
      <c r="I23" s="238">
        <f t="shared" si="2"/>
        <v>0</v>
      </c>
      <c r="J23" s="239"/>
      <c r="K23" s="238">
        <v>4000000</v>
      </c>
      <c r="L23" s="239"/>
      <c r="M23" s="238">
        <v>44607465736</v>
      </c>
      <c r="N23" s="239"/>
      <c r="O23" s="238">
        <v>38506219500</v>
      </c>
      <c r="P23" s="239"/>
      <c r="Q23" s="238">
        <f t="shared" si="3"/>
        <v>6101246236</v>
      </c>
      <c r="S23" s="167">
        <v>6154280500</v>
      </c>
      <c r="T23" s="239">
        <v>0</v>
      </c>
      <c r="U23" s="238">
        <v>53034264</v>
      </c>
      <c r="V23" s="238">
        <f t="shared" si="0"/>
        <v>6101246236</v>
      </c>
      <c r="W23" s="238">
        <f t="shared" si="1"/>
        <v>0</v>
      </c>
    </row>
    <row r="24" spans="1:23" s="165" customFormat="1" ht="21.75" customHeight="1" x14ac:dyDescent="0.6">
      <c r="A24" s="159" t="s">
        <v>206</v>
      </c>
      <c r="C24" s="238">
        <v>0</v>
      </c>
      <c r="D24" s="239"/>
      <c r="E24" s="238">
        <v>0</v>
      </c>
      <c r="F24" s="239"/>
      <c r="G24" s="238">
        <v>0</v>
      </c>
      <c r="H24" s="239"/>
      <c r="I24" s="238">
        <f t="shared" si="2"/>
        <v>0</v>
      </c>
      <c r="J24" s="239"/>
      <c r="K24" s="238">
        <v>32222222</v>
      </c>
      <c r="L24" s="239"/>
      <c r="M24" s="238">
        <v>100574755397</v>
      </c>
      <c r="N24" s="239"/>
      <c r="O24" s="238">
        <v>126520474127</v>
      </c>
      <c r="P24" s="239"/>
      <c r="Q24" s="170">
        <f t="shared" si="3"/>
        <v>-25945718730</v>
      </c>
      <c r="S24" s="167">
        <v>-25343718127</v>
      </c>
      <c r="T24" s="167">
        <v>505883775</v>
      </c>
      <c r="U24" s="238">
        <v>96116828</v>
      </c>
      <c r="V24" s="238">
        <f>S24-T24-U24</f>
        <v>-25945718730</v>
      </c>
      <c r="W24" s="238">
        <f>V24-Q24</f>
        <v>0</v>
      </c>
    </row>
    <row r="25" spans="1:23" s="165" customFormat="1" ht="21.75" customHeight="1" x14ac:dyDescent="0.6">
      <c r="A25" s="159" t="s">
        <v>207</v>
      </c>
      <c r="C25" s="238">
        <v>0</v>
      </c>
      <c r="D25" s="239"/>
      <c r="E25" s="238">
        <v>0</v>
      </c>
      <c r="F25" s="239"/>
      <c r="G25" s="238">
        <v>0</v>
      </c>
      <c r="H25" s="239"/>
      <c r="I25" s="238">
        <f t="shared" si="2"/>
        <v>0</v>
      </c>
      <c r="J25" s="239"/>
      <c r="K25" s="238">
        <v>15000000</v>
      </c>
      <c r="L25" s="239"/>
      <c r="M25" s="238">
        <v>156926519787</v>
      </c>
      <c r="N25" s="239"/>
      <c r="O25" s="238">
        <v>190857600000</v>
      </c>
      <c r="P25" s="239"/>
      <c r="Q25" s="170">
        <f t="shared" si="3"/>
        <v>-33931080213</v>
      </c>
      <c r="S25" s="167">
        <v>-32991779630</v>
      </c>
      <c r="T25" s="167">
        <v>789329106</v>
      </c>
      <c r="U25" s="238">
        <v>149971477</v>
      </c>
      <c r="V25" s="238">
        <f>S25-T25-U25</f>
        <v>-33931080213</v>
      </c>
      <c r="W25" s="238">
        <f t="shared" si="1"/>
        <v>0</v>
      </c>
    </row>
    <row r="26" spans="1:23" s="165" customFormat="1" ht="21.75" customHeight="1" x14ac:dyDescent="0.6">
      <c r="A26" s="159" t="s">
        <v>24</v>
      </c>
      <c r="C26" s="238">
        <v>0</v>
      </c>
      <c r="D26" s="239"/>
      <c r="E26" s="238">
        <v>0</v>
      </c>
      <c r="F26" s="239"/>
      <c r="G26" s="238">
        <v>0</v>
      </c>
      <c r="H26" s="239"/>
      <c r="I26" s="238">
        <f t="shared" si="2"/>
        <v>0</v>
      </c>
      <c r="J26" s="239"/>
      <c r="K26" s="238">
        <v>400000</v>
      </c>
      <c r="L26" s="239"/>
      <c r="M26" s="238">
        <v>4055724026</v>
      </c>
      <c r="N26" s="239"/>
      <c r="O26" s="238">
        <v>3646175413</v>
      </c>
      <c r="P26" s="239"/>
      <c r="Q26" s="238">
        <f t="shared" si="3"/>
        <v>409548613</v>
      </c>
      <c r="S26" s="167">
        <v>433824587</v>
      </c>
      <c r="T26" s="167">
        <v>20400000</v>
      </c>
      <c r="U26" s="238">
        <v>3875974</v>
      </c>
      <c r="V26" s="238">
        <f t="shared" si="0"/>
        <v>409548613</v>
      </c>
      <c r="W26" s="238">
        <f t="shared" si="1"/>
        <v>0</v>
      </c>
    </row>
    <row r="27" spans="1:23" s="165" customFormat="1" ht="21.75" customHeight="1" x14ac:dyDescent="0.6">
      <c r="A27" s="159" t="s">
        <v>55</v>
      </c>
      <c r="C27" s="238">
        <v>0</v>
      </c>
      <c r="D27" s="239"/>
      <c r="E27" s="238">
        <v>0</v>
      </c>
      <c r="F27" s="239"/>
      <c r="G27" s="238">
        <v>0</v>
      </c>
      <c r="H27" s="239"/>
      <c r="I27" s="238">
        <f t="shared" si="2"/>
        <v>0</v>
      </c>
      <c r="J27" s="239"/>
      <c r="K27" s="238">
        <v>5141705</v>
      </c>
      <c r="L27" s="239"/>
      <c r="M27" s="238">
        <v>94816015211</v>
      </c>
      <c r="N27" s="239"/>
      <c r="O27" s="238">
        <v>82631791535</v>
      </c>
      <c r="P27" s="239"/>
      <c r="Q27" s="238">
        <f t="shared" si="3"/>
        <v>12184223676</v>
      </c>
      <c r="S27" s="167">
        <v>12296951525</v>
      </c>
      <c r="T27" s="238">
        <v>0</v>
      </c>
      <c r="U27" s="238">
        <v>112727849</v>
      </c>
      <c r="V27" s="238">
        <f t="shared" si="0"/>
        <v>12184223676</v>
      </c>
      <c r="W27" s="238">
        <f t="shared" si="1"/>
        <v>0</v>
      </c>
    </row>
    <row r="28" spans="1:23" s="165" customFormat="1" ht="21.75" customHeight="1" x14ac:dyDescent="0.6">
      <c r="A28" s="159" t="s">
        <v>208</v>
      </c>
      <c r="C28" s="238">
        <v>0</v>
      </c>
      <c r="D28" s="239"/>
      <c r="E28" s="238">
        <v>0</v>
      </c>
      <c r="F28" s="239"/>
      <c r="G28" s="238">
        <v>0</v>
      </c>
      <c r="H28" s="239"/>
      <c r="I28" s="238">
        <f t="shared" si="2"/>
        <v>0</v>
      </c>
      <c r="J28" s="239"/>
      <c r="K28" s="238">
        <v>83553333</v>
      </c>
      <c r="L28" s="239"/>
      <c r="M28" s="238">
        <v>193822425536</v>
      </c>
      <c r="N28" s="239"/>
      <c r="O28" s="238">
        <v>198919576651</v>
      </c>
      <c r="P28" s="239"/>
      <c r="Q28" s="170">
        <f t="shared" si="3"/>
        <v>-5097151115</v>
      </c>
      <c r="S28" s="167">
        <v>-3937006515</v>
      </c>
      <c r="T28" s="167">
        <v>974912858</v>
      </c>
      <c r="U28" s="238">
        <v>185231742</v>
      </c>
      <c r="V28" s="238">
        <f>S28-T28-U28</f>
        <v>-5097151115</v>
      </c>
      <c r="W28" s="238">
        <f t="shared" si="1"/>
        <v>0</v>
      </c>
    </row>
    <row r="29" spans="1:23" s="165" customFormat="1" ht="21.75" customHeight="1" x14ac:dyDescent="0.6">
      <c r="A29" s="159" t="s">
        <v>209</v>
      </c>
      <c r="C29" s="238">
        <v>0</v>
      </c>
      <c r="D29" s="239"/>
      <c r="E29" s="238">
        <v>0</v>
      </c>
      <c r="F29" s="239"/>
      <c r="G29" s="238">
        <v>0</v>
      </c>
      <c r="H29" s="239"/>
      <c r="I29" s="238">
        <f t="shared" si="2"/>
        <v>0</v>
      </c>
      <c r="J29" s="239"/>
      <c r="K29" s="238">
        <v>62400000</v>
      </c>
      <c r="L29" s="239"/>
      <c r="M29" s="238">
        <v>189931941771</v>
      </c>
      <c r="N29" s="239"/>
      <c r="O29" s="238">
        <v>175851421200</v>
      </c>
      <c r="P29" s="239"/>
      <c r="Q29" s="238">
        <f t="shared" si="3"/>
        <v>14080520571</v>
      </c>
      <c r="S29" s="167">
        <v>15217378800</v>
      </c>
      <c r="T29" s="167">
        <v>955343999</v>
      </c>
      <c r="U29" s="238">
        <v>181514230</v>
      </c>
      <c r="V29" s="238">
        <f t="shared" si="0"/>
        <v>14080520571</v>
      </c>
      <c r="W29" s="238">
        <f t="shared" si="1"/>
        <v>0</v>
      </c>
    </row>
    <row r="30" spans="1:23" s="165" customFormat="1" ht="21.75" customHeight="1" x14ac:dyDescent="0.6">
      <c r="A30" s="159" t="s">
        <v>210</v>
      </c>
      <c r="C30" s="238">
        <v>0</v>
      </c>
      <c r="D30" s="239"/>
      <c r="E30" s="238">
        <v>0</v>
      </c>
      <c r="F30" s="239"/>
      <c r="G30" s="238">
        <v>0</v>
      </c>
      <c r="H30" s="239"/>
      <c r="I30" s="238">
        <f t="shared" si="2"/>
        <v>0</v>
      </c>
      <c r="J30" s="239"/>
      <c r="K30" s="238">
        <v>5000000</v>
      </c>
      <c r="L30" s="239"/>
      <c r="M30" s="238">
        <v>54772155318</v>
      </c>
      <c r="N30" s="239"/>
      <c r="O30" s="238">
        <v>46123920000</v>
      </c>
      <c r="P30" s="239"/>
      <c r="Q30" s="238">
        <f t="shared" si="3"/>
        <v>8648235318</v>
      </c>
      <c r="S30" s="167">
        <v>8976080000</v>
      </c>
      <c r="T30" s="167">
        <v>275499998</v>
      </c>
      <c r="U30" s="238">
        <v>52344684</v>
      </c>
      <c r="V30" s="238">
        <f>S30-T30-U30</f>
        <v>8648235318</v>
      </c>
      <c r="W30" s="238">
        <f t="shared" si="1"/>
        <v>0</v>
      </c>
    </row>
    <row r="31" spans="1:23" s="165" customFormat="1" ht="21.75" customHeight="1" x14ac:dyDescent="0.6">
      <c r="A31" s="159" t="s">
        <v>222</v>
      </c>
      <c r="C31" s="238">
        <v>0</v>
      </c>
      <c r="D31" s="239"/>
      <c r="E31" s="238">
        <v>0</v>
      </c>
      <c r="F31" s="239"/>
      <c r="G31" s="238">
        <v>0</v>
      </c>
      <c r="H31" s="239"/>
      <c r="I31" s="238">
        <f t="shared" si="2"/>
        <v>0</v>
      </c>
      <c r="J31" s="239"/>
      <c r="K31" s="238">
        <v>550000</v>
      </c>
      <c r="L31" s="239"/>
      <c r="M31" s="238">
        <v>550000000000</v>
      </c>
      <c r="N31" s="239"/>
      <c r="O31" s="238">
        <v>511759226825</v>
      </c>
      <c r="P31" s="239"/>
      <c r="Q31" s="238">
        <f t="shared" si="3"/>
        <v>38240773175</v>
      </c>
      <c r="S31" s="167">
        <v>38240773175</v>
      </c>
      <c r="T31" s="239">
        <v>0</v>
      </c>
      <c r="U31" s="238">
        <v>0</v>
      </c>
      <c r="V31" s="238">
        <f t="shared" ref="V31" si="4">S31-T31-U31</f>
        <v>38240773175</v>
      </c>
      <c r="W31" s="238">
        <f t="shared" si="1"/>
        <v>0</v>
      </c>
    </row>
    <row r="32" spans="1:23" s="165" customFormat="1" ht="21.75" customHeight="1" x14ac:dyDescent="0.6">
      <c r="A32" s="159" t="s">
        <v>223</v>
      </c>
      <c r="C32" s="238">
        <v>0</v>
      </c>
      <c r="D32" s="239"/>
      <c r="E32" s="238">
        <v>0</v>
      </c>
      <c r="F32" s="239"/>
      <c r="G32" s="238">
        <v>0</v>
      </c>
      <c r="H32" s="239"/>
      <c r="I32" s="238">
        <f t="shared" si="2"/>
        <v>0</v>
      </c>
      <c r="J32" s="239"/>
      <c r="K32" s="238">
        <v>3200000</v>
      </c>
      <c r="L32" s="239"/>
      <c r="M32" s="238">
        <v>2730501600338</v>
      </c>
      <c r="N32" s="239"/>
      <c r="O32" s="238">
        <v>2973348982800</v>
      </c>
      <c r="P32" s="239"/>
      <c r="Q32" s="170">
        <f t="shared" si="3"/>
        <v>-242847382462</v>
      </c>
      <c r="S32" s="167">
        <v>-242768882800</v>
      </c>
      <c r="T32" s="239">
        <v>0</v>
      </c>
      <c r="U32" s="238">
        <v>78499662</v>
      </c>
      <c r="V32" s="238">
        <f>S32-T32-U32</f>
        <v>-242847382462</v>
      </c>
      <c r="W32" s="238">
        <f t="shared" si="1"/>
        <v>0</v>
      </c>
    </row>
    <row r="33" spans="1:23" s="165" customFormat="1" ht="21.75" customHeight="1" x14ac:dyDescent="0.6">
      <c r="A33" s="159" t="s">
        <v>224</v>
      </c>
      <c r="C33" s="238">
        <v>0</v>
      </c>
      <c r="D33" s="239"/>
      <c r="E33" s="238">
        <v>0</v>
      </c>
      <c r="F33" s="239"/>
      <c r="G33" s="238">
        <v>0</v>
      </c>
      <c r="H33" s="239"/>
      <c r="I33" s="238">
        <f t="shared" si="2"/>
        <v>0</v>
      </c>
      <c r="J33" s="239"/>
      <c r="K33" s="238">
        <v>3091657</v>
      </c>
      <c r="L33" s="239"/>
      <c r="M33" s="238">
        <v>2649786365553</v>
      </c>
      <c r="N33" s="239"/>
      <c r="O33" s="238">
        <v>2905630838938</v>
      </c>
      <c r="P33" s="239"/>
      <c r="Q33" s="170">
        <f t="shared" si="3"/>
        <v>-255844473385</v>
      </c>
      <c r="S33" s="238">
        <v>-255770207088</v>
      </c>
      <c r="T33" s="239">
        <v>0</v>
      </c>
      <c r="U33" s="238">
        <v>74266297</v>
      </c>
      <c r="V33" s="238">
        <f>S33-T33-U33</f>
        <v>-255844473385</v>
      </c>
      <c r="W33" s="238">
        <f t="shared" si="1"/>
        <v>0</v>
      </c>
    </row>
    <row r="34" spans="1:23" s="165" customFormat="1" ht="21.75" customHeight="1" x14ac:dyDescent="0.6">
      <c r="A34" s="159" t="s">
        <v>66</v>
      </c>
      <c r="C34" s="238">
        <v>0</v>
      </c>
      <c r="D34" s="239"/>
      <c r="E34" s="238">
        <v>0</v>
      </c>
      <c r="F34" s="239"/>
      <c r="G34" s="238">
        <v>0</v>
      </c>
      <c r="H34" s="239"/>
      <c r="I34" s="238">
        <f t="shared" si="2"/>
        <v>0</v>
      </c>
      <c r="J34" s="239"/>
      <c r="K34" s="238">
        <v>319366</v>
      </c>
      <c r="L34" s="239"/>
      <c r="M34" s="238">
        <v>2180325473138</v>
      </c>
      <c r="N34" s="239"/>
      <c r="O34" s="238">
        <v>2173951110704</v>
      </c>
      <c r="P34" s="239"/>
      <c r="Q34" s="238">
        <f t="shared" si="3"/>
        <v>6374362434</v>
      </c>
      <c r="S34" s="167">
        <v>7953765718</v>
      </c>
      <c r="T34" s="239">
        <v>0</v>
      </c>
      <c r="U34" s="238">
        <v>1579403284</v>
      </c>
      <c r="V34" s="238">
        <f t="shared" ref="V34" si="5">S34-T34-U34</f>
        <v>6374362434</v>
      </c>
      <c r="W34" s="238">
        <f t="shared" si="1"/>
        <v>0</v>
      </c>
    </row>
    <row r="35" spans="1:23" s="165" customFormat="1" ht="21.75" customHeight="1" x14ac:dyDescent="0.6">
      <c r="A35" s="228" t="s">
        <v>86</v>
      </c>
      <c r="B35" s="229"/>
      <c r="C35" s="230">
        <v>0</v>
      </c>
      <c r="D35" s="166"/>
      <c r="E35" s="230">
        <v>0</v>
      </c>
      <c r="F35" s="166"/>
      <c r="G35" s="230">
        <v>0</v>
      </c>
      <c r="H35" s="239"/>
      <c r="I35" s="238">
        <f t="shared" si="2"/>
        <v>0</v>
      </c>
      <c r="J35" s="239"/>
      <c r="K35" s="230">
        <v>92</v>
      </c>
      <c r="L35" s="166"/>
      <c r="M35" s="230">
        <v>93822993</v>
      </c>
      <c r="N35" s="166"/>
      <c r="O35" s="230">
        <v>92000000</v>
      </c>
      <c r="P35" s="239"/>
      <c r="Q35" s="238">
        <f t="shared" si="3"/>
        <v>1822993</v>
      </c>
      <c r="S35" s="238">
        <v>1840000</v>
      </c>
      <c r="T35" s="239">
        <v>0</v>
      </c>
      <c r="U35" s="238">
        <v>17007</v>
      </c>
      <c r="V35" s="238">
        <f>S35-T35-U35</f>
        <v>1822993</v>
      </c>
      <c r="W35" s="238">
        <f t="shared" si="1"/>
        <v>0</v>
      </c>
    </row>
    <row r="36" spans="1:23" s="165" customFormat="1" ht="21.75" customHeight="1" x14ac:dyDescent="0.6">
      <c r="A36" s="228" t="str">
        <f>'سود اوراق بهادار'!A17</f>
        <v xml:space="preserve"> شرکت داروسازی امین</v>
      </c>
      <c r="C36" s="160">
        <v>0</v>
      </c>
      <c r="D36" s="239"/>
      <c r="E36" s="160">
        <v>0</v>
      </c>
      <c r="F36" s="239"/>
      <c r="G36" s="160">
        <v>0</v>
      </c>
      <c r="H36" s="239"/>
      <c r="I36" s="238">
        <f t="shared" ref="I36" si="6">E36-G36</f>
        <v>0</v>
      </c>
      <c r="J36" s="239"/>
      <c r="K36" s="238">
        <v>50000000</v>
      </c>
      <c r="L36" s="239"/>
      <c r="M36" s="230">
        <v>641452500000</v>
      </c>
      <c r="N36" s="239"/>
      <c r="O36" s="167">
        <f>M36-Q36</f>
        <v>601431330000</v>
      </c>
      <c r="P36" s="239"/>
      <c r="Q36" s="230">
        <v>40021170000</v>
      </c>
      <c r="R36" s="167" t="s">
        <v>337</v>
      </c>
      <c r="T36" s="239"/>
      <c r="U36" s="238"/>
      <c r="V36" s="238"/>
      <c r="W36" s="238"/>
    </row>
    <row r="37" spans="1:23" ht="21.75" customHeight="1" thickBot="1" x14ac:dyDescent="0.65">
      <c r="A37" s="161" t="s">
        <v>26</v>
      </c>
      <c r="C37" s="162"/>
      <c r="D37" s="239"/>
      <c r="E37" s="162">
        <f>SUM(E8:E35)</f>
        <v>736976309864</v>
      </c>
      <c r="F37" s="239"/>
      <c r="G37" s="162">
        <f>SUM(G8:G35)</f>
        <v>665356625601</v>
      </c>
      <c r="H37" s="239"/>
      <c r="I37" s="162">
        <f>SUM(I8:I35)</f>
        <v>71619684263</v>
      </c>
      <c r="J37" s="239"/>
      <c r="K37" s="162"/>
      <c r="L37" s="239"/>
      <c r="M37" s="162">
        <f>SUM(M8:M36)</f>
        <v>16031429288902</v>
      </c>
      <c r="N37" s="239"/>
      <c r="O37" s="162">
        <f>SUM(O8:O36)</f>
        <v>16155566348254</v>
      </c>
      <c r="P37" s="239"/>
      <c r="Q37" s="162">
        <f>SUM(Q8:Q36)</f>
        <v>-124137059352</v>
      </c>
      <c r="S37" s="238" t="s">
        <v>337</v>
      </c>
      <c r="T37" s="239"/>
      <c r="V37" s="162">
        <f>SUM(V8:V35)</f>
        <v>-164158229352</v>
      </c>
    </row>
    <row r="38" spans="1:23" ht="24.75" thickTop="1" x14ac:dyDescent="0.6">
      <c r="S38" s="238" t="s">
        <v>336</v>
      </c>
    </row>
    <row r="39" spans="1:23" hidden="1" x14ac:dyDescent="0.6">
      <c r="M39" s="167">
        <f>15403176576039+M36-Q52</f>
        <v>16031429288902</v>
      </c>
      <c r="O39" s="167"/>
      <c r="Q39" s="231">
        <f>Q37-Q48+Q52</f>
        <v>0</v>
      </c>
      <c r="S39" s="238" t="s">
        <v>316</v>
      </c>
      <c r="U39" s="166"/>
      <c r="V39" s="238"/>
    </row>
    <row r="40" spans="1:23" hidden="1" x14ac:dyDescent="0.6">
      <c r="M40" s="167"/>
      <c r="S40" s="238" t="s">
        <v>335</v>
      </c>
    </row>
    <row r="41" spans="1:23" hidden="1" x14ac:dyDescent="0.6">
      <c r="C41" s="238"/>
      <c r="D41" s="238"/>
      <c r="E41" s="238"/>
      <c r="F41" s="238"/>
      <c r="G41" s="238"/>
      <c r="H41" s="238"/>
      <c r="I41" s="238"/>
      <c r="J41" s="238"/>
      <c r="K41" s="238"/>
      <c r="M41" s="167">
        <f>M37-M39</f>
        <v>0</v>
      </c>
      <c r="Q41" s="165"/>
      <c r="S41" s="238" t="s">
        <v>334</v>
      </c>
    </row>
    <row r="42" spans="1:23" hidden="1" x14ac:dyDescent="0.6">
      <c r="F42" s="238"/>
      <c r="G42" s="238" t="s">
        <v>337</v>
      </c>
      <c r="H42" s="238"/>
      <c r="I42" s="238">
        <v>-15097200728</v>
      </c>
      <c r="J42" s="238"/>
      <c r="K42" s="238"/>
      <c r="Q42" s="165"/>
    </row>
    <row r="43" spans="1:23" hidden="1" x14ac:dyDescent="0.6">
      <c r="F43" s="238"/>
      <c r="G43" s="238" t="s">
        <v>336</v>
      </c>
      <c r="H43" s="238"/>
      <c r="I43" s="238">
        <v>87975672881</v>
      </c>
      <c r="J43" s="238"/>
      <c r="K43" s="238"/>
      <c r="M43" s="238"/>
      <c r="N43" s="238"/>
      <c r="O43" s="238" t="s">
        <v>337</v>
      </c>
      <c r="P43" s="238"/>
      <c r="Q43" s="238">
        <v>84600577909</v>
      </c>
      <c r="R43" s="238"/>
      <c r="S43" s="238"/>
      <c r="T43" s="238"/>
      <c r="U43" s="238"/>
    </row>
    <row r="44" spans="1:23" hidden="1" x14ac:dyDescent="0.6">
      <c r="F44" s="238"/>
      <c r="G44" s="238"/>
      <c r="H44" s="238"/>
      <c r="I44" s="238">
        <f>SUM(I42:I43)</f>
        <v>72878472153</v>
      </c>
      <c r="J44" s="238"/>
      <c r="K44" s="238"/>
      <c r="M44" s="238"/>
      <c r="N44" s="238"/>
      <c r="O44" s="238" t="s">
        <v>336</v>
      </c>
      <c r="P44" s="238"/>
      <c r="Q44" s="238">
        <v>244238945583</v>
      </c>
      <c r="R44" s="238"/>
      <c r="S44" s="238"/>
      <c r="T44" s="238"/>
    </row>
    <row r="45" spans="1:23" hidden="1" x14ac:dyDescent="0.6">
      <c r="F45" s="238"/>
      <c r="J45" s="238"/>
      <c r="K45" s="238"/>
      <c r="M45" s="238"/>
      <c r="N45" s="238"/>
      <c r="O45" s="238" t="s">
        <v>316</v>
      </c>
      <c r="P45" s="238"/>
      <c r="Q45" s="238">
        <v>-460296476713</v>
      </c>
      <c r="R45" s="238"/>
      <c r="S45" s="238"/>
      <c r="T45" s="238"/>
      <c r="U45" s="238"/>
    </row>
    <row r="46" spans="1:23" hidden="1" x14ac:dyDescent="0.6">
      <c r="F46" s="238"/>
      <c r="G46" s="238" t="s">
        <v>338</v>
      </c>
      <c r="H46" s="238"/>
      <c r="I46" s="238"/>
      <c r="J46" s="238"/>
      <c r="K46" s="238"/>
      <c r="M46" s="238"/>
      <c r="N46" s="238"/>
      <c r="O46" s="238" t="s">
        <v>335</v>
      </c>
      <c r="Q46" s="238">
        <v>12565915288</v>
      </c>
      <c r="R46" s="238"/>
      <c r="S46" s="238"/>
      <c r="T46" s="238"/>
      <c r="U46" s="238"/>
    </row>
    <row r="47" spans="1:23" hidden="1" x14ac:dyDescent="0.6">
      <c r="F47" s="238"/>
      <c r="G47" s="238" t="s">
        <v>305</v>
      </c>
      <c r="H47" s="238"/>
      <c r="I47" s="238">
        <v>421515002</v>
      </c>
      <c r="J47" s="238"/>
      <c r="K47" s="238"/>
      <c r="M47" s="238"/>
      <c r="N47" s="238"/>
      <c r="O47" s="238" t="s">
        <v>334</v>
      </c>
      <c r="P47" s="238"/>
      <c r="Q47" s="238">
        <v>7953765718</v>
      </c>
      <c r="R47" s="238"/>
      <c r="S47" s="238"/>
      <c r="T47" s="238"/>
      <c r="U47" s="238"/>
    </row>
    <row r="48" spans="1:23" hidden="1" x14ac:dyDescent="0.6">
      <c r="F48" s="238"/>
      <c r="H48" s="238"/>
      <c r="I48" s="238">
        <v>108449998</v>
      </c>
      <c r="J48" s="238"/>
      <c r="K48" s="238"/>
      <c r="M48" s="238"/>
      <c r="N48" s="238"/>
      <c r="P48" s="238"/>
      <c r="Q48" s="238">
        <f>SUM(Q43:Q47)</f>
        <v>-110937272215</v>
      </c>
      <c r="R48" s="238"/>
      <c r="S48" s="238"/>
      <c r="T48" s="238"/>
      <c r="U48" s="238"/>
    </row>
    <row r="49" spans="3:28" hidden="1" x14ac:dyDescent="0.6">
      <c r="E49" s="238" t="s">
        <v>339</v>
      </c>
      <c r="F49" s="238"/>
      <c r="H49" s="238"/>
      <c r="I49" s="238">
        <f>SUM(I47:I48)</f>
        <v>529965000</v>
      </c>
      <c r="J49" s="238"/>
      <c r="K49" s="238"/>
      <c r="M49" s="238"/>
      <c r="N49" s="238"/>
      <c r="O49" s="238"/>
      <c r="P49" s="238"/>
      <c r="Q49" s="238"/>
      <c r="R49" s="238"/>
      <c r="S49" s="238"/>
      <c r="T49" s="238"/>
      <c r="U49" s="238" t="s">
        <v>339</v>
      </c>
    </row>
    <row r="50" spans="3:28" hidden="1" x14ac:dyDescent="0.6">
      <c r="F50" s="238"/>
      <c r="J50" s="238"/>
      <c r="K50" s="238"/>
      <c r="N50" s="238"/>
      <c r="O50" s="238" t="s">
        <v>305</v>
      </c>
      <c r="P50" s="238"/>
      <c r="Q50" s="238">
        <v>8109859905</v>
      </c>
      <c r="R50" s="238"/>
      <c r="S50" s="238"/>
      <c r="T50" s="238"/>
      <c r="U50" s="238"/>
    </row>
    <row r="51" spans="3:28" hidden="1" x14ac:dyDescent="0.6">
      <c r="F51" s="238"/>
      <c r="G51" s="238" t="s">
        <v>304</v>
      </c>
      <c r="H51" s="238"/>
      <c r="I51" s="238">
        <v>467884927</v>
      </c>
      <c r="J51" s="238"/>
      <c r="K51" s="238"/>
      <c r="M51" s="238"/>
      <c r="N51" s="238"/>
      <c r="O51" s="238" t="s">
        <v>304</v>
      </c>
      <c r="P51" s="238"/>
      <c r="Q51" s="238">
        <v>5089927232</v>
      </c>
      <c r="S51" s="238"/>
      <c r="T51" s="238"/>
      <c r="U51" s="238"/>
    </row>
    <row r="52" spans="3:28" hidden="1" x14ac:dyDescent="0.6">
      <c r="F52" s="238"/>
      <c r="G52" s="238"/>
      <c r="H52" s="238"/>
      <c r="I52" s="238">
        <v>80087514</v>
      </c>
      <c r="J52" s="238"/>
      <c r="K52" s="238"/>
      <c r="M52" s="238"/>
      <c r="N52" s="238"/>
      <c r="O52" s="238"/>
      <c r="P52" s="238"/>
      <c r="Q52" s="238">
        <f>SUM(Q50:Q51)</f>
        <v>13199787137</v>
      </c>
      <c r="R52" s="238"/>
      <c r="S52" s="238"/>
      <c r="T52" s="238"/>
      <c r="U52" s="238"/>
    </row>
    <row r="53" spans="3:28" hidden="1" x14ac:dyDescent="0.6">
      <c r="F53" s="238"/>
      <c r="G53" s="238"/>
      <c r="H53" s="238"/>
      <c r="I53" s="238">
        <v>160245097</v>
      </c>
      <c r="J53" s="238"/>
      <c r="K53" s="238"/>
      <c r="M53" s="238"/>
      <c r="N53" s="238"/>
      <c r="O53" s="238"/>
      <c r="P53" s="238"/>
      <c r="Q53" s="238"/>
      <c r="R53" s="238"/>
      <c r="S53" s="238"/>
      <c r="T53" s="238"/>
      <c r="U53" s="238"/>
    </row>
    <row r="54" spans="3:28" hidden="1" x14ac:dyDescent="0.6">
      <c r="F54" s="238"/>
      <c r="G54" s="238"/>
      <c r="H54" s="238"/>
      <c r="I54" s="238">
        <v>20605352</v>
      </c>
      <c r="J54" s="238"/>
      <c r="K54" s="238"/>
      <c r="P54" s="238"/>
      <c r="Q54" s="238"/>
    </row>
    <row r="55" spans="3:28" hidden="1" x14ac:dyDescent="0.6">
      <c r="F55" s="238"/>
      <c r="G55" s="238"/>
      <c r="H55" s="238"/>
      <c r="I55" s="238">
        <f>SUM(I51:I54)</f>
        <v>728822890</v>
      </c>
      <c r="J55" s="238"/>
      <c r="K55" s="238"/>
      <c r="P55" s="238"/>
      <c r="Q55" s="238"/>
    </row>
    <row r="56" spans="3:28" hidden="1" x14ac:dyDescent="0.6">
      <c r="F56" s="238"/>
      <c r="G56" s="238"/>
      <c r="H56" s="238"/>
      <c r="I56" s="238"/>
      <c r="J56" s="238"/>
      <c r="K56" s="238"/>
      <c r="P56" s="238"/>
      <c r="Q56" s="238"/>
    </row>
    <row r="57" spans="3:28" hidden="1" x14ac:dyDescent="0.6">
      <c r="F57" s="238"/>
      <c r="G57" s="238"/>
      <c r="H57" s="238"/>
      <c r="I57" s="238">
        <f>I44-I49-I55</f>
        <v>71619684263</v>
      </c>
      <c r="J57" s="238"/>
      <c r="K57" s="238"/>
      <c r="P57" s="238"/>
      <c r="Q57" s="238"/>
      <c r="T57" s="238"/>
      <c r="U57" s="238"/>
      <c r="V57" s="238"/>
      <c r="W57" s="238"/>
      <c r="X57" s="238"/>
      <c r="Y57" s="238"/>
      <c r="Z57" s="238"/>
      <c r="AA57" s="238"/>
      <c r="AB57" s="238"/>
    </row>
    <row r="58" spans="3:28" hidden="1" x14ac:dyDescent="0.6">
      <c r="F58" s="238"/>
      <c r="G58" s="238"/>
      <c r="H58" s="238"/>
      <c r="I58" s="238">
        <f>I57-I37</f>
        <v>0</v>
      </c>
      <c r="J58" s="238"/>
      <c r="K58" s="238"/>
      <c r="P58" s="238"/>
      <c r="Q58" s="238"/>
      <c r="T58" s="238"/>
      <c r="U58" s="238"/>
      <c r="V58" s="238"/>
      <c r="W58" s="238"/>
      <c r="X58" s="238"/>
      <c r="Y58" s="238"/>
      <c r="Z58" s="238"/>
      <c r="AA58" s="238"/>
      <c r="AB58" s="238"/>
    </row>
    <row r="59" spans="3:28" hidden="1" x14ac:dyDescent="0.6">
      <c r="C59" s="238"/>
      <c r="D59" s="238"/>
      <c r="E59" s="238"/>
      <c r="F59" s="238"/>
      <c r="G59" s="238"/>
      <c r="H59" s="238"/>
      <c r="I59" s="238"/>
      <c r="J59" s="238"/>
      <c r="K59" s="238"/>
      <c r="P59" s="238"/>
      <c r="Q59" s="238"/>
    </row>
    <row r="60" spans="3:28" hidden="1" x14ac:dyDescent="0.6">
      <c r="E60" s="238"/>
      <c r="F60" s="238"/>
      <c r="P60" s="238"/>
      <c r="Q60" s="238"/>
    </row>
    <row r="61" spans="3:28" hidden="1" x14ac:dyDescent="0.6">
      <c r="E61" s="238"/>
      <c r="F61" s="238"/>
      <c r="P61" s="238"/>
      <c r="Q61" s="238"/>
    </row>
    <row r="62" spans="3:28" hidden="1" x14ac:dyDescent="0.6">
      <c r="E62" s="238"/>
      <c r="F62" s="238"/>
      <c r="P62" s="238"/>
      <c r="Q62" s="238"/>
    </row>
    <row r="63" spans="3:28" hidden="1" x14ac:dyDescent="0.6"/>
    <row r="64" spans="3:28" hidden="1" x14ac:dyDescent="0.6"/>
    <row r="65" hidden="1" x14ac:dyDescent="0.6"/>
    <row r="66" hidden="1" x14ac:dyDescent="0.6"/>
    <row r="67" hidden="1" x14ac:dyDescent="0.6"/>
    <row r="68" hidden="1" x14ac:dyDescent="0.6"/>
    <row r="69" hidden="1" x14ac:dyDescent="0.6"/>
    <row r="70" hidden="1" x14ac:dyDescent="0.6"/>
    <row r="71" hidden="1" x14ac:dyDescent="0.6"/>
    <row r="72" hidden="1" x14ac:dyDescent="0.6"/>
    <row r="73" hidden="1" x14ac:dyDescent="0.6"/>
    <row r="74" hidden="1" x14ac:dyDescent="0.6"/>
    <row r="75" hidden="1" x14ac:dyDescent="0.6"/>
    <row r="76" hidden="1" x14ac:dyDescent="0.6"/>
    <row r="77" hidden="1" x14ac:dyDescent="0.6"/>
    <row r="78" hidden="1" x14ac:dyDescent="0.6"/>
    <row r="79" hidden="1" x14ac:dyDescent="0.6"/>
    <row r="80" hidden="1" x14ac:dyDescent="0.6"/>
    <row r="81" hidden="1" x14ac:dyDescent="0.6"/>
    <row r="82" hidden="1" x14ac:dyDescent="0.6"/>
    <row r="83" hidden="1" x14ac:dyDescent="0.6"/>
    <row r="84" hidden="1" x14ac:dyDescent="0.6"/>
    <row r="85" hidden="1" x14ac:dyDescent="0.6"/>
    <row r="86" hidden="1" x14ac:dyDescent="0.6"/>
    <row r="87" hidden="1" x14ac:dyDescent="0.6"/>
    <row r="88" hidden="1" x14ac:dyDescent="0.6"/>
    <row r="89" hidden="1" x14ac:dyDescent="0.6"/>
    <row r="90" hidden="1" x14ac:dyDescent="0.6"/>
    <row r="91" hidden="1" x14ac:dyDescent="0.6"/>
    <row r="92" hidden="1" x14ac:dyDescent="0.6"/>
    <row r="93" hidden="1" x14ac:dyDescent="0.6"/>
    <row r="94" hidden="1" x14ac:dyDescent="0.6"/>
    <row r="95" hidden="1" x14ac:dyDescent="0.6"/>
    <row r="96" hidden="1" x14ac:dyDescent="0.6"/>
    <row r="97" hidden="1" x14ac:dyDescent="0.6"/>
    <row r="98" hidden="1" x14ac:dyDescent="0.6"/>
    <row r="99" hidden="1" x14ac:dyDescent="0.6"/>
    <row r="100" hidden="1" x14ac:dyDescent="0.6"/>
    <row r="101" hidden="1" x14ac:dyDescent="0.6"/>
    <row r="102" hidden="1" x14ac:dyDescent="0.6"/>
    <row r="103" hidden="1" x14ac:dyDescent="0.6"/>
    <row r="104" hidden="1" x14ac:dyDescent="0.6"/>
    <row r="105" hidden="1" x14ac:dyDescent="0.6"/>
    <row r="106" hidden="1" x14ac:dyDescent="0.6"/>
    <row r="107" hidden="1" x14ac:dyDescent="0.6"/>
  </sheetData>
  <mergeCells count="6">
    <mergeCell ref="T5:U5"/>
    <mergeCell ref="A2:Q2"/>
    <mergeCell ref="A1:Q1"/>
    <mergeCell ref="A3:R3"/>
    <mergeCell ref="C6:I6"/>
    <mergeCell ref="K6:Q6"/>
  </mergeCells>
  <pageMargins left="0.39" right="0.39" top="0.39" bottom="0.39" header="0" footer="0"/>
  <pageSetup paperSize="9" scale="63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C9271-2AA0-4273-A6DB-AC3E25DF8436}">
  <sheetPr>
    <pageSetUpPr fitToPage="1"/>
  </sheetPr>
  <dimension ref="A1:R148"/>
  <sheetViews>
    <sheetView rightToLeft="1" view="pageBreakPreview" zoomScale="85" zoomScaleNormal="70" zoomScaleSheetLayoutView="85" workbookViewId="0">
      <selection activeCell="A4" sqref="A4"/>
    </sheetView>
  </sheetViews>
  <sheetFormatPr defaultRowHeight="12.75" x14ac:dyDescent="0.2"/>
  <cols>
    <col min="1" max="1" width="53.7109375" style="134" customWidth="1"/>
    <col min="2" max="2" width="1.28515625" style="134" customWidth="1"/>
    <col min="3" max="3" width="19.7109375" style="134" bestFit="1" customWidth="1"/>
    <col min="4" max="4" width="1.28515625" style="134" customWidth="1"/>
    <col min="5" max="5" width="13.28515625" style="134" bestFit="1" customWidth="1"/>
    <col min="6" max="6" width="1.28515625" style="134" customWidth="1"/>
    <col min="7" max="7" width="18.42578125" style="134" bestFit="1" customWidth="1"/>
    <col min="8" max="8" width="1.28515625" style="134" customWidth="1"/>
    <col min="9" max="9" width="19.42578125" style="134" bestFit="1" customWidth="1"/>
    <col min="10" max="10" width="1.28515625" style="134" customWidth="1"/>
    <col min="11" max="11" width="14.85546875" style="134" bestFit="1" customWidth="1"/>
    <col min="12" max="12" width="1.28515625" style="134" customWidth="1"/>
    <col min="13" max="13" width="19.140625" style="134" bestFit="1" customWidth="1"/>
    <col min="14" max="14" width="0.28515625" style="134" customWidth="1"/>
    <col min="15" max="16384" width="9.140625" style="134"/>
  </cols>
  <sheetData>
    <row r="1" spans="1:18" customFormat="1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18" customFormat="1" ht="21.75" customHeight="1" x14ac:dyDescent="0.2">
      <c r="A2" s="249" t="s">
        <v>175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</row>
    <row r="3" spans="1:18" customFormat="1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</row>
    <row r="4" spans="1:18" customFormat="1" ht="14.45" customHeight="1" x14ac:dyDescent="0.2"/>
    <row r="5" spans="1:18" customFormat="1" ht="30.75" customHeight="1" x14ac:dyDescent="0.2">
      <c r="A5" s="251" t="s">
        <v>282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</row>
    <row r="6" spans="1:18" customFormat="1" ht="21" customHeight="1" x14ac:dyDescent="0.2">
      <c r="A6" s="252" t="s">
        <v>178</v>
      </c>
      <c r="C6" s="252" t="s">
        <v>194</v>
      </c>
      <c r="D6" s="252"/>
      <c r="E6" s="252"/>
      <c r="F6" s="252"/>
      <c r="G6" s="252"/>
      <c r="H6" s="142"/>
      <c r="I6" s="252" t="s">
        <v>195</v>
      </c>
      <c r="J6" s="252"/>
      <c r="K6" s="252"/>
      <c r="L6" s="252"/>
      <c r="M6" s="252"/>
    </row>
    <row r="7" spans="1:18" customFormat="1" ht="28.5" customHeight="1" x14ac:dyDescent="0.2">
      <c r="A7" s="252"/>
      <c r="C7" s="195" t="s">
        <v>278</v>
      </c>
      <c r="D7" s="221"/>
      <c r="E7" s="195" t="s">
        <v>266</v>
      </c>
      <c r="F7" s="221"/>
      <c r="G7" s="195" t="s">
        <v>279</v>
      </c>
      <c r="H7" s="142"/>
      <c r="I7" s="195" t="s">
        <v>278</v>
      </c>
      <c r="J7" s="221"/>
      <c r="K7" s="195" t="s">
        <v>266</v>
      </c>
      <c r="L7" s="221"/>
      <c r="M7" s="195" t="s">
        <v>279</v>
      </c>
    </row>
    <row r="8" spans="1:18" customFormat="1" ht="28.5" customHeight="1" x14ac:dyDescent="0.2">
      <c r="A8" s="135" t="s">
        <v>319</v>
      </c>
      <c r="C8" s="185">
        <v>375045575767</v>
      </c>
      <c r="D8" s="185">
        <v>0</v>
      </c>
      <c r="E8" s="193">
        <v>-19163663</v>
      </c>
      <c r="F8" s="185">
        <v>0</v>
      </c>
      <c r="G8" s="141">
        <f>C8-E8</f>
        <v>375064739430</v>
      </c>
      <c r="H8" s="185">
        <v>0</v>
      </c>
      <c r="I8" s="185">
        <v>948664755973</v>
      </c>
      <c r="J8" s="185">
        <v>0</v>
      </c>
      <c r="K8" s="185">
        <v>1379718720</v>
      </c>
      <c r="L8" s="185">
        <v>0</v>
      </c>
      <c r="M8" s="141">
        <f>I8-K8</f>
        <v>947285037253</v>
      </c>
    </row>
    <row r="9" spans="1:18" ht="28.5" customHeight="1" x14ac:dyDescent="0.2">
      <c r="A9" s="136" t="s">
        <v>320</v>
      </c>
      <c r="C9" s="185">
        <v>286499815228</v>
      </c>
      <c r="D9" s="185">
        <v>0</v>
      </c>
      <c r="E9" s="185">
        <v>4152894</v>
      </c>
      <c r="F9" s="185">
        <v>0</v>
      </c>
      <c r="G9" s="124">
        <f>C9-E9</f>
        <v>286495662334</v>
      </c>
      <c r="H9" s="185">
        <v>0</v>
      </c>
      <c r="I9" s="185">
        <v>1523631567038</v>
      </c>
      <c r="J9" s="185">
        <v>0</v>
      </c>
      <c r="K9" s="185">
        <v>1003704833</v>
      </c>
      <c r="L9" s="185">
        <v>0</v>
      </c>
      <c r="M9" s="124">
        <f>I9-K9</f>
        <v>1522627862205</v>
      </c>
    </row>
    <row r="10" spans="1:18" ht="28.5" customHeight="1" x14ac:dyDescent="0.2">
      <c r="A10" s="136" t="s">
        <v>321</v>
      </c>
      <c r="C10" s="185">
        <v>894352615158</v>
      </c>
      <c r="D10" s="185">
        <v>0</v>
      </c>
      <c r="E10" s="185">
        <v>0</v>
      </c>
      <c r="F10" s="185">
        <v>0</v>
      </c>
      <c r="G10" s="124">
        <f t="shared" ref="G10:G16" si="0">C10-E10</f>
        <v>894352615158</v>
      </c>
      <c r="H10" s="185">
        <v>0</v>
      </c>
      <c r="I10" s="185">
        <v>1920324363029</v>
      </c>
      <c r="J10" s="185">
        <v>0</v>
      </c>
      <c r="K10" s="185">
        <v>0</v>
      </c>
      <c r="L10" s="185">
        <v>0</v>
      </c>
      <c r="M10" s="124">
        <f t="shared" ref="M10:M16" si="1">I10-K10</f>
        <v>1920324363029</v>
      </c>
    </row>
    <row r="11" spans="1:18" ht="28.5" customHeight="1" x14ac:dyDescent="0.2">
      <c r="A11" s="136" t="s">
        <v>322</v>
      </c>
      <c r="C11" s="126">
        <v>0</v>
      </c>
      <c r="D11" s="222">
        <v>0</v>
      </c>
      <c r="E11" s="126">
        <v>0</v>
      </c>
      <c r="F11" s="222">
        <v>0</v>
      </c>
      <c r="G11" s="124">
        <f t="shared" si="0"/>
        <v>0</v>
      </c>
      <c r="H11" s="222">
        <v>0</v>
      </c>
      <c r="I11" s="126">
        <v>83502475703</v>
      </c>
      <c r="J11" s="222">
        <v>0</v>
      </c>
      <c r="K11" s="126">
        <v>0</v>
      </c>
      <c r="L11" s="222">
        <v>0</v>
      </c>
      <c r="M11" s="124">
        <f t="shared" si="1"/>
        <v>83502475703</v>
      </c>
    </row>
    <row r="12" spans="1:18" ht="28.5" customHeight="1" x14ac:dyDescent="0.2">
      <c r="A12" s="136" t="s">
        <v>323</v>
      </c>
      <c r="C12" s="126">
        <v>43575</v>
      </c>
      <c r="D12" s="223">
        <v>0</v>
      </c>
      <c r="E12" s="126">
        <v>0</v>
      </c>
      <c r="F12" s="223">
        <v>0</v>
      </c>
      <c r="G12" s="187">
        <f t="shared" si="0"/>
        <v>43575</v>
      </c>
      <c r="H12" s="223">
        <v>0</v>
      </c>
      <c r="I12" s="126">
        <v>80320386102</v>
      </c>
      <c r="J12" s="223">
        <v>0</v>
      </c>
      <c r="K12" s="126">
        <v>14207609</v>
      </c>
      <c r="L12" s="223">
        <v>0</v>
      </c>
      <c r="M12" s="187">
        <f t="shared" si="1"/>
        <v>80306178493</v>
      </c>
      <c r="N12" s="220"/>
      <c r="O12" s="220"/>
      <c r="P12" s="220"/>
      <c r="Q12" s="220"/>
      <c r="R12" s="220"/>
    </row>
    <row r="13" spans="1:18" ht="28.5" customHeight="1" x14ac:dyDescent="0.2">
      <c r="A13" s="136" t="s">
        <v>324</v>
      </c>
      <c r="C13" s="126">
        <v>0</v>
      </c>
      <c r="D13" s="223"/>
      <c r="E13" s="126">
        <v>0</v>
      </c>
      <c r="F13" s="223"/>
      <c r="G13" s="187">
        <f>C13-E13</f>
        <v>0</v>
      </c>
      <c r="H13" s="223"/>
      <c r="I13" s="126">
        <v>28861</v>
      </c>
      <c r="J13" s="223"/>
      <c r="K13" s="126">
        <v>0</v>
      </c>
      <c r="L13" s="223"/>
      <c r="M13" s="187">
        <f t="shared" si="1"/>
        <v>28861</v>
      </c>
      <c r="N13" s="220"/>
      <c r="O13" s="220"/>
      <c r="P13" s="220"/>
      <c r="Q13" s="220"/>
      <c r="R13" s="220"/>
    </row>
    <row r="14" spans="1:18" ht="28.5" customHeight="1" x14ac:dyDescent="0.2">
      <c r="A14" s="137" t="s">
        <v>325</v>
      </c>
      <c r="C14" s="126">
        <v>0</v>
      </c>
      <c r="D14" s="223"/>
      <c r="E14" s="126">
        <v>0</v>
      </c>
      <c r="F14" s="223"/>
      <c r="G14" s="187">
        <f t="shared" si="0"/>
        <v>0</v>
      </c>
      <c r="H14" s="223"/>
      <c r="I14" s="126">
        <v>1075913</v>
      </c>
      <c r="J14" s="223"/>
      <c r="K14" s="126">
        <v>0</v>
      </c>
      <c r="L14" s="223"/>
      <c r="M14" s="187">
        <f>I14-K14</f>
        <v>1075913</v>
      </c>
      <c r="N14" s="220"/>
      <c r="O14" s="220"/>
      <c r="P14" s="220"/>
      <c r="Q14" s="220"/>
      <c r="R14" s="220"/>
    </row>
    <row r="15" spans="1:18" ht="28.5" customHeight="1" x14ac:dyDescent="0.2">
      <c r="A15" s="136" t="s">
        <v>326</v>
      </c>
      <c r="C15" s="126">
        <v>0</v>
      </c>
      <c r="D15" s="223"/>
      <c r="E15" s="126">
        <v>0</v>
      </c>
      <c r="F15" s="223"/>
      <c r="G15" s="187">
        <f>C15-E15</f>
        <v>0</v>
      </c>
      <c r="H15" s="223"/>
      <c r="I15" s="126">
        <v>2272</v>
      </c>
      <c r="J15" s="223"/>
      <c r="K15" s="126">
        <v>0</v>
      </c>
      <c r="L15" s="223"/>
      <c r="M15" s="187">
        <f t="shared" si="1"/>
        <v>2272</v>
      </c>
      <c r="N15" s="220"/>
      <c r="O15" s="220"/>
      <c r="P15" s="220"/>
      <c r="Q15" s="220"/>
      <c r="R15" s="220"/>
    </row>
    <row r="16" spans="1:18" ht="28.5" customHeight="1" x14ac:dyDescent="0.2">
      <c r="A16" s="136" t="s">
        <v>327</v>
      </c>
      <c r="C16" s="126">
        <v>0</v>
      </c>
      <c r="D16" s="223"/>
      <c r="E16" s="126">
        <v>0</v>
      </c>
      <c r="F16" s="223"/>
      <c r="G16" s="187">
        <f t="shared" si="0"/>
        <v>0</v>
      </c>
      <c r="H16" s="223"/>
      <c r="I16" s="126">
        <v>8205</v>
      </c>
      <c r="J16" s="223"/>
      <c r="K16" s="126">
        <v>0</v>
      </c>
      <c r="L16" s="223"/>
      <c r="M16" s="187">
        <f t="shared" si="1"/>
        <v>8205</v>
      </c>
      <c r="N16" s="220"/>
      <c r="O16" s="220"/>
      <c r="P16" s="220"/>
      <c r="Q16" s="220"/>
      <c r="R16" s="220"/>
    </row>
    <row r="17" spans="1:18" ht="28.5" customHeight="1" thickBot="1" x14ac:dyDescent="0.25">
      <c r="A17" s="138" t="s">
        <v>26</v>
      </c>
      <c r="C17" s="108">
        <f>SUM(C8:C16)</f>
        <v>1555898049728</v>
      </c>
      <c r="D17" s="131">
        <f t="shared" ref="D17:L17" si="2">SUM(D8:D16)</f>
        <v>0</v>
      </c>
      <c r="E17" s="108">
        <f t="shared" si="2"/>
        <v>-15010769</v>
      </c>
      <c r="F17" s="131">
        <f t="shared" si="2"/>
        <v>0</v>
      </c>
      <c r="G17" s="108">
        <f t="shared" si="2"/>
        <v>1555913060497</v>
      </c>
      <c r="H17" s="131">
        <f t="shared" si="2"/>
        <v>0</v>
      </c>
      <c r="I17" s="108">
        <f t="shared" si="2"/>
        <v>4556444663096</v>
      </c>
      <c r="J17" s="131">
        <f t="shared" si="2"/>
        <v>0</v>
      </c>
      <c r="K17" s="108">
        <f t="shared" si="2"/>
        <v>2397631162</v>
      </c>
      <c r="L17" s="131">
        <f t="shared" si="2"/>
        <v>0</v>
      </c>
      <c r="M17" s="108">
        <f>SUM(M8:M16)</f>
        <v>4554047031934</v>
      </c>
      <c r="N17" s="220"/>
      <c r="O17" s="220"/>
      <c r="P17" s="220"/>
      <c r="Q17" s="220"/>
      <c r="R17" s="220"/>
    </row>
    <row r="18" spans="1:18" ht="28.5" customHeight="1" thickTop="1" x14ac:dyDescent="0.2">
      <c r="A18" s="11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220"/>
      <c r="O18" s="220"/>
      <c r="P18" s="220"/>
      <c r="Q18" s="220"/>
      <c r="R18" s="220"/>
    </row>
    <row r="19" spans="1:18" ht="28.5" customHeight="1" x14ac:dyDescent="0.2">
      <c r="A19" s="111"/>
      <c r="C19" s="185"/>
      <c r="D19" s="185"/>
      <c r="E19" s="185"/>
      <c r="F19" s="220"/>
      <c r="G19" s="126"/>
      <c r="H19" s="220"/>
      <c r="I19" s="126"/>
      <c r="J19" s="220"/>
      <c r="K19" s="126"/>
      <c r="L19" s="220"/>
      <c r="M19" s="126"/>
      <c r="N19" s="220"/>
      <c r="O19" s="220"/>
      <c r="P19" s="220"/>
      <c r="Q19" s="220"/>
      <c r="R19" s="220"/>
    </row>
    <row r="20" spans="1:18" ht="28.5" customHeight="1" x14ac:dyDescent="0.2">
      <c r="A20" s="111"/>
      <c r="C20" s="131"/>
      <c r="D20" s="220"/>
      <c r="E20" s="126"/>
      <c r="F20" s="220"/>
      <c r="G20" s="126"/>
      <c r="H20" s="220"/>
      <c r="I20" s="126"/>
      <c r="J20" s="220"/>
      <c r="K20" s="126"/>
      <c r="L20" s="220"/>
      <c r="M20" s="126"/>
      <c r="N20" s="220"/>
      <c r="O20" s="220"/>
      <c r="P20" s="220"/>
      <c r="Q20" s="220"/>
      <c r="R20" s="220"/>
    </row>
    <row r="21" spans="1:18" ht="21.75" customHeight="1" x14ac:dyDescent="0.2">
      <c r="A21" s="139"/>
      <c r="C21" s="140"/>
      <c r="D21" s="220"/>
      <c r="E21" s="140"/>
      <c r="F21" s="220"/>
      <c r="G21" s="140"/>
      <c r="H21" s="220"/>
      <c r="I21" s="140"/>
      <c r="J21" s="220"/>
      <c r="K21" s="140"/>
      <c r="L21" s="220"/>
      <c r="M21" s="140"/>
      <c r="N21" s="220"/>
      <c r="O21" s="220"/>
      <c r="P21" s="220"/>
      <c r="Q21" s="220"/>
      <c r="R21" s="220"/>
    </row>
    <row r="22" spans="1:18" ht="21.75" customHeight="1" x14ac:dyDescent="0.2">
      <c r="A22" s="139"/>
      <c r="C22" s="140"/>
      <c r="E22" s="140"/>
      <c r="G22" s="140"/>
      <c r="I22" s="140"/>
      <c r="K22" s="140"/>
      <c r="M22" s="140"/>
    </row>
    <row r="23" spans="1:18" ht="21.75" customHeight="1" x14ac:dyDescent="0.2">
      <c r="A23" s="139"/>
      <c r="C23" s="140"/>
      <c r="E23" s="140"/>
      <c r="G23" s="140"/>
      <c r="I23" s="140"/>
      <c r="K23" s="140"/>
      <c r="M23" s="140"/>
    </row>
    <row r="24" spans="1:18" ht="21.75" customHeight="1" x14ac:dyDescent="0.2">
      <c r="A24" s="139"/>
      <c r="C24" s="140"/>
      <c r="E24" s="140"/>
      <c r="G24" s="140"/>
      <c r="I24" s="140"/>
      <c r="K24" s="140"/>
      <c r="M24" s="140"/>
    </row>
    <row r="25" spans="1:18" ht="21.75" customHeight="1" x14ac:dyDescent="0.2">
      <c r="A25" s="139"/>
      <c r="C25" s="140"/>
      <c r="E25" s="140"/>
      <c r="G25" s="140"/>
      <c r="I25" s="140"/>
      <c r="K25" s="140"/>
      <c r="M25" s="140"/>
    </row>
    <row r="26" spans="1:18" ht="21.75" customHeight="1" x14ac:dyDescent="0.2">
      <c r="A26" s="139"/>
      <c r="C26" s="140"/>
      <c r="E26" s="140"/>
      <c r="G26" s="140"/>
      <c r="I26" s="140"/>
      <c r="K26" s="140"/>
      <c r="M26" s="140"/>
    </row>
    <row r="27" spans="1:18" ht="21.75" customHeight="1" x14ac:dyDescent="0.2">
      <c r="A27" s="139"/>
      <c r="C27" s="140"/>
      <c r="E27" s="140"/>
      <c r="G27" s="140"/>
      <c r="I27" s="140"/>
      <c r="K27" s="140"/>
      <c r="M27" s="140"/>
    </row>
    <row r="28" spans="1:18" ht="21.75" customHeight="1" x14ac:dyDescent="0.2">
      <c r="A28" s="139"/>
      <c r="C28" s="140"/>
      <c r="E28" s="140"/>
      <c r="G28" s="140"/>
      <c r="I28" s="140"/>
      <c r="K28" s="140"/>
      <c r="M28" s="140"/>
    </row>
    <row r="29" spans="1:18" ht="21.75" customHeight="1" x14ac:dyDescent="0.2">
      <c r="A29" s="139"/>
      <c r="C29" s="140"/>
      <c r="E29" s="140"/>
      <c r="G29" s="140"/>
      <c r="I29" s="140"/>
      <c r="K29" s="140"/>
      <c r="M29" s="140"/>
    </row>
    <row r="30" spans="1:18" ht="21.75" customHeight="1" x14ac:dyDescent="0.2">
      <c r="A30" s="139"/>
      <c r="C30" s="140"/>
      <c r="E30" s="140"/>
      <c r="G30" s="140"/>
      <c r="I30" s="140"/>
      <c r="K30" s="140"/>
      <c r="M30" s="140"/>
    </row>
    <row r="31" spans="1:18" ht="21.75" customHeight="1" x14ac:dyDescent="0.2">
      <c r="A31" s="139"/>
      <c r="C31" s="140"/>
      <c r="E31" s="140"/>
      <c r="G31" s="140"/>
      <c r="I31" s="140"/>
      <c r="K31" s="140"/>
      <c r="M31" s="140"/>
    </row>
    <row r="32" spans="1:18" ht="21.75" customHeight="1" x14ac:dyDescent="0.2">
      <c r="A32" s="139"/>
      <c r="C32" s="140"/>
      <c r="E32" s="140"/>
      <c r="G32" s="140"/>
      <c r="I32" s="140"/>
      <c r="K32" s="140"/>
      <c r="M32" s="140"/>
    </row>
    <row r="33" spans="1:13" ht="21.75" customHeight="1" x14ac:dyDescent="0.2">
      <c r="A33" s="139"/>
      <c r="C33" s="140"/>
      <c r="E33" s="140"/>
      <c r="G33" s="140"/>
      <c r="I33" s="140"/>
      <c r="K33" s="140"/>
      <c r="M33" s="140"/>
    </row>
    <row r="34" spans="1:13" ht="21.75" customHeight="1" x14ac:dyDescent="0.2">
      <c r="A34" s="139"/>
      <c r="C34" s="140"/>
      <c r="E34" s="140"/>
      <c r="G34" s="140"/>
      <c r="I34" s="140"/>
      <c r="K34" s="140"/>
      <c r="M34" s="140"/>
    </row>
    <row r="35" spans="1:13" ht="21.75" customHeight="1" x14ac:dyDescent="0.2">
      <c r="A35" s="139"/>
      <c r="C35" s="140"/>
      <c r="E35" s="140"/>
      <c r="G35" s="140"/>
      <c r="I35" s="140"/>
      <c r="K35" s="140"/>
      <c r="M35" s="140"/>
    </row>
    <row r="36" spans="1:13" ht="21.75" customHeight="1" x14ac:dyDescent="0.2">
      <c r="A36" s="139"/>
      <c r="C36" s="140"/>
      <c r="E36" s="140"/>
      <c r="G36" s="140"/>
      <c r="I36" s="140"/>
      <c r="K36" s="140"/>
      <c r="M36" s="140"/>
    </row>
    <row r="37" spans="1:13" ht="21.75" customHeight="1" x14ac:dyDescent="0.2">
      <c r="A37" s="139"/>
      <c r="C37" s="140"/>
      <c r="E37" s="140"/>
      <c r="G37" s="140"/>
      <c r="I37" s="140"/>
      <c r="K37" s="140"/>
      <c r="M37" s="140"/>
    </row>
    <row r="38" spans="1:13" ht="21.75" customHeight="1" x14ac:dyDescent="0.2">
      <c r="A38" s="139"/>
      <c r="C38" s="140"/>
      <c r="E38" s="140"/>
      <c r="G38" s="140"/>
      <c r="I38" s="140"/>
      <c r="K38" s="140"/>
      <c r="M38" s="140"/>
    </row>
    <row r="39" spans="1:13" ht="21.75" customHeight="1" x14ac:dyDescent="0.2">
      <c r="A39" s="139"/>
      <c r="C39" s="140"/>
      <c r="E39" s="140"/>
      <c r="G39" s="140"/>
      <c r="I39" s="140"/>
      <c r="K39" s="140"/>
      <c r="M39" s="140"/>
    </row>
    <row r="40" spans="1:13" ht="21.75" customHeight="1" x14ac:dyDescent="0.2">
      <c r="A40" s="139"/>
      <c r="C40" s="140"/>
      <c r="E40" s="140"/>
      <c r="G40" s="140"/>
      <c r="I40" s="140"/>
      <c r="K40" s="140"/>
      <c r="M40" s="140"/>
    </row>
    <row r="41" spans="1:13" ht="21.75" customHeight="1" x14ac:dyDescent="0.2">
      <c r="A41" s="139"/>
      <c r="C41" s="140"/>
      <c r="E41" s="140"/>
      <c r="G41" s="140"/>
      <c r="I41" s="140"/>
      <c r="K41" s="140"/>
      <c r="M41" s="140"/>
    </row>
    <row r="42" spans="1:13" ht="21.75" customHeight="1" x14ac:dyDescent="0.2">
      <c r="A42" s="139"/>
      <c r="C42" s="140"/>
      <c r="E42" s="140"/>
      <c r="G42" s="140"/>
      <c r="I42" s="140"/>
      <c r="K42" s="140"/>
      <c r="M42" s="140"/>
    </row>
    <row r="43" spans="1:13" ht="21.75" customHeight="1" x14ac:dyDescent="0.2">
      <c r="A43" s="139"/>
      <c r="C43" s="140"/>
      <c r="E43" s="140"/>
      <c r="G43" s="140"/>
      <c r="I43" s="140"/>
      <c r="K43" s="140"/>
      <c r="M43" s="140"/>
    </row>
    <row r="44" spans="1:13" ht="21.75" customHeight="1" x14ac:dyDescent="0.2">
      <c r="A44" s="139"/>
      <c r="C44" s="140"/>
      <c r="E44" s="140"/>
      <c r="G44" s="140"/>
      <c r="I44" s="140"/>
      <c r="K44" s="140"/>
      <c r="M44" s="140"/>
    </row>
    <row r="45" spans="1:13" ht="21.75" customHeight="1" x14ac:dyDescent="0.2">
      <c r="A45" s="139"/>
      <c r="C45" s="140"/>
      <c r="E45" s="140"/>
      <c r="G45" s="140"/>
      <c r="I45" s="140"/>
      <c r="K45" s="140"/>
      <c r="M45" s="140"/>
    </row>
    <row r="46" spans="1:13" ht="21.75" customHeight="1" x14ac:dyDescent="0.2">
      <c r="A46" s="139"/>
      <c r="C46" s="140"/>
      <c r="E46" s="140"/>
      <c r="G46" s="140"/>
      <c r="I46" s="140"/>
      <c r="K46" s="140"/>
      <c r="M46" s="140"/>
    </row>
    <row r="47" spans="1:13" ht="21.75" customHeight="1" x14ac:dyDescent="0.2">
      <c r="A47" s="139"/>
      <c r="C47" s="140"/>
      <c r="E47" s="140"/>
      <c r="G47" s="140"/>
      <c r="I47" s="140"/>
      <c r="K47" s="140"/>
      <c r="M47" s="140"/>
    </row>
    <row r="48" spans="1:13" ht="21.75" customHeight="1" x14ac:dyDescent="0.2">
      <c r="A48" s="139"/>
      <c r="C48" s="140"/>
      <c r="E48" s="140"/>
      <c r="G48" s="140"/>
      <c r="I48" s="140"/>
      <c r="K48" s="140"/>
      <c r="M48" s="140"/>
    </row>
    <row r="49" spans="1:13" ht="21.75" customHeight="1" x14ac:dyDescent="0.2">
      <c r="A49" s="139"/>
      <c r="C49" s="140"/>
      <c r="E49" s="140"/>
      <c r="G49" s="140"/>
      <c r="I49" s="140"/>
      <c r="K49" s="140"/>
      <c r="M49" s="140"/>
    </row>
    <row r="50" spans="1:13" ht="21.75" customHeight="1" x14ac:dyDescent="0.2">
      <c r="A50" s="139"/>
      <c r="C50" s="140"/>
      <c r="E50" s="140"/>
      <c r="G50" s="140"/>
      <c r="I50" s="140"/>
      <c r="K50" s="140"/>
      <c r="M50" s="140"/>
    </row>
    <row r="51" spans="1:13" ht="21.75" customHeight="1" x14ac:dyDescent="0.2">
      <c r="A51" s="139"/>
      <c r="C51" s="140"/>
      <c r="E51" s="140"/>
      <c r="G51" s="140"/>
      <c r="I51" s="140"/>
      <c r="K51" s="140"/>
      <c r="M51" s="140"/>
    </row>
    <row r="52" spans="1:13" ht="21.75" customHeight="1" x14ac:dyDescent="0.2">
      <c r="A52" s="139"/>
      <c r="C52" s="140"/>
      <c r="E52" s="140"/>
      <c r="G52" s="140"/>
      <c r="I52" s="140"/>
      <c r="K52" s="140"/>
      <c r="M52" s="140"/>
    </row>
    <row r="53" spans="1:13" ht="21.75" customHeight="1" x14ac:dyDescent="0.2">
      <c r="A53" s="139"/>
      <c r="C53" s="140"/>
      <c r="E53" s="140"/>
      <c r="G53" s="140"/>
      <c r="I53" s="140"/>
      <c r="K53" s="140"/>
      <c r="M53" s="140"/>
    </row>
    <row r="54" spans="1:13" ht="21.75" customHeight="1" x14ac:dyDescent="0.2">
      <c r="A54" s="139"/>
      <c r="C54" s="140"/>
      <c r="E54" s="140"/>
      <c r="G54" s="140"/>
      <c r="I54" s="140"/>
      <c r="K54" s="140"/>
      <c r="M54" s="140"/>
    </row>
    <row r="55" spans="1:13" ht="21.75" customHeight="1" x14ac:dyDescent="0.2">
      <c r="A55" s="139"/>
      <c r="C55" s="140"/>
      <c r="E55" s="140"/>
      <c r="G55" s="140"/>
      <c r="I55" s="140"/>
      <c r="K55" s="140"/>
      <c r="M55" s="140"/>
    </row>
    <row r="56" spans="1:13" ht="21.75" customHeight="1" x14ac:dyDescent="0.2">
      <c r="A56" s="139"/>
      <c r="C56" s="140"/>
      <c r="E56" s="140"/>
      <c r="G56" s="140"/>
      <c r="I56" s="140"/>
      <c r="K56" s="140"/>
      <c r="M56" s="140"/>
    </row>
    <row r="57" spans="1:13" ht="21.75" customHeight="1" x14ac:dyDescent="0.2">
      <c r="A57" s="139"/>
      <c r="C57" s="140"/>
      <c r="E57" s="140"/>
      <c r="G57" s="140"/>
      <c r="I57" s="140"/>
      <c r="K57" s="140"/>
      <c r="M57" s="140"/>
    </row>
    <row r="58" spans="1:13" ht="21.75" customHeight="1" x14ac:dyDescent="0.2">
      <c r="A58" s="139"/>
      <c r="C58" s="140"/>
      <c r="E58" s="140"/>
      <c r="G58" s="140"/>
      <c r="I58" s="140"/>
      <c r="K58" s="140"/>
      <c r="M58" s="140"/>
    </row>
    <row r="59" spans="1:13" ht="21.75" customHeight="1" x14ac:dyDescent="0.2">
      <c r="A59" s="139"/>
      <c r="C59" s="140"/>
      <c r="E59" s="140"/>
      <c r="G59" s="140"/>
      <c r="I59" s="140"/>
      <c r="K59" s="140"/>
      <c r="M59" s="140"/>
    </row>
    <row r="60" spans="1:13" ht="21.75" customHeight="1" x14ac:dyDescent="0.2">
      <c r="A60" s="139"/>
      <c r="C60" s="140"/>
      <c r="E60" s="140"/>
      <c r="G60" s="140"/>
      <c r="I60" s="140"/>
      <c r="K60" s="140"/>
      <c r="M60" s="140"/>
    </row>
    <row r="61" spans="1:13" ht="21.75" customHeight="1" x14ac:dyDescent="0.2">
      <c r="A61" s="139"/>
      <c r="C61" s="140"/>
      <c r="E61" s="140"/>
      <c r="G61" s="140"/>
      <c r="I61" s="140"/>
      <c r="K61" s="140"/>
      <c r="M61" s="140"/>
    </row>
    <row r="62" spans="1:13" ht="21.75" customHeight="1" x14ac:dyDescent="0.2">
      <c r="A62" s="139"/>
      <c r="C62" s="140"/>
      <c r="E62" s="140"/>
      <c r="G62" s="140"/>
      <c r="I62" s="140"/>
      <c r="K62" s="140"/>
      <c r="M62" s="140"/>
    </row>
    <row r="63" spans="1:13" ht="21.75" customHeight="1" x14ac:dyDescent="0.2">
      <c r="A63" s="139"/>
      <c r="C63" s="140"/>
      <c r="E63" s="140"/>
      <c r="G63" s="140"/>
      <c r="I63" s="140"/>
      <c r="K63" s="140"/>
      <c r="M63" s="140"/>
    </row>
    <row r="64" spans="1:13" ht="21.75" customHeight="1" x14ac:dyDescent="0.2">
      <c r="A64" s="139"/>
      <c r="C64" s="140"/>
      <c r="E64" s="140"/>
      <c r="G64" s="140"/>
      <c r="I64" s="140"/>
      <c r="K64" s="140"/>
      <c r="M64" s="140"/>
    </row>
    <row r="65" spans="1:13" ht="21.75" customHeight="1" x14ac:dyDescent="0.2">
      <c r="A65" s="139"/>
      <c r="C65" s="140"/>
      <c r="E65" s="140"/>
      <c r="G65" s="140"/>
      <c r="I65" s="140"/>
      <c r="K65" s="140"/>
      <c r="M65" s="140"/>
    </row>
    <row r="66" spans="1:13" ht="21.75" customHeight="1" x14ac:dyDescent="0.2">
      <c r="A66" s="139"/>
      <c r="C66" s="140"/>
      <c r="E66" s="140"/>
      <c r="G66" s="140"/>
      <c r="I66" s="140"/>
      <c r="K66" s="140"/>
      <c r="M66" s="140"/>
    </row>
    <row r="67" spans="1:13" ht="21.75" customHeight="1" x14ac:dyDescent="0.2">
      <c r="A67" s="139"/>
      <c r="C67" s="140"/>
      <c r="E67" s="140"/>
      <c r="G67" s="140"/>
      <c r="I67" s="140"/>
      <c r="K67" s="140"/>
      <c r="M67" s="140"/>
    </row>
    <row r="68" spans="1:13" ht="21.75" customHeight="1" x14ac:dyDescent="0.2">
      <c r="A68" s="139"/>
      <c r="C68" s="140"/>
      <c r="E68" s="140"/>
      <c r="G68" s="140"/>
      <c r="I68" s="140"/>
      <c r="K68" s="140"/>
      <c r="M68" s="140"/>
    </row>
    <row r="69" spans="1:13" ht="21.75" customHeight="1" x14ac:dyDescent="0.2">
      <c r="A69" s="139"/>
      <c r="C69" s="140"/>
      <c r="E69" s="140"/>
      <c r="G69" s="140"/>
      <c r="I69" s="140"/>
      <c r="K69" s="140"/>
      <c r="M69" s="140"/>
    </row>
    <row r="70" spans="1:13" ht="21.75" customHeight="1" x14ac:dyDescent="0.2">
      <c r="A70" s="139"/>
      <c r="C70" s="140"/>
      <c r="E70" s="140"/>
      <c r="G70" s="140"/>
      <c r="I70" s="140"/>
      <c r="K70" s="140"/>
      <c r="M70" s="140"/>
    </row>
    <row r="71" spans="1:13" ht="21.75" customHeight="1" x14ac:dyDescent="0.2">
      <c r="A71" s="139"/>
      <c r="C71" s="140"/>
      <c r="E71" s="140"/>
      <c r="G71" s="140"/>
      <c r="I71" s="140"/>
      <c r="K71" s="140"/>
      <c r="M71" s="140"/>
    </row>
    <row r="72" spans="1:13" ht="21.75" customHeight="1" x14ac:dyDescent="0.2">
      <c r="A72" s="139"/>
      <c r="C72" s="140"/>
      <c r="E72" s="140"/>
      <c r="G72" s="140"/>
      <c r="I72" s="140"/>
      <c r="K72" s="140"/>
      <c r="M72" s="140"/>
    </row>
    <row r="73" spans="1:13" ht="21.75" customHeight="1" x14ac:dyDescent="0.2">
      <c r="A73" s="139"/>
      <c r="C73" s="140"/>
      <c r="E73" s="140"/>
      <c r="G73" s="140"/>
      <c r="I73" s="140"/>
      <c r="K73" s="140"/>
      <c r="M73" s="140"/>
    </row>
    <row r="74" spans="1:13" ht="21.75" customHeight="1" x14ac:dyDescent="0.2">
      <c r="A74" s="139"/>
      <c r="C74" s="140"/>
      <c r="E74" s="140"/>
      <c r="G74" s="140"/>
      <c r="I74" s="140"/>
      <c r="K74" s="140"/>
      <c r="M74" s="140"/>
    </row>
    <row r="75" spans="1:13" ht="21.75" customHeight="1" x14ac:dyDescent="0.2">
      <c r="A75" s="139"/>
      <c r="C75" s="140"/>
      <c r="E75" s="140"/>
      <c r="G75" s="140"/>
      <c r="I75" s="140"/>
      <c r="K75" s="140"/>
      <c r="M75" s="140"/>
    </row>
    <row r="76" spans="1:13" ht="21.75" customHeight="1" x14ac:dyDescent="0.2">
      <c r="A76" s="139"/>
      <c r="C76" s="140"/>
      <c r="E76" s="140"/>
      <c r="G76" s="140"/>
      <c r="I76" s="140"/>
      <c r="K76" s="140"/>
      <c r="M76" s="140"/>
    </row>
    <row r="77" spans="1:13" ht="21.75" customHeight="1" x14ac:dyDescent="0.2">
      <c r="A77" s="139"/>
      <c r="C77" s="140"/>
      <c r="E77" s="140"/>
      <c r="G77" s="140"/>
      <c r="I77" s="140"/>
      <c r="K77" s="140"/>
      <c r="M77" s="140"/>
    </row>
    <row r="78" spans="1:13" ht="21.75" customHeight="1" x14ac:dyDescent="0.2">
      <c r="A78" s="139"/>
      <c r="C78" s="140"/>
      <c r="E78" s="140"/>
      <c r="G78" s="140"/>
      <c r="I78" s="140"/>
      <c r="K78" s="140"/>
      <c r="M78" s="140"/>
    </row>
    <row r="79" spans="1:13" ht="21.75" customHeight="1" x14ac:dyDescent="0.2">
      <c r="A79" s="139"/>
      <c r="C79" s="140"/>
      <c r="E79" s="140"/>
      <c r="G79" s="140"/>
      <c r="I79" s="140"/>
      <c r="K79" s="140"/>
      <c r="M79" s="140"/>
    </row>
    <row r="80" spans="1:13" ht="21.75" customHeight="1" x14ac:dyDescent="0.2">
      <c r="A80" s="139"/>
      <c r="C80" s="140"/>
      <c r="E80" s="140"/>
      <c r="G80" s="140"/>
      <c r="I80" s="140"/>
      <c r="K80" s="140"/>
      <c r="M80" s="140"/>
    </row>
    <row r="81" spans="1:13" ht="21.75" customHeight="1" x14ac:dyDescent="0.2">
      <c r="A81" s="139"/>
      <c r="C81" s="140"/>
      <c r="E81" s="140"/>
      <c r="G81" s="140"/>
      <c r="I81" s="140"/>
      <c r="K81" s="140"/>
      <c r="M81" s="140"/>
    </row>
    <row r="82" spans="1:13" ht="21.75" customHeight="1" x14ac:dyDescent="0.2">
      <c r="A82" s="139"/>
      <c r="C82" s="140"/>
      <c r="E82" s="140"/>
      <c r="G82" s="140"/>
      <c r="I82" s="140"/>
      <c r="K82" s="140"/>
      <c r="M82" s="140"/>
    </row>
    <row r="83" spans="1:13" ht="21.75" customHeight="1" x14ac:dyDescent="0.2">
      <c r="A83" s="139"/>
      <c r="C83" s="140"/>
      <c r="E83" s="140"/>
      <c r="G83" s="140"/>
      <c r="I83" s="140"/>
      <c r="K83" s="140"/>
      <c r="M83" s="140"/>
    </row>
    <row r="84" spans="1:13" ht="21.75" customHeight="1" x14ac:dyDescent="0.2">
      <c r="A84" s="139"/>
      <c r="C84" s="140"/>
      <c r="E84" s="140"/>
      <c r="G84" s="140"/>
      <c r="I84" s="140"/>
      <c r="K84" s="140"/>
      <c r="M84" s="140"/>
    </row>
    <row r="85" spans="1:13" ht="21.75" customHeight="1" x14ac:dyDescent="0.2">
      <c r="A85" s="139"/>
      <c r="C85" s="140"/>
      <c r="E85" s="140"/>
      <c r="G85" s="140"/>
      <c r="I85" s="140"/>
      <c r="K85" s="140"/>
      <c r="M85" s="140"/>
    </row>
    <row r="86" spans="1:13" ht="21.75" customHeight="1" x14ac:dyDescent="0.2">
      <c r="A86" s="139"/>
      <c r="C86" s="140"/>
      <c r="E86" s="140"/>
      <c r="G86" s="140"/>
      <c r="I86" s="140"/>
      <c r="K86" s="140"/>
      <c r="M86" s="140"/>
    </row>
    <row r="87" spans="1:13" ht="21.75" customHeight="1" x14ac:dyDescent="0.2">
      <c r="A87" s="139"/>
      <c r="C87" s="140"/>
      <c r="E87" s="140"/>
      <c r="G87" s="140"/>
      <c r="I87" s="140"/>
      <c r="K87" s="140"/>
      <c r="M87" s="140"/>
    </row>
    <row r="88" spans="1:13" ht="21.75" customHeight="1" x14ac:dyDescent="0.2">
      <c r="A88" s="139"/>
      <c r="C88" s="140"/>
      <c r="E88" s="140"/>
      <c r="G88" s="140"/>
      <c r="I88" s="140"/>
      <c r="K88" s="140"/>
      <c r="M88" s="140"/>
    </row>
    <row r="89" spans="1:13" ht="21.75" customHeight="1" x14ac:dyDescent="0.2">
      <c r="A89" s="139"/>
      <c r="C89" s="140"/>
      <c r="E89" s="140"/>
      <c r="G89" s="140"/>
      <c r="I89" s="140"/>
      <c r="K89" s="140"/>
      <c r="M89" s="140"/>
    </row>
    <row r="90" spans="1:13" ht="21.75" customHeight="1" x14ac:dyDescent="0.2">
      <c r="A90" s="139"/>
      <c r="C90" s="140"/>
      <c r="E90" s="140"/>
      <c r="G90" s="140"/>
      <c r="I90" s="140"/>
      <c r="K90" s="140"/>
      <c r="M90" s="140"/>
    </row>
    <row r="91" spans="1:13" ht="21.75" customHeight="1" x14ac:dyDescent="0.2">
      <c r="A91" s="139"/>
      <c r="C91" s="140"/>
      <c r="E91" s="140"/>
      <c r="G91" s="140"/>
      <c r="I91" s="140"/>
      <c r="K91" s="140"/>
      <c r="M91" s="140"/>
    </row>
    <row r="92" spans="1:13" ht="21.75" customHeight="1" x14ac:dyDescent="0.2">
      <c r="A92" s="139"/>
      <c r="C92" s="140"/>
      <c r="E92" s="140"/>
      <c r="G92" s="140"/>
      <c r="I92" s="140"/>
      <c r="K92" s="140"/>
      <c r="M92" s="140"/>
    </row>
    <row r="93" spans="1:13" ht="21.75" customHeight="1" x14ac:dyDescent="0.2">
      <c r="A93" s="139"/>
      <c r="C93" s="140"/>
      <c r="E93" s="140"/>
      <c r="G93" s="140"/>
      <c r="I93" s="140"/>
      <c r="K93" s="140"/>
      <c r="M93" s="140"/>
    </row>
    <row r="94" spans="1:13" ht="21.75" customHeight="1" x14ac:dyDescent="0.2">
      <c r="A94" s="139"/>
      <c r="C94" s="140"/>
      <c r="E94" s="140"/>
      <c r="G94" s="140"/>
      <c r="I94" s="140"/>
      <c r="K94" s="140"/>
      <c r="M94" s="140"/>
    </row>
    <row r="95" spans="1:13" ht="21.75" customHeight="1" x14ac:dyDescent="0.2">
      <c r="A95" s="139"/>
      <c r="C95" s="140"/>
      <c r="E95" s="140"/>
      <c r="G95" s="140"/>
      <c r="I95" s="140"/>
      <c r="K95" s="140"/>
      <c r="M95" s="140"/>
    </row>
    <row r="96" spans="1:13" ht="21.75" customHeight="1" x14ac:dyDescent="0.2">
      <c r="A96" s="139"/>
      <c r="C96" s="140"/>
      <c r="E96" s="140"/>
      <c r="G96" s="140"/>
      <c r="I96" s="140"/>
      <c r="K96" s="140"/>
      <c r="M96" s="140"/>
    </row>
    <row r="97" spans="1:13" ht="21.75" customHeight="1" x14ac:dyDescent="0.2">
      <c r="A97" s="139"/>
      <c r="C97" s="140"/>
      <c r="E97" s="140"/>
      <c r="G97" s="140"/>
      <c r="I97" s="140"/>
      <c r="K97" s="140"/>
      <c r="M97" s="140"/>
    </row>
    <row r="98" spans="1:13" ht="21.75" customHeight="1" x14ac:dyDescent="0.2">
      <c r="A98" s="139"/>
      <c r="C98" s="140"/>
      <c r="E98" s="140"/>
      <c r="G98" s="140"/>
      <c r="I98" s="140"/>
      <c r="K98" s="140"/>
      <c r="M98" s="140"/>
    </row>
    <row r="99" spans="1:13" ht="21.75" customHeight="1" x14ac:dyDescent="0.2">
      <c r="A99" s="139"/>
      <c r="C99" s="140"/>
      <c r="E99" s="140"/>
      <c r="G99" s="140"/>
      <c r="I99" s="140"/>
      <c r="K99" s="140"/>
      <c r="M99" s="140"/>
    </row>
    <row r="100" spans="1:13" ht="21.75" customHeight="1" x14ac:dyDescent="0.2">
      <c r="A100" s="139"/>
      <c r="C100" s="140"/>
      <c r="E100" s="140"/>
      <c r="G100" s="140"/>
      <c r="I100" s="140"/>
      <c r="K100" s="140"/>
      <c r="M100" s="140"/>
    </row>
    <row r="101" spans="1:13" ht="21.75" customHeight="1" x14ac:dyDescent="0.2">
      <c r="A101" s="139"/>
      <c r="C101" s="140"/>
      <c r="E101" s="140"/>
      <c r="G101" s="140"/>
      <c r="I101" s="140"/>
      <c r="K101" s="140"/>
      <c r="M101" s="140"/>
    </row>
    <row r="102" spans="1:13" ht="21.75" customHeight="1" x14ac:dyDescent="0.2">
      <c r="A102" s="139"/>
      <c r="C102" s="140"/>
      <c r="E102" s="140"/>
      <c r="G102" s="140"/>
      <c r="I102" s="140"/>
      <c r="K102" s="140"/>
      <c r="M102" s="140"/>
    </row>
    <row r="103" spans="1:13" ht="21.75" customHeight="1" x14ac:dyDescent="0.2">
      <c r="A103" s="139"/>
      <c r="C103" s="140"/>
      <c r="E103" s="140"/>
      <c r="G103" s="140"/>
      <c r="I103" s="140"/>
      <c r="K103" s="140"/>
      <c r="M103" s="140"/>
    </row>
    <row r="104" spans="1:13" ht="21.75" customHeight="1" x14ac:dyDescent="0.2">
      <c r="A104" s="139"/>
      <c r="C104" s="140"/>
      <c r="E104" s="140"/>
      <c r="G104" s="140"/>
      <c r="I104" s="140"/>
      <c r="K104" s="140"/>
      <c r="M104" s="140"/>
    </row>
    <row r="105" spans="1:13" ht="21.75" customHeight="1" x14ac:dyDescent="0.2">
      <c r="A105" s="139"/>
      <c r="C105" s="140"/>
      <c r="E105" s="140"/>
      <c r="G105" s="140"/>
      <c r="I105" s="140"/>
      <c r="K105" s="140"/>
      <c r="M105" s="140"/>
    </row>
    <row r="106" spans="1:13" ht="21.75" customHeight="1" x14ac:dyDescent="0.2">
      <c r="A106" s="139"/>
      <c r="C106" s="140"/>
      <c r="E106" s="140"/>
      <c r="G106" s="140"/>
      <c r="I106" s="140"/>
      <c r="K106" s="140"/>
      <c r="M106" s="140"/>
    </row>
    <row r="107" spans="1:13" ht="21.75" customHeight="1" x14ac:dyDescent="0.2">
      <c r="A107" s="139"/>
      <c r="C107" s="140"/>
      <c r="E107" s="140"/>
      <c r="G107" s="140"/>
      <c r="I107" s="140"/>
      <c r="K107" s="140"/>
      <c r="M107" s="140"/>
    </row>
    <row r="108" spans="1:13" ht="21.75" customHeight="1" x14ac:dyDescent="0.2">
      <c r="A108" s="139"/>
      <c r="C108" s="140"/>
      <c r="E108" s="140"/>
      <c r="G108" s="140"/>
      <c r="I108" s="140"/>
      <c r="K108" s="140"/>
      <c r="M108" s="140"/>
    </row>
    <row r="109" spans="1:13" ht="21.75" customHeight="1" x14ac:dyDescent="0.2">
      <c r="A109" s="139"/>
      <c r="C109" s="140"/>
      <c r="E109" s="140"/>
      <c r="G109" s="140"/>
      <c r="I109" s="140"/>
      <c r="K109" s="140"/>
      <c r="M109" s="140"/>
    </row>
    <row r="110" spans="1:13" ht="21.75" customHeight="1" x14ac:dyDescent="0.2">
      <c r="A110" s="139"/>
      <c r="C110" s="140"/>
      <c r="E110" s="140"/>
      <c r="G110" s="140"/>
      <c r="I110" s="140"/>
      <c r="K110" s="140"/>
      <c r="M110" s="140"/>
    </row>
    <row r="111" spans="1:13" ht="21.75" customHeight="1" x14ac:dyDescent="0.2">
      <c r="A111" s="139"/>
      <c r="C111" s="140"/>
      <c r="E111" s="140"/>
      <c r="G111" s="140"/>
      <c r="I111" s="140"/>
      <c r="K111" s="140"/>
      <c r="M111" s="140"/>
    </row>
    <row r="112" spans="1:13" ht="21.75" customHeight="1" x14ac:dyDescent="0.2">
      <c r="A112" s="139"/>
      <c r="C112" s="140"/>
      <c r="E112" s="140"/>
      <c r="G112" s="140"/>
      <c r="I112" s="140"/>
      <c r="K112" s="140"/>
      <c r="M112" s="140"/>
    </row>
    <row r="113" spans="1:13" ht="21.75" customHeight="1" x14ac:dyDescent="0.2">
      <c r="A113" s="139"/>
      <c r="C113" s="140"/>
      <c r="E113" s="140"/>
      <c r="G113" s="140"/>
      <c r="I113" s="140"/>
      <c r="K113" s="140"/>
      <c r="M113" s="140"/>
    </row>
    <row r="114" spans="1:13" ht="21.75" customHeight="1" x14ac:dyDescent="0.2">
      <c r="A114" s="139"/>
      <c r="C114" s="140"/>
      <c r="E114" s="140"/>
      <c r="G114" s="140"/>
      <c r="I114" s="140"/>
      <c r="K114" s="140"/>
      <c r="M114" s="140"/>
    </row>
    <row r="115" spans="1:13" ht="21.75" customHeight="1" x14ac:dyDescent="0.2">
      <c r="A115" s="139"/>
      <c r="C115" s="140"/>
      <c r="E115" s="140"/>
      <c r="G115" s="140"/>
      <c r="I115" s="140"/>
      <c r="K115" s="140"/>
      <c r="M115" s="140"/>
    </row>
    <row r="116" spans="1:13" ht="21.75" customHeight="1" x14ac:dyDescent="0.2">
      <c r="A116" s="139"/>
      <c r="C116" s="140"/>
      <c r="E116" s="140"/>
      <c r="G116" s="140"/>
      <c r="I116" s="140"/>
      <c r="K116" s="140"/>
      <c r="M116" s="140"/>
    </row>
    <row r="117" spans="1:13" ht="21.75" customHeight="1" x14ac:dyDescent="0.2">
      <c r="A117" s="139"/>
      <c r="C117" s="140"/>
      <c r="E117" s="140"/>
      <c r="G117" s="140"/>
      <c r="I117" s="140"/>
      <c r="K117" s="140"/>
      <c r="M117" s="140"/>
    </row>
    <row r="118" spans="1:13" ht="21.75" customHeight="1" x14ac:dyDescent="0.2">
      <c r="A118" s="139"/>
      <c r="C118" s="140"/>
      <c r="E118" s="140"/>
      <c r="G118" s="140"/>
      <c r="I118" s="140"/>
      <c r="K118" s="140"/>
      <c r="M118" s="140"/>
    </row>
    <row r="119" spans="1:13" ht="21.75" customHeight="1" x14ac:dyDescent="0.2">
      <c r="A119" s="139"/>
      <c r="C119" s="140"/>
      <c r="E119" s="140"/>
      <c r="G119" s="140"/>
      <c r="I119" s="140"/>
      <c r="K119" s="140"/>
      <c r="M119" s="140"/>
    </row>
    <row r="120" spans="1:13" ht="21.75" customHeight="1" x14ac:dyDescent="0.2">
      <c r="A120" s="139"/>
      <c r="C120" s="140"/>
      <c r="E120" s="140"/>
      <c r="G120" s="140"/>
      <c r="I120" s="140"/>
      <c r="K120" s="140"/>
      <c r="M120" s="140"/>
    </row>
    <row r="121" spans="1:13" ht="21.75" customHeight="1" x14ac:dyDescent="0.2">
      <c r="A121" s="139"/>
      <c r="C121" s="140"/>
      <c r="E121" s="140"/>
      <c r="G121" s="140"/>
      <c r="I121" s="140"/>
      <c r="K121" s="140"/>
      <c r="M121" s="140"/>
    </row>
    <row r="122" spans="1:13" ht="21.75" customHeight="1" x14ac:dyDescent="0.2">
      <c r="A122" s="139"/>
      <c r="C122" s="140"/>
      <c r="E122" s="140"/>
      <c r="G122" s="140"/>
      <c r="I122" s="140"/>
      <c r="K122" s="140"/>
      <c r="M122" s="140"/>
    </row>
    <row r="123" spans="1:13" ht="21.75" customHeight="1" x14ac:dyDescent="0.2">
      <c r="A123" s="139"/>
      <c r="C123" s="140"/>
      <c r="E123" s="140"/>
      <c r="G123" s="140"/>
      <c r="I123" s="140"/>
      <c r="K123" s="140"/>
      <c r="M123" s="140"/>
    </row>
    <row r="124" spans="1:13" ht="21.75" customHeight="1" x14ac:dyDescent="0.2">
      <c r="A124" s="139"/>
      <c r="C124" s="140"/>
      <c r="E124" s="140"/>
      <c r="G124" s="140"/>
      <c r="I124" s="140"/>
      <c r="K124" s="140"/>
      <c r="M124" s="140"/>
    </row>
    <row r="125" spans="1:13" ht="21.75" customHeight="1" x14ac:dyDescent="0.2">
      <c r="A125" s="139"/>
      <c r="C125" s="140"/>
      <c r="E125" s="140"/>
      <c r="G125" s="140"/>
      <c r="I125" s="140"/>
      <c r="K125" s="140"/>
      <c r="M125" s="140"/>
    </row>
    <row r="126" spans="1:13" ht="21.75" customHeight="1" x14ac:dyDescent="0.2">
      <c r="A126" s="139"/>
      <c r="C126" s="140"/>
      <c r="E126" s="140"/>
      <c r="G126" s="140"/>
      <c r="I126" s="140"/>
      <c r="K126" s="140"/>
      <c r="M126" s="140"/>
    </row>
    <row r="127" spans="1:13" ht="21.75" customHeight="1" x14ac:dyDescent="0.2">
      <c r="A127" s="139"/>
      <c r="C127" s="140"/>
      <c r="E127" s="140"/>
      <c r="G127" s="140"/>
      <c r="I127" s="140"/>
      <c r="K127" s="140"/>
      <c r="M127" s="140"/>
    </row>
    <row r="128" spans="1:13" ht="21.75" customHeight="1" x14ac:dyDescent="0.2">
      <c r="A128" s="139"/>
      <c r="C128" s="140"/>
      <c r="E128" s="140"/>
      <c r="G128" s="140"/>
      <c r="I128" s="140"/>
      <c r="K128" s="140"/>
      <c r="M128" s="140"/>
    </row>
    <row r="129" spans="1:13" ht="21.75" customHeight="1" x14ac:dyDescent="0.2">
      <c r="A129" s="139"/>
      <c r="C129" s="140"/>
      <c r="E129" s="140"/>
      <c r="G129" s="140"/>
      <c r="I129" s="140"/>
      <c r="K129" s="140"/>
      <c r="M129" s="140"/>
    </row>
    <row r="130" spans="1:13" ht="21.75" customHeight="1" x14ac:dyDescent="0.2">
      <c r="A130" s="139"/>
      <c r="C130" s="140"/>
      <c r="E130" s="140"/>
      <c r="G130" s="140"/>
      <c r="I130" s="140"/>
      <c r="K130" s="140"/>
      <c r="M130" s="140"/>
    </row>
    <row r="131" spans="1:13" ht="21.75" customHeight="1" x14ac:dyDescent="0.2">
      <c r="A131" s="139"/>
      <c r="C131" s="140"/>
      <c r="E131" s="140"/>
      <c r="G131" s="140"/>
      <c r="I131" s="140"/>
      <c r="K131" s="140"/>
      <c r="M131" s="140"/>
    </row>
    <row r="132" spans="1:13" ht="21.75" customHeight="1" x14ac:dyDescent="0.2">
      <c r="A132" s="139"/>
      <c r="C132" s="140"/>
      <c r="E132" s="140"/>
      <c r="G132" s="140"/>
      <c r="I132" s="140"/>
      <c r="K132" s="140"/>
      <c r="M132" s="140"/>
    </row>
    <row r="133" spans="1:13" ht="21.75" customHeight="1" x14ac:dyDescent="0.2">
      <c r="A133" s="139"/>
      <c r="C133" s="140"/>
      <c r="E133" s="140"/>
      <c r="G133" s="140"/>
      <c r="I133" s="140"/>
      <c r="K133" s="140"/>
      <c r="M133" s="140"/>
    </row>
    <row r="134" spans="1:13" ht="21.75" customHeight="1" x14ac:dyDescent="0.2">
      <c r="A134" s="139"/>
      <c r="C134" s="140"/>
      <c r="E134" s="140"/>
      <c r="G134" s="140"/>
      <c r="I134" s="140"/>
      <c r="K134" s="140"/>
      <c r="M134" s="140"/>
    </row>
    <row r="135" spans="1:13" ht="21.75" customHeight="1" x14ac:dyDescent="0.2">
      <c r="A135" s="139"/>
      <c r="C135" s="140"/>
      <c r="E135" s="140"/>
      <c r="G135" s="140"/>
      <c r="I135" s="140"/>
      <c r="K135" s="140"/>
      <c r="M135" s="140"/>
    </row>
    <row r="136" spans="1:13" ht="21.75" customHeight="1" x14ac:dyDescent="0.2">
      <c r="A136" s="139"/>
      <c r="C136" s="140"/>
      <c r="E136" s="140"/>
      <c r="G136" s="140"/>
      <c r="I136" s="140"/>
      <c r="K136" s="140"/>
      <c r="M136" s="140"/>
    </row>
    <row r="137" spans="1:13" ht="21.75" customHeight="1" x14ac:dyDescent="0.2">
      <c r="A137" s="139"/>
      <c r="C137" s="140"/>
      <c r="E137" s="140"/>
      <c r="G137" s="140"/>
      <c r="I137" s="140"/>
      <c r="K137" s="140"/>
      <c r="M137" s="140"/>
    </row>
    <row r="138" spans="1:13" ht="21.75" customHeight="1" x14ac:dyDescent="0.2">
      <c r="A138" s="139"/>
      <c r="C138" s="140"/>
      <c r="E138" s="140"/>
      <c r="G138" s="140"/>
      <c r="I138" s="140"/>
      <c r="K138" s="140"/>
      <c r="M138" s="140"/>
    </row>
    <row r="139" spans="1:13" ht="21.75" customHeight="1" x14ac:dyDescent="0.2">
      <c r="A139" s="139"/>
      <c r="C139" s="140"/>
      <c r="E139" s="140"/>
      <c r="G139" s="140"/>
      <c r="I139" s="140"/>
      <c r="K139" s="140"/>
      <c r="M139" s="140"/>
    </row>
    <row r="140" spans="1:13" ht="21.75" customHeight="1" x14ac:dyDescent="0.2">
      <c r="A140" s="139"/>
      <c r="C140" s="140"/>
      <c r="E140" s="140"/>
      <c r="G140" s="140"/>
      <c r="I140" s="140"/>
      <c r="K140" s="140"/>
      <c r="M140" s="140"/>
    </row>
    <row r="141" spans="1:13" ht="21.75" customHeight="1" x14ac:dyDescent="0.2">
      <c r="A141" s="139"/>
      <c r="C141" s="140"/>
      <c r="E141" s="140"/>
      <c r="G141" s="140"/>
      <c r="I141" s="140"/>
      <c r="K141" s="140"/>
      <c r="M141" s="140"/>
    </row>
    <row r="142" spans="1:13" ht="21.75" customHeight="1" x14ac:dyDescent="0.2">
      <c r="A142" s="139"/>
      <c r="C142" s="140"/>
      <c r="E142" s="140"/>
      <c r="G142" s="140"/>
      <c r="I142" s="140"/>
      <c r="K142" s="140"/>
      <c r="M142" s="140"/>
    </row>
    <row r="143" spans="1:13" ht="21.75" customHeight="1" x14ac:dyDescent="0.2">
      <c r="A143" s="139"/>
      <c r="C143" s="140"/>
      <c r="E143" s="140"/>
      <c r="G143" s="140"/>
      <c r="I143" s="140"/>
      <c r="K143" s="140"/>
      <c r="M143" s="140"/>
    </row>
    <row r="144" spans="1:13" ht="21.75" customHeight="1" x14ac:dyDescent="0.2">
      <c r="A144" s="139"/>
      <c r="C144" s="140"/>
      <c r="E144" s="140"/>
      <c r="G144" s="140"/>
      <c r="I144" s="140"/>
      <c r="K144" s="140"/>
      <c r="M144" s="140"/>
    </row>
    <row r="145" spans="1:13" ht="21.75" customHeight="1" x14ac:dyDescent="0.2">
      <c r="A145" s="139"/>
      <c r="C145" s="140"/>
      <c r="E145" s="140"/>
      <c r="G145" s="140"/>
      <c r="I145" s="140"/>
      <c r="K145" s="140"/>
      <c r="M145" s="140"/>
    </row>
    <row r="146" spans="1:13" ht="21.75" customHeight="1" x14ac:dyDescent="0.2">
      <c r="A146" s="139"/>
      <c r="C146" s="140"/>
      <c r="E146" s="140"/>
      <c r="G146" s="140"/>
      <c r="I146" s="140"/>
      <c r="K146" s="140"/>
      <c r="M146" s="140"/>
    </row>
    <row r="147" spans="1:13" ht="21.75" customHeight="1" x14ac:dyDescent="0.2">
      <c r="A147" s="139"/>
      <c r="C147" s="140"/>
      <c r="E147" s="140"/>
      <c r="G147" s="140"/>
      <c r="I147" s="140"/>
      <c r="K147" s="140"/>
      <c r="M147" s="140"/>
    </row>
    <row r="148" spans="1:13" ht="21.75" customHeight="1" x14ac:dyDescent="0.2">
      <c r="A148" s="111"/>
      <c r="C148" s="140"/>
      <c r="E148" s="140"/>
      <c r="G148" s="140"/>
      <c r="I148" s="140"/>
      <c r="K148" s="140"/>
      <c r="M148" s="14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85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</row>
    <row r="2" spans="1:25" ht="21.75" customHeight="1" x14ac:dyDescent="0.2">
      <c r="A2" s="249" t="s">
        <v>175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</row>
    <row r="3" spans="1:25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</row>
    <row r="4" spans="1:25" ht="7.35" customHeight="1" x14ac:dyDescent="0.2"/>
    <row r="5" spans="1:25" ht="14.45" customHeight="1" x14ac:dyDescent="0.2">
      <c r="A5" s="251" t="s">
        <v>287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</row>
    <row r="6" spans="1:25" ht="7.35" customHeight="1" x14ac:dyDescent="0.2"/>
    <row r="7" spans="1:25" ht="14.45" customHeight="1" x14ac:dyDescent="0.2">
      <c r="E7" s="252" t="s">
        <v>194</v>
      </c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Y7" s="2" t="s">
        <v>195</v>
      </c>
    </row>
    <row r="8" spans="1:25" ht="29.1" customHeight="1" x14ac:dyDescent="0.2">
      <c r="A8" s="2" t="s">
        <v>288</v>
      </c>
      <c r="C8" s="2" t="s">
        <v>289</v>
      </c>
      <c r="E8" s="16" t="s">
        <v>31</v>
      </c>
      <c r="F8" s="3"/>
      <c r="G8" s="16" t="s">
        <v>13</v>
      </c>
      <c r="H8" s="3"/>
      <c r="I8" s="16" t="s">
        <v>30</v>
      </c>
      <c r="J8" s="3"/>
      <c r="K8" s="16" t="s">
        <v>290</v>
      </c>
      <c r="L8" s="3"/>
      <c r="M8" s="16" t="s">
        <v>291</v>
      </c>
      <c r="N8" s="3"/>
      <c r="O8" s="16" t="s">
        <v>292</v>
      </c>
      <c r="P8" s="3"/>
      <c r="Q8" s="16" t="s">
        <v>293</v>
      </c>
      <c r="R8" s="3"/>
      <c r="S8" s="16" t="s">
        <v>294</v>
      </c>
      <c r="T8" s="3"/>
      <c r="U8" s="16" t="s">
        <v>295</v>
      </c>
      <c r="V8" s="3"/>
      <c r="W8" s="16" t="s">
        <v>296</v>
      </c>
      <c r="Y8" s="16" t="s">
        <v>296</v>
      </c>
    </row>
    <row r="9" spans="1:25" ht="21.75" customHeight="1" x14ac:dyDescent="0.2">
      <c r="A9" s="17" t="s">
        <v>297</v>
      </c>
      <c r="B9" s="10"/>
      <c r="C9" s="17" t="s">
        <v>298</v>
      </c>
      <c r="E9" s="18"/>
      <c r="G9" s="19">
        <v>0</v>
      </c>
      <c r="I9" s="19">
        <v>0</v>
      </c>
      <c r="K9" s="19">
        <v>0</v>
      </c>
      <c r="M9" s="19">
        <v>0</v>
      </c>
      <c r="O9" s="19">
        <v>0</v>
      </c>
      <c r="Q9" s="19">
        <v>0</v>
      </c>
      <c r="S9" s="19">
        <v>0</v>
      </c>
      <c r="U9" s="19">
        <v>0</v>
      </c>
      <c r="W9" s="19">
        <v>0</v>
      </c>
      <c r="Y9" s="19">
        <v>1</v>
      </c>
    </row>
    <row r="10" spans="1:25" ht="21.75" customHeight="1" x14ac:dyDescent="0.2">
      <c r="A10" s="260" t="s">
        <v>26</v>
      </c>
      <c r="B10" s="260"/>
      <c r="C10" s="260"/>
      <c r="E10" s="13"/>
      <c r="G10" s="13"/>
      <c r="I10" s="13"/>
      <c r="K10" s="13">
        <v>0</v>
      </c>
      <c r="M10" s="13">
        <v>0</v>
      </c>
      <c r="O10" s="13">
        <v>0</v>
      </c>
      <c r="Q10" s="13">
        <v>0</v>
      </c>
      <c r="S10" s="13">
        <v>0</v>
      </c>
      <c r="U10" s="13">
        <v>0</v>
      </c>
      <c r="W10" s="13">
        <v>0</v>
      </c>
      <c r="Y10" s="13">
        <v>1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S66"/>
  <sheetViews>
    <sheetView rightToLeft="1" tabSelected="1" view="pageBreakPreview" zoomScale="60" zoomScaleNormal="70" workbookViewId="0">
      <selection activeCell="A7" sqref="A7"/>
    </sheetView>
  </sheetViews>
  <sheetFormatPr defaultRowHeight="12.75" x14ac:dyDescent="0.2"/>
  <cols>
    <col min="1" max="1" width="40.28515625" style="25" customWidth="1"/>
    <col min="2" max="2" width="1.28515625" style="25" customWidth="1"/>
    <col min="3" max="3" width="13.140625" style="25" bestFit="1" customWidth="1"/>
    <col min="4" max="4" width="1.28515625" style="25" customWidth="1"/>
    <col min="5" max="5" width="22" style="25" bestFit="1" customWidth="1"/>
    <col min="6" max="6" width="1.28515625" style="25" customWidth="1"/>
    <col min="7" max="7" width="22" style="25" bestFit="1" customWidth="1"/>
    <col min="8" max="8" width="1.28515625" style="25" customWidth="1"/>
    <col min="9" max="9" width="26.28515625" style="25" bestFit="1" customWidth="1"/>
    <col min="10" max="10" width="1.28515625" style="25" customWidth="1"/>
    <col min="11" max="11" width="13.140625" style="25" bestFit="1" customWidth="1"/>
    <col min="12" max="12" width="1.28515625" style="25" customWidth="1"/>
    <col min="13" max="13" width="22.28515625" style="25" bestFit="1" customWidth="1"/>
    <col min="14" max="14" width="1.28515625" style="25" customWidth="1"/>
    <col min="15" max="15" width="20" style="25" bestFit="1" customWidth="1"/>
    <col min="16" max="16" width="1.28515625" style="25" customWidth="1"/>
    <col min="17" max="17" width="27" style="168" bestFit="1" customWidth="1"/>
    <col min="18" max="18" width="5" style="172" hidden="1" customWidth="1"/>
    <col min="19" max="20" width="27" style="168" hidden="1" customWidth="1"/>
    <col min="21" max="21" width="22.85546875" style="25" hidden="1" customWidth="1"/>
    <col min="22" max="22" width="19.140625" style="25" hidden="1" customWidth="1"/>
    <col min="23" max="23" width="17.5703125" style="25" hidden="1" customWidth="1"/>
    <col min="24" max="24" width="0" style="25" hidden="1" customWidth="1"/>
    <col min="25" max="25" width="23.140625" style="35" hidden="1" customWidth="1"/>
    <col min="26" max="26" width="24.7109375" style="35" hidden="1" customWidth="1"/>
    <col min="27" max="27" width="22.85546875" style="35" hidden="1" customWidth="1"/>
    <col min="28" max="29" width="0" style="25" hidden="1" customWidth="1"/>
    <col min="30" max="30" width="17.85546875" style="25" hidden="1" customWidth="1"/>
    <col min="31" max="39" width="0" style="25" hidden="1" customWidth="1"/>
    <col min="40" max="16384" width="9.140625" style="25"/>
  </cols>
  <sheetData>
    <row r="1" spans="1:31" ht="29.25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171"/>
      <c r="S1" s="98"/>
      <c r="T1" s="98"/>
    </row>
    <row r="2" spans="1:31" ht="29.25" customHeight="1" x14ac:dyDescent="0.2">
      <c r="A2" s="249" t="s">
        <v>175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171"/>
      <c r="S2" s="98"/>
      <c r="T2" s="98"/>
    </row>
    <row r="3" spans="1:31" ht="29.2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171"/>
      <c r="S3" s="98"/>
      <c r="T3" s="98"/>
    </row>
    <row r="4" spans="1:31" ht="14.45" customHeight="1" x14ac:dyDescent="0.2"/>
    <row r="5" spans="1:31" ht="27.75" customHeight="1" x14ac:dyDescent="0.2">
      <c r="A5" s="251" t="s">
        <v>299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7" t="s">
        <v>343</v>
      </c>
      <c r="S5" s="257"/>
      <c r="T5" s="257"/>
    </row>
    <row r="6" spans="1:31" ht="27.75" customHeight="1" x14ac:dyDescent="0.2">
      <c r="A6" s="169" t="s">
        <v>178</v>
      </c>
      <c r="C6" s="258" t="s">
        <v>194</v>
      </c>
      <c r="D6" s="258"/>
      <c r="E6" s="258"/>
      <c r="F6" s="258"/>
      <c r="G6" s="258"/>
      <c r="H6" s="258"/>
      <c r="I6" s="258"/>
      <c r="J6" s="35"/>
      <c r="K6" s="258" t="s">
        <v>195</v>
      </c>
      <c r="L6" s="258"/>
      <c r="M6" s="258"/>
      <c r="N6" s="258"/>
      <c r="O6" s="258"/>
      <c r="P6" s="258"/>
      <c r="Q6" s="258"/>
      <c r="R6" s="111"/>
      <c r="S6" s="258" t="s">
        <v>194</v>
      </c>
      <c r="T6" s="258"/>
      <c r="U6" s="258"/>
      <c r="Y6" s="258" t="s">
        <v>195</v>
      </c>
      <c r="Z6" s="258"/>
      <c r="AA6" s="258"/>
      <c r="AB6" s="258"/>
      <c r="AC6" s="258"/>
      <c r="AD6" s="258"/>
      <c r="AE6" s="258"/>
    </row>
    <row r="7" spans="1:31" ht="29.1" customHeight="1" x14ac:dyDescent="0.2">
      <c r="A7" s="169"/>
      <c r="C7" s="107" t="s">
        <v>13</v>
      </c>
      <c r="D7" s="36"/>
      <c r="E7" s="107" t="s">
        <v>15</v>
      </c>
      <c r="F7" s="36"/>
      <c r="G7" s="107" t="s">
        <v>285</v>
      </c>
      <c r="H7" s="36"/>
      <c r="I7" s="107" t="s">
        <v>300</v>
      </c>
      <c r="J7" s="35"/>
      <c r="K7" s="107" t="s">
        <v>13</v>
      </c>
      <c r="L7" s="36"/>
      <c r="M7" s="107" t="s">
        <v>15</v>
      </c>
      <c r="N7" s="36"/>
      <c r="O7" s="107" t="s">
        <v>285</v>
      </c>
      <c r="P7" s="36"/>
      <c r="Q7" s="107" t="s">
        <v>300</v>
      </c>
      <c r="R7" s="126"/>
      <c r="S7" s="126" t="s">
        <v>340</v>
      </c>
      <c r="T7" s="126" t="s">
        <v>341</v>
      </c>
      <c r="U7" s="126" t="s">
        <v>342</v>
      </c>
      <c r="Y7" s="126" t="s">
        <v>340</v>
      </c>
      <c r="Z7" s="126" t="s">
        <v>341</v>
      </c>
      <c r="AA7" s="126" t="s">
        <v>342</v>
      </c>
    </row>
    <row r="8" spans="1:31" ht="21.75" customHeight="1" x14ac:dyDescent="0.2">
      <c r="A8" s="103" t="s">
        <v>24</v>
      </c>
      <c r="C8" s="99">
        <v>9000000</v>
      </c>
      <c r="D8" s="35"/>
      <c r="E8" s="99">
        <v>52873519500</v>
      </c>
      <c r="F8" s="35"/>
      <c r="G8" s="99">
        <v>53141913000</v>
      </c>
      <c r="H8" s="35"/>
      <c r="I8" s="99">
        <f>E8-G8</f>
        <v>-268393500</v>
      </c>
      <c r="J8" s="35"/>
      <c r="K8" s="99">
        <v>9000000</v>
      </c>
      <c r="L8" s="35"/>
      <c r="M8" s="99">
        <v>52873519500</v>
      </c>
      <c r="N8" s="35"/>
      <c r="O8" s="99">
        <v>90561912132</v>
      </c>
      <c r="P8" s="35"/>
      <c r="Q8" s="201">
        <f>M8-O8</f>
        <v>-37688392632</v>
      </c>
      <c r="R8" s="101"/>
      <c r="S8" s="101">
        <v>1685908776</v>
      </c>
      <c r="T8" s="101">
        <v>49316694910</v>
      </c>
      <c r="U8" s="100">
        <v>19496465624</v>
      </c>
      <c r="Y8" s="101">
        <v>-560644194</v>
      </c>
      <c r="Z8" s="99">
        <v>121066445699</v>
      </c>
      <c r="AA8" s="100">
        <v>1929350716511</v>
      </c>
    </row>
    <row r="9" spans="1:31" ht="21.75" customHeight="1" x14ac:dyDescent="0.2">
      <c r="A9" s="104" t="s">
        <v>22</v>
      </c>
      <c r="C9" s="100">
        <v>2000000</v>
      </c>
      <c r="D9" s="35"/>
      <c r="E9" s="100">
        <v>13797414000</v>
      </c>
      <c r="F9" s="35"/>
      <c r="G9" s="100">
        <v>12111505223</v>
      </c>
      <c r="H9" s="35"/>
      <c r="I9" s="185">
        <f t="shared" ref="I9:I35" si="0">E9-G9</f>
        <v>1685908777</v>
      </c>
      <c r="J9" s="35"/>
      <c r="K9" s="100">
        <v>2000000</v>
      </c>
      <c r="L9" s="35"/>
      <c r="M9" s="100">
        <v>13797414000</v>
      </c>
      <c r="N9" s="35"/>
      <c r="O9" s="100">
        <v>14358058194</v>
      </c>
      <c r="P9" s="35"/>
      <c r="Q9" s="193">
        <f t="shared" ref="Q9:Q35" si="1">M9-O9</f>
        <v>-560644194</v>
      </c>
      <c r="R9" s="101"/>
      <c r="S9" s="100">
        <v>0</v>
      </c>
      <c r="T9" s="100">
        <v>-9041417416</v>
      </c>
      <c r="U9" s="100">
        <v>0</v>
      </c>
      <c r="Y9" s="101">
        <v>0</v>
      </c>
      <c r="Z9" s="100">
        <v>82145645241</v>
      </c>
      <c r="AA9" s="100">
        <v>59403921758</v>
      </c>
    </row>
    <row r="10" spans="1:31" ht="21.75" customHeight="1" x14ac:dyDescent="0.2">
      <c r="A10" s="104" t="s">
        <v>56</v>
      </c>
      <c r="C10" s="100">
        <v>18535242</v>
      </c>
      <c r="D10" s="35"/>
      <c r="E10" s="100">
        <v>232341054071</v>
      </c>
      <c r="F10" s="35"/>
      <c r="G10" s="100">
        <v>214753484241</v>
      </c>
      <c r="H10" s="35"/>
      <c r="I10" s="185">
        <f t="shared" si="0"/>
        <v>17587569830</v>
      </c>
      <c r="J10" s="35"/>
      <c r="K10" s="100">
        <v>18535242</v>
      </c>
      <c r="L10" s="35"/>
      <c r="M10" s="100">
        <v>232341054071</v>
      </c>
      <c r="N10" s="35"/>
      <c r="O10" s="100">
        <v>236413964979</v>
      </c>
      <c r="P10" s="35"/>
      <c r="Q10" s="193">
        <f t="shared" si="1"/>
        <v>-4072910908</v>
      </c>
      <c r="R10" s="101"/>
      <c r="S10" s="100">
        <v>0</v>
      </c>
      <c r="T10" s="100">
        <v>0</v>
      </c>
      <c r="U10" s="100">
        <v>0</v>
      </c>
      <c r="Y10" s="101">
        <v>0</v>
      </c>
      <c r="Z10" s="100">
        <v>0</v>
      </c>
      <c r="AA10" s="100">
        <v>0</v>
      </c>
    </row>
    <row r="11" spans="1:31" ht="21.75" customHeight="1" x14ac:dyDescent="0.2">
      <c r="A11" s="104" t="s">
        <v>55</v>
      </c>
      <c r="C11" s="100">
        <v>6000000</v>
      </c>
      <c r="D11" s="35"/>
      <c r="E11" s="100">
        <v>100686292875</v>
      </c>
      <c r="F11" s="35"/>
      <c r="G11" s="100">
        <v>96497273250</v>
      </c>
      <c r="H11" s="35"/>
      <c r="I11" s="185">
        <f t="shared" si="0"/>
        <v>4189019625</v>
      </c>
      <c r="J11" s="35"/>
      <c r="K11" s="100">
        <v>6000000</v>
      </c>
      <c r="L11" s="35"/>
      <c r="M11" s="100">
        <v>100686292875</v>
      </c>
      <c r="N11" s="35"/>
      <c r="O11" s="100">
        <v>100496440800</v>
      </c>
      <c r="P11" s="35"/>
      <c r="Q11" s="185">
        <f t="shared" si="1"/>
        <v>189852075</v>
      </c>
      <c r="R11" s="101"/>
      <c r="S11" s="100">
        <v>0</v>
      </c>
      <c r="T11" s="100">
        <v>0</v>
      </c>
      <c r="U11" s="100">
        <v>0</v>
      </c>
      <c r="Y11" s="101">
        <v>0</v>
      </c>
      <c r="Z11" s="100">
        <v>0</v>
      </c>
      <c r="AA11" s="100">
        <v>0</v>
      </c>
    </row>
    <row r="12" spans="1:31" ht="21.75" customHeight="1" x14ac:dyDescent="0.2">
      <c r="A12" s="104" t="s">
        <v>48</v>
      </c>
      <c r="C12" s="100">
        <v>20000000</v>
      </c>
      <c r="D12" s="35"/>
      <c r="E12" s="100">
        <v>615192934500</v>
      </c>
      <c r="F12" s="35"/>
      <c r="G12" s="100">
        <v>624234351916</v>
      </c>
      <c r="H12" s="35"/>
      <c r="I12" s="193">
        <f t="shared" si="0"/>
        <v>-9041417416</v>
      </c>
      <c r="J12" s="35"/>
      <c r="K12" s="100">
        <v>20000000</v>
      </c>
      <c r="L12" s="35"/>
      <c r="M12" s="100">
        <v>615192934500</v>
      </c>
      <c r="N12" s="35"/>
      <c r="O12" s="100">
        <v>533047289259</v>
      </c>
      <c r="P12" s="35"/>
      <c r="Q12" s="185">
        <f t="shared" si="1"/>
        <v>82145645241</v>
      </c>
      <c r="R12" s="101"/>
      <c r="S12" s="100">
        <v>0</v>
      </c>
      <c r="T12" s="100">
        <v>0</v>
      </c>
      <c r="U12" s="100">
        <v>170240778</v>
      </c>
      <c r="Y12" s="101">
        <v>0</v>
      </c>
      <c r="Z12" s="100">
        <v>0</v>
      </c>
      <c r="AA12" s="100">
        <v>179467465624</v>
      </c>
    </row>
    <row r="13" spans="1:31" ht="21.75" customHeight="1" x14ac:dyDescent="0.2">
      <c r="A13" s="104" t="s">
        <v>49</v>
      </c>
      <c r="C13" s="100">
        <v>7000000</v>
      </c>
      <c r="D13" s="35"/>
      <c r="E13" s="100">
        <v>118788770625</v>
      </c>
      <c r="F13" s="35"/>
      <c r="G13" s="100">
        <v>118718853750</v>
      </c>
      <c r="H13" s="35"/>
      <c r="I13" s="185">
        <f t="shared" si="0"/>
        <v>69916875</v>
      </c>
      <c r="J13" s="35"/>
      <c r="K13" s="100">
        <v>7000000</v>
      </c>
      <c r="L13" s="35"/>
      <c r="M13" s="100">
        <v>118788770625</v>
      </c>
      <c r="N13" s="35"/>
      <c r="O13" s="100">
        <v>116621347420</v>
      </c>
      <c r="P13" s="35"/>
      <c r="Q13" s="185">
        <f t="shared" si="1"/>
        <v>2167423205</v>
      </c>
      <c r="R13" s="101"/>
      <c r="S13" s="100">
        <v>0</v>
      </c>
      <c r="T13" s="100">
        <v>69916875</v>
      </c>
      <c r="U13" s="100">
        <v>102519781951</v>
      </c>
      <c r="Y13" s="101">
        <v>0</v>
      </c>
      <c r="Z13" s="100">
        <v>2167423205</v>
      </c>
      <c r="AA13" s="100">
        <v>4152747178</v>
      </c>
    </row>
    <row r="14" spans="1:31" ht="21.75" customHeight="1" x14ac:dyDescent="0.2">
      <c r="A14" s="104" t="s">
        <v>23</v>
      </c>
      <c r="C14" s="100">
        <v>13333333</v>
      </c>
      <c r="D14" s="35"/>
      <c r="E14" s="100">
        <v>66269998343</v>
      </c>
      <c r="F14" s="35"/>
      <c r="G14" s="100">
        <v>66004920000</v>
      </c>
      <c r="H14" s="35"/>
      <c r="I14" s="185">
        <f t="shared" si="0"/>
        <v>265078343</v>
      </c>
      <c r="J14" s="35"/>
      <c r="K14" s="100">
        <v>13333333</v>
      </c>
      <c r="L14" s="35"/>
      <c r="M14" s="100">
        <v>66269998343</v>
      </c>
      <c r="N14" s="35"/>
      <c r="O14" s="100">
        <v>65624146007</v>
      </c>
      <c r="P14" s="35"/>
      <c r="Q14" s="185">
        <f t="shared" si="1"/>
        <v>645852336</v>
      </c>
      <c r="R14" s="101"/>
      <c r="S14" s="100">
        <v>0</v>
      </c>
      <c r="T14" s="100">
        <v>0</v>
      </c>
      <c r="Y14" s="101">
        <v>0</v>
      </c>
      <c r="Z14" s="100">
        <v>0</v>
      </c>
      <c r="AA14" s="100">
        <v>0</v>
      </c>
    </row>
    <row r="15" spans="1:31" ht="21.75" customHeight="1" x14ac:dyDescent="0.2">
      <c r="A15" s="104" t="s">
        <v>53</v>
      </c>
      <c r="C15" s="100">
        <v>5289682</v>
      </c>
      <c r="D15" s="35"/>
      <c r="E15" s="100">
        <v>405749513838</v>
      </c>
      <c r="F15" s="35"/>
      <c r="G15" s="100">
        <v>334693949739</v>
      </c>
      <c r="H15" s="35"/>
      <c r="I15" s="185">
        <f t="shared" si="0"/>
        <v>71055564099</v>
      </c>
      <c r="J15" s="35"/>
      <c r="K15" s="100">
        <v>5289682</v>
      </c>
      <c r="L15" s="35"/>
      <c r="M15" s="100">
        <v>405749513838</v>
      </c>
      <c r="N15" s="35"/>
      <c r="O15" s="100">
        <v>280066267824</v>
      </c>
      <c r="P15" s="35"/>
      <c r="Q15" s="185">
        <f t="shared" si="1"/>
        <v>125683246014</v>
      </c>
      <c r="R15" s="101"/>
      <c r="S15" s="100">
        <v>0</v>
      </c>
      <c r="T15" s="100">
        <v>-42692134</v>
      </c>
      <c r="Y15" s="101">
        <v>0</v>
      </c>
      <c r="Z15" s="121">
        <v>-42692134</v>
      </c>
      <c r="AA15" s="100">
        <v>0</v>
      </c>
    </row>
    <row r="16" spans="1:31" ht="21.75" customHeight="1" x14ac:dyDescent="0.2">
      <c r="A16" s="104" t="s">
        <v>57</v>
      </c>
      <c r="C16" s="100">
        <v>2265350</v>
      </c>
      <c r="D16" s="35"/>
      <c r="E16" s="100">
        <v>18164633652</v>
      </c>
      <c r="F16" s="35"/>
      <c r="G16" s="100">
        <v>18207325786</v>
      </c>
      <c r="H16" s="35"/>
      <c r="I16" s="193">
        <f t="shared" si="0"/>
        <v>-42692134</v>
      </c>
      <c r="J16" s="35"/>
      <c r="K16" s="100">
        <v>2265350</v>
      </c>
      <c r="L16" s="35"/>
      <c r="M16" s="100">
        <v>18164633652</v>
      </c>
      <c r="N16" s="35"/>
      <c r="O16" s="100">
        <v>18207325786</v>
      </c>
      <c r="P16" s="35"/>
      <c r="Q16" s="193">
        <f t="shared" si="1"/>
        <v>-42692134</v>
      </c>
      <c r="R16" s="101"/>
      <c r="S16" s="100">
        <v>0</v>
      </c>
      <c r="T16" s="100">
        <v>4189019625</v>
      </c>
      <c r="Y16" s="101">
        <v>0</v>
      </c>
      <c r="Z16" s="100">
        <v>189852075</v>
      </c>
      <c r="AA16" s="100">
        <v>935779219</v>
      </c>
    </row>
    <row r="17" spans="1:29" ht="21.75" customHeight="1" x14ac:dyDescent="0.2">
      <c r="A17" s="104" t="s">
        <v>46</v>
      </c>
      <c r="C17" s="100">
        <v>167000</v>
      </c>
      <c r="D17" s="35"/>
      <c r="E17" s="100">
        <v>3639612821</v>
      </c>
      <c r="F17" s="35"/>
      <c r="G17" s="100">
        <v>69389502000</v>
      </c>
      <c r="H17" s="35"/>
      <c r="I17" s="193">
        <f t="shared" si="0"/>
        <v>-65749889179</v>
      </c>
      <c r="J17" s="35"/>
      <c r="K17" s="100">
        <v>167000</v>
      </c>
      <c r="L17" s="35"/>
      <c r="M17" s="100">
        <v>3639612821</v>
      </c>
      <c r="N17" s="35"/>
      <c r="O17" s="100">
        <v>70313318944</v>
      </c>
      <c r="P17" s="35"/>
      <c r="Q17" s="193">
        <f t="shared" si="1"/>
        <v>-66673706123</v>
      </c>
      <c r="R17" s="101"/>
      <c r="S17" s="100">
        <v>0</v>
      </c>
      <c r="T17" s="100">
        <v>17587569830</v>
      </c>
      <c r="Y17" s="101">
        <v>0</v>
      </c>
      <c r="Z17" s="121">
        <v>-4072910908</v>
      </c>
      <c r="AA17" s="106">
        <v>366769160532</v>
      </c>
    </row>
    <row r="18" spans="1:29" s="177" customFormat="1" ht="21.75" customHeight="1" x14ac:dyDescent="0.2">
      <c r="A18" s="147" t="s">
        <v>47</v>
      </c>
      <c r="C18" s="145">
        <v>49333991</v>
      </c>
      <c r="D18" s="54"/>
      <c r="E18" s="178">
        <v>722101626267</v>
      </c>
      <c r="F18" s="54"/>
      <c r="G18" s="145">
        <v>701363096470</v>
      </c>
      <c r="H18" s="54"/>
      <c r="I18" s="185">
        <f>E18-G18</f>
        <v>20738529797</v>
      </c>
      <c r="J18" s="54"/>
      <c r="K18" s="145">
        <v>49333991</v>
      </c>
      <c r="L18" s="54"/>
      <c r="M18" s="145">
        <f>E18</f>
        <v>722101626267</v>
      </c>
      <c r="N18" s="54"/>
      <c r="O18" s="145">
        <v>618009371956</v>
      </c>
      <c r="P18" s="54"/>
      <c r="Q18" s="185">
        <f t="shared" si="1"/>
        <v>104092254311</v>
      </c>
      <c r="R18" s="146"/>
      <c r="S18" s="145">
        <v>-268393500</v>
      </c>
      <c r="T18" s="145">
        <v>71055564099</v>
      </c>
      <c r="Y18" s="146">
        <v>-37688392632</v>
      </c>
      <c r="Z18" s="145">
        <v>125683246014</v>
      </c>
      <c r="AA18" s="54"/>
    </row>
    <row r="19" spans="1:29" ht="21.75" customHeight="1" x14ac:dyDescent="0.2">
      <c r="A19" s="104" t="s">
        <v>54</v>
      </c>
      <c r="C19" s="100">
        <v>34542072</v>
      </c>
      <c r="D19" s="35"/>
      <c r="E19" s="100">
        <v>611661518814</v>
      </c>
      <c r="F19" s="35"/>
      <c r="G19" s="100">
        <v>562344823904</v>
      </c>
      <c r="H19" s="35"/>
      <c r="I19" s="185">
        <f t="shared" si="0"/>
        <v>49316694910</v>
      </c>
      <c r="J19" s="35"/>
      <c r="K19" s="100">
        <v>34542072</v>
      </c>
      <c r="L19" s="35"/>
      <c r="M19" s="100">
        <v>611661518814</v>
      </c>
      <c r="N19" s="35"/>
      <c r="O19" s="100">
        <v>490595073115</v>
      </c>
      <c r="P19" s="35"/>
      <c r="Q19" s="185">
        <f t="shared" si="1"/>
        <v>121066445699</v>
      </c>
      <c r="R19" s="101"/>
      <c r="S19" s="100">
        <v>0</v>
      </c>
      <c r="T19" s="100">
        <v>-65749889179</v>
      </c>
      <c r="U19" s="100"/>
      <c r="V19" s="100"/>
      <c r="W19" s="100"/>
      <c r="Y19" s="101">
        <v>0</v>
      </c>
      <c r="Z19" s="121">
        <v>-66673706123</v>
      </c>
    </row>
    <row r="20" spans="1:29" ht="21.75" customHeight="1" x14ac:dyDescent="0.2">
      <c r="A20" s="104" t="s">
        <v>20</v>
      </c>
      <c r="C20" s="100">
        <v>236000000</v>
      </c>
      <c r="D20" s="35"/>
      <c r="E20" s="100">
        <v>508838290200</v>
      </c>
      <c r="F20" s="35"/>
      <c r="G20" s="100">
        <v>578747838600</v>
      </c>
      <c r="H20" s="35"/>
      <c r="I20" s="193">
        <f t="shared" si="0"/>
        <v>-69909548400</v>
      </c>
      <c r="J20" s="35"/>
      <c r="K20" s="100">
        <v>236000000</v>
      </c>
      <c r="L20" s="35"/>
      <c r="M20" s="100">
        <v>508838290200</v>
      </c>
      <c r="N20" s="35"/>
      <c r="O20" s="100">
        <v>648612947216</v>
      </c>
      <c r="P20" s="35"/>
      <c r="Q20" s="193">
        <f t="shared" si="1"/>
        <v>-139774657016</v>
      </c>
      <c r="R20" s="101"/>
      <c r="S20" s="100">
        <v>0</v>
      </c>
      <c r="T20" s="100">
        <v>-701363096470</v>
      </c>
      <c r="W20" s="100"/>
      <c r="Y20" s="101">
        <v>0</v>
      </c>
      <c r="Z20" s="143">
        <v>-618009371956</v>
      </c>
    </row>
    <row r="21" spans="1:29" ht="21.75" customHeight="1" x14ac:dyDescent="0.2">
      <c r="A21" s="104" t="s">
        <v>25</v>
      </c>
      <c r="C21" s="100">
        <v>67180</v>
      </c>
      <c r="D21" s="35"/>
      <c r="E21" s="100">
        <v>16841986363</v>
      </c>
      <c r="F21" s="35"/>
      <c r="G21" s="100">
        <v>18161484394</v>
      </c>
      <c r="H21" s="35"/>
      <c r="I21" s="193">
        <f t="shared" si="0"/>
        <v>-1319498031</v>
      </c>
      <c r="J21" s="35"/>
      <c r="K21" s="100">
        <v>67180</v>
      </c>
      <c r="L21" s="35"/>
      <c r="M21" s="100">
        <v>16841986363</v>
      </c>
      <c r="N21" s="35"/>
      <c r="O21" s="100">
        <v>18161484394</v>
      </c>
      <c r="P21" s="35"/>
      <c r="Q21" s="193">
        <f t="shared" si="1"/>
        <v>-1319498031</v>
      </c>
      <c r="R21" s="101"/>
      <c r="S21" s="100">
        <v>0</v>
      </c>
      <c r="T21" s="100">
        <v>30417854720</v>
      </c>
      <c r="U21" s="100"/>
      <c r="V21" s="100"/>
      <c r="W21" s="100"/>
      <c r="Y21" s="101">
        <v>0</v>
      </c>
      <c r="Z21" s="100">
        <v>40323098725</v>
      </c>
    </row>
    <row r="22" spans="1:29" ht="21.75" customHeight="1" x14ac:dyDescent="0.2">
      <c r="A22" s="104" t="s">
        <v>51</v>
      </c>
      <c r="C22" s="100">
        <v>12400000</v>
      </c>
      <c r="D22" s="35"/>
      <c r="E22" s="100">
        <v>170679338720</v>
      </c>
      <c r="F22" s="35"/>
      <c r="G22" s="100">
        <v>140261484000</v>
      </c>
      <c r="H22" s="35"/>
      <c r="I22" s="185">
        <f t="shared" si="0"/>
        <v>30417854720</v>
      </c>
      <c r="J22" s="35"/>
      <c r="K22" s="100">
        <v>12400000</v>
      </c>
      <c r="L22" s="35"/>
      <c r="M22" s="100">
        <v>170679338720</v>
      </c>
      <c r="N22" s="35"/>
      <c r="O22" s="100">
        <v>130356239995</v>
      </c>
      <c r="P22" s="35"/>
      <c r="Q22" s="185">
        <f t="shared" si="1"/>
        <v>40323098725</v>
      </c>
      <c r="R22" s="101"/>
      <c r="S22" s="100">
        <v>-1319498030</v>
      </c>
      <c r="T22" s="100">
        <v>559335000</v>
      </c>
      <c r="U22" s="100"/>
      <c r="V22" s="100"/>
      <c r="W22" s="100"/>
      <c r="Y22" s="101">
        <v>-1319498031</v>
      </c>
      <c r="Z22" s="121">
        <v>-4155060000</v>
      </c>
    </row>
    <row r="23" spans="1:29" ht="21.75" customHeight="1" x14ac:dyDescent="0.2">
      <c r="A23" s="104" t="s">
        <v>50</v>
      </c>
      <c r="C23" s="100">
        <v>2000000</v>
      </c>
      <c r="D23" s="35"/>
      <c r="E23" s="100">
        <v>15821190000</v>
      </c>
      <c r="F23" s="35"/>
      <c r="G23" s="100">
        <v>15261855000</v>
      </c>
      <c r="H23" s="35"/>
      <c r="I23" s="185">
        <f t="shared" si="0"/>
        <v>559335000</v>
      </c>
      <c r="J23" s="35"/>
      <c r="K23" s="100">
        <v>2000000</v>
      </c>
      <c r="L23" s="35"/>
      <c r="M23" s="100">
        <v>15821190000</v>
      </c>
      <c r="N23" s="35"/>
      <c r="O23" s="100">
        <v>19976250000</v>
      </c>
      <c r="P23" s="35"/>
      <c r="Q23" s="193">
        <f t="shared" si="1"/>
        <v>-4155060000</v>
      </c>
      <c r="R23" s="101"/>
      <c r="S23" s="100">
        <v>265078343</v>
      </c>
      <c r="T23" s="100">
        <v>64422600000</v>
      </c>
      <c r="Y23" s="101">
        <v>645852336</v>
      </c>
      <c r="Z23" s="100">
        <v>65800080000</v>
      </c>
    </row>
    <row r="24" spans="1:29" ht="21.75" customHeight="1" x14ac:dyDescent="0.2">
      <c r="A24" s="104" t="s">
        <v>52</v>
      </c>
      <c r="C24" s="100">
        <v>30000000</v>
      </c>
      <c r="D24" s="35"/>
      <c r="E24" s="100">
        <v>366160080000</v>
      </c>
      <c r="F24" s="35"/>
      <c r="G24" s="100">
        <v>301737480000</v>
      </c>
      <c r="H24" s="35"/>
      <c r="I24" s="185">
        <f t="shared" si="0"/>
        <v>64422600000</v>
      </c>
      <c r="J24" s="35"/>
      <c r="K24" s="100">
        <v>30000000</v>
      </c>
      <c r="L24" s="35"/>
      <c r="M24" s="100">
        <v>366160080000</v>
      </c>
      <c r="N24" s="35"/>
      <c r="O24" s="100">
        <v>300360000000</v>
      </c>
      <c r="P24" s="35"/>
      <c r="Q24" s="185">
        <f t="shared" si="1"/>
        <v>65800080000</v>
      </c>
      <c r="R24" s="101"/>
      <c r="S24" s="100">
        <v>-69909548400</v>
      </c>
      <c r="T24" s="100">
        <v>918320000</v>
      </c>
      <c r="Y24" s="101">
        <v>-139774657016</v>
      </c>
      <c r="Z24" s="100">
        <v>918320000</v>
      </c>
    </row>
    <row r="25" spans="1:29" ht="21.75" customHeight="1" x14ac:dyDescent="0.2">
      <c r="A25" s="104" t="s">
        <v>21</v>
      </c>
      <c r="C25" s="100">
        <v>97461</v>
      </c>
      <c r="D25" s="35"/>
      <c r="E25" s="100">
        <v>1217088757684</v>
      </c>
      <c r="F25" s="35"/>
      <c r="G25" s="100">
        <v>1019250660256</v>
      </c>
      <c r="H25" s="35"/>
      <c r="I25" s="185">
        <f t="shared" si="0"/>
        <v>197838097428</v>
      </c>
      <c r="J25" s="35"/>
      <c r="K25" s="100">
        <v>97461</v>
      </c>
      <c r="L25" s="35"/>
      <c r="M25" s="100">
        <v>1217088757684</v>
      </c>
      <c r="N25" s="35"/>
      <c r="O25" s="100">
        <v>1012037531150</v>
      </c>
      <c r="P25" s="35"/>
      <c r="Q25" s="185">
        <f t="shared" si="1"/>
        <v>205051226534</v>
      </c>
      <c r="R25" s="101"/>
      <c r="S25" s="100">
        <v>197838097428</v>
      </c>
      <c r="T25" s="100">
        <v>-46950000</v>
      </c>
      <c r="Y25" s="101">
        <v>205051226534</v>
      </c>
      <c r="Z25" s="121">
        <v>-46950000</v>
      </c>
      <c r="AA25" s="56"/>
      <c r="AB25" s="117"/>
      <c r="AC25" s="117"/>
    </row>
    <row r="26" spans="1:29" ht="21.75" customHeight="1" x14ac:dyDescent="0.2">
      <c r="A26" s="104" t="s">
        <v>59</v>
      </c>
      <c r="C26" s="100">
        <v>20000000</v>
      </c>
      <c r="D26" s="35"/>
      <c r="E26" s="100">
        <v>201158320000</v>
      </c>
      <c r="F26" s="35"/>
      <c r="G26" s="100">
        <v>200240000000</v>
      </c>
      <c r="H26" s="35"/>
      <c r="I26" s="185">
        <f t="shared" si="0"/>
        <v>918320000</v>
      </c>
      <c r="J26" s="35"/>
      <c r="K26" s="100">
        <v>20000000</v>
      </c>
      <c r="L26" s="35"/>
      <c r="M26" s="100">
        <v>201158320000</v>
      </c>
      <c r="N26" s="35"/>
      <c r="O26" s="100">
        <v>200240000000</v>
      </c>
      <c r="P26" s="35"/>
      <c r="Q26" s="185">
        <f t="shared" si="1"/>
        <v>918320000</v>
      </c>
      <c r="R26" s="101"/>
      <c r="S26" s="100">
        <f>SUM(S8:S25)</f>
        <v>128291644617</v>
      </c>
      <c r="T26" s="100">
        <f t="shared" ref="T26:U26" si="2">SUM(T8:T25)</f>
        <v>-537707170140</v>
      </c>
      <c r="U26" s="100">
        <f t="shared" si="2"/>
        <v>122186488353</v>
      </c>
      <c r="V26" s="100">
        <f>U26+T26+S26</f>
        <v>-287229037170</v>
      </c>
      <c r="W26" s="100">
        <f>V26-I36</f>
        <v>-722101626268</v>
      </c>
      <c r="AA26" s="56"/>
      <c r="AB26" s="117"/>
      <c r="AC26" s="117"/>
    </row>
    <row r="27" spans="1:29" ht="21.75" customHeight="1" x14ac:dyDescent="0.2">
      <c r="A27" s="104" t="s">
        <v>58</v>
      </c>
      <c r="C27" s="100">
        <v>2000000</v>
      </c>
      <c r="D27" s="35"/>
      <c r="E27" s="100">
        <v>19976250000</v>
      </c>
      <c r="F27" s="35"/>
      <c r="G27" s="100">
        <v>20023200000</v>
      </c>
      <c r="H27" s="35"/>
      <c r="I27" s="193">
        <f t="shared" si="0"/>
        <v>-46950000</v>
      </c>
      <c r="J27" s="35"/>
      <c r="K27" s="100">
        <v>2000000</v>
      </c>
      <c r="L27" s="35"/>
      <c r="M27" s="100">
        <v>19976250000</v>
      </c>
      <c r="N27" s="35"/>
      <c r="O27" s="100">
        <v>20023200000</v>
      </c>
      <c r="P27" s="35"/>
      <c r="Q27" s="193">
        <f t="shared" si="1"/>
        <v>-46950000</v>
      </c>
      <c r="R27" s="101"/>
      <c r="S27" s="100"/>
      <c r="T27" s="100"/>
      <c r="AA27" s="101"/>
      <c r="AB27" s="117"/>
      <c r="AC27" s="117"/>
    </row>
    <row r="28" spans="1:29" ht="21.75" customHeight="1" x14ac:dyDescent="0.2">
      <c r="A28" s="104" t="s">
        <v>72</v>
      </c>
      <c r="C28" s="100">
        <v>9086</v>
      </c>
      <c r="D28" s="35"/>
      <c r="E28" s="100">
        <v>6449981588</v>
      </c>
      <c r="F28" s="35"/>
      <c r="G28" s="100">
        <v>6279740810</v>
      </c>
      <c r="H28" s="35"/>
      <c r="I28" s="185">
        <f t="shared" si="0"/>
        <v>170240778</v>
      </c>
      <c r="J28" s="35"/>
      <c r="K28" s="100">
        <v>9086</v>
      </c>
      <c r="L28" s="35"/>
      <c r="M28" s="100">
        <v>6449981588</v>
      </c>
      <c r="N28" s="35"/>
      <c r="O28" s="100">
        <v>5514202369</v>
      </c>
      <c r="P28" s="35"/>
      <c r="Q28" s="185">
        <f t="shared" si="1"/>
        <v>935779219</v>
      </c>
      <c r="R28" s="101"/>
      <c r="S28" s="100"/>
      <c r="T28" s="100"/>
      <c r="AA28" s="101"/>
      <c r="AB28" s="117"/>
      <c r="AC28" s="117"/>
    </row>
    <row r="29" spans="1:29" ht="21.75" customHeight="1" x14ac:dyDescent="0.2">
      <c r="A29" s="104" t="s">
        <v>78</v>
      </c>
      <c r="C29" s="100">
        <v>750000</v>
      </c>
      <c r="D29" s="35"/>
      <c r="E29" s="100">
        <v>749864062500</v>
      </c>
      <c r="F29" s="35"/>
      <c r="G29" s="100">
        <v>749864062500</v>
      </c>
      <c r="H29" s="35"/>
      <c r="I29" s="185">
        <f t="shared" si="0"/>
        <v>0</v>
      </c>
      <c r="J29" s="35"/>
      <c r="K29" s="100">
        <v>750000</v>
      </c>
      <c r="L29" s="35"/>
      <c r="M29" s="100">
        <v>749864062500</v>
      </c>
      <c r="N29" s="35"/>
      <c r="O29" s="100">
        <v>749864062500</v>
      </c>
      <c r="P29" s="35"/>
      <c r="Q29" s="185">
        <f t="shared" si="1"/>
        <v>0</v>
      </c>
      <c r="R29" s="101"/>
      <c r="S29" s="196"/>
      <c r="T29" s="100"/>
      <c r="AA29" s="101"/>
      <c r="AB29" s="117"/>
      <c r="AC29" s="117"/>
    </row>
    <row r="30" spans="1:29" ht="21.75" customHeight="1" x14ac:dyDescent="0.2">
      <c r="A30" s="104" t="s">
        <v>75</v>
      </c>
      <c r="C30" s="100">
        <v>1500000</v>
      </c>
      <c r="D30" s="35"/>
      <c r="E30" s="100">
        <v>1499728125000</v>
      </c>
      <c r="F30" s="35"/>
      <c r="G30" s="100">
        <v>1499728125000</v>
      </c>
      <c r="H30" s="35"/>
      <c r="I30" s="185">
        <f t="shared" si="0"/>
        <v>0</v>
      </c>
      <c r="J30" s="35"/>
      <c r="K30" s="100">
        <v>1500000</v>
      </c>
      <c r="L30" s="35"/>
      <c r="M30" s="100">
        <v>1499728125000</v>
      </c>
      <c r="N30" s="35"/>
      <c r="O30" s="100">
        <v>1499728125000</v>
      </c>
      <c r="P30" s="35"/>
      <c r="Q30" s="185">
        <f t="shared" si="1"/>
        <v>0</v>
      </c>
      <c r="R30" s="101"/>
      <c r="S30" s="100"/>
      <c r="T30" s="100"/>
      <c r="U30" s="100"/>
      <c r="AA30" s="101"/>
      <c r="AB30" s="117"/>
      <c r="AC30" s="117"/>
    </row>
    <row r="31" spans="1:29" ht="21.75" customHeight="1" x14ac:dyDescent="0.2">
      <c r="A31" s="104" t="s">
        <v>81</v>
      </c>
      <c r="C31" s="100">
        <v>5000000</v>
      </c>
      <c r="D31" s="35"/>
      <c r="E31" s="100">
        <v>4873116587500</v>
      </c>
      <c r="F31" s="35"/>
      <c r="G31" s="100">
        <v>4853620121875</v>
      </c>
      <c r="H31" s="35"/>
      <c r="I31" s="185">
        <f t="shared" si="0"/>
        <v>19496465625</v>
      </c>
      <c r="J31" s="35"/>
      <c r="K31" s="100">
        <v>5000000</v>
      </c>
      <c r="L31" s="35"/>
      <c r="M31" s="100">
        <v>4873116587500</v>
      </c>
      <c r="N31" s="35"/>
      <c r="O31" s="100">
        <v>4693649121875</v>
      </c>
      <c r="P31" s="35"/>
      <c r="Q31" s="185">
        <f t="shared" si="1"/>
        <v>179467465625</v>
      </c>
      <c r="R31" s="101"/>
      <c r="S31" s="100"/>
      <c r="T31" s="100"/>
      <c r="U31" s="100"/>
      <c r="AA31" s="101"/>
      <c r="AB31" s="117"/>
      <c r="AC31" s="117"/>
    </row>
    <row r="32" spans="1:29" ht="21.75" customHeight="1" x14ac:dyDescent="0.2">
      <c r="A32" s="104" t="s">
        <v>84</v>
      </c>
      <c r="C32" s="100">
        <v>150000</v>
      </c>
      <c r="D32" s="35"/>
      <c r="E32" s="100">
        <v>144873736875</v>
      </c>
      <c r="F32" s="35"/>
      <c r="G32" s="100">
        <v>144873736875</v>
      </c>
      <c r="H32" s="35"/>
      <c r="I32" s="185">
        <f t="shared" si="0"/>
        <v>0</v>
      </c>
      <c r="J32" s="35"/>
      <c r="K32" s="100">
        <v>150000</v>
      </c>
      <c r="L32" s="35"/>
      <c r="M32" s="100">
        <v>144873736875</v>
      </c>
      <c r="N32" s="35"/>
      <c r="O32" s="100">
        <v>140720989696</v>
      </c>
      <c r="P32" s="35"/>
      <c r="Q32" s="185">
        <f t="shared" si="1"/>
        <v>4152747179</v>
      </c>
      <c r="R32" s="101"/>
      <c r="S32" s="100"/>
      <c r="T32" s="145"/>
      <c r="U32" s="49"/>
      <c r="AA32" s="101"/>
      <c r="AB32" s="117"/>
      <c r="AC32" s="117"/>
    </row>
    <row r="33" spans="1:45" ht="21.75" customHeight="1" x14ac:dyDescent="0.2">
      <c r="A33" s="104" t="s">
        <v>66</v>
      </c>
      <c r="C33" s="100">
        <v>2203109</v>
      </c>
      <c r="D33" s="35"/>
      <c r="E33" s="100">
        <v>16933332672327</v>
      </c>
      <c r="F33" s="35"/>
      <c r="G33" s="100">
        <v>16933332672327</v>
      </c>
      <c r="H33" s="35"/>
      <c r="I33" s="185">
        <f t="shared" si="0"/>
        <v>0</v>
      </c>
      <c r="J33" s="35"/>
      <c r="K33" s="100">
        <v>2203109</v>
      </c>
      <c r="L33" s="35"/>
      <c r="M33" s="100">
        <v>16933332672327</v>
      </c>
      <c r="N33" s="35"/>
      <c r="O33" s="100">
        <v>15003981955816</v>
      </c>
      <c r="P33" s="35"/>
      <c r="Q33" s="185">
        <f t="shared" si="1"/>
        <v>1929350716511</v>
      </c>
      <c r="R33" s="101"/>
      <c r="S33" s="100"/>
      <c r="T33" s="100"/>
      <c r="AA33" s="101"/>
      <c r="AB33" s="117"/>
      <c r="AC33" s="117"/>
    </row>
    <row r="34" spans="1:45" ht="21.75" customHeight="1" x14ac:dyDescent="0.2">
      <c r="A34" s="104" t="s">
        <v>86</v>
      </c>
      <c r="C34" s="100">
        <v>2997908</v>
      </c>
      <c r="D34" s="35"/>
      <c r="E34" s="100">
        <v>3057311921758</v>
      </c>
      <c r="F34" s="35"/>
      <c r="G34" s="100">
        <v>3057311921758</v>
      </c>
      <c r="H34" s="35"/>
      <c r="I34" s="185">
        <f t="shared" si="0"/>
        <v>0</v>
      </c>
      <c r="J34" s="35"/>
      <c r="K34" s="100">
        <v>2997908</v>
      </c>
      <c r="L34" s="35"/>
      <c r="M34" s="100">
        <v>3057311921758</v>
      </c>
      <c r="N34" s="35"/>
      <c r="O34" s="100">
        <v>2997908000000</v>
      </c>
      <c r="P34" s="35"/>
      <c r="Q34" s="240">
        <f t="shared" si="1"/>
        <v>59403921758</v>
      </c>
      <c r="R34" s="101"/>
      <c r="S34" s="100"/>
      <c r="T34" s="100"/>
      <c r="AA34" s="173"/>
      <c r="AB34" s="117"/>
      <c r="AC34" s="117"/>
    </row>
    <row r="35" spans="1:45" ht="21.75" customHeight="1" x14ac:dyDescent="0.2">
      <c r="A35" s="105" t="s">
        <v>69</v>
      </c>
      <c r="C35" s="187">
        <v>1335900</v>
      </c>
      <c r="D35" s="35"/>
      <c r="E35" s="106">
        <v>5366618044332</v>
      </c>
      <c r="F35" s="35"/>
      <c r="G35" s="106">
        <v>5264098262381</v>
      </c>
      <c r="H35" s="35"/>
      <c r="I35" s="185">
        <f t="shared" si="0"/>
        <v>102519781951</v>
      </c>
      <c r="J35" s="35"/>
      <c r="K35" s="187">
        <v>1335900</v>
      </c>
      <c r="L35" s="35"/>
      <c r="M35" s="106">
        <v>5366618044332</v>
      </c>
      <c r="N35" s="35"/>
      <c r="O35" s="106">
        <v>4999848883800</v>
      </c>
      <c r="P35" s="35"/>
      <c r="Q35" s="240">
        <f t="shared" si="1"/>
        <v>366769160532</v>
      </c>
      <c r="R35" s="101"/>
      <c r="S35" s="101"/>
      <c r="T35" s="101"/>
      <c r="AA35" s="101"/>
      <c r="AB35" s="117"/>
      <c r="AC35" s="117"/>
    </row>
    <row r="36" spans="1:45" ht="21.75" customHeight="1" thickBot="1" x14ac:dyDescent="0.25">
      <c r="A36" s="102" t="s">
        <v>26</v>
      </c>
      <c r="C36" s="187"/>
      <c r="D36" s="35"/>
      <c r="E36" s="108">
        <f>SUM(E8:E35)</f>
        <v>38109126234153</v>
      </c>
      <c r="F36" s="35"/>
      <c r="G36" s="108">
        <f>SUM(G8:G35)</f>
        <v>37674253645055</v>
      </c>
      <c r="H36" s="35"/>
      <c r="I36" s="108">
        <f>SUM(I8:I35)</f>
        <v>434872589098</v>
      </c>
      <c r="J36" s="35"/>
      <c r="K36" s="187"/>
      <c r="L36" s="35"/>
      <c r="M36" s="108">
        <v>37387024607886</v>
      </c>
      <c r="N36" s="35"/>
      <c r="O36" s="108">
        <v>35075297510227</v>
      </c>
      <c r="P36" s="35"/>
      <c r="Q36" s="108">
        <f>SUM(Q8:Q35)</f>
        <v>3033828723926</v>
      </c>
      <c r="R36" s="101"/>
      <c r="S36" s="101"/>
      <c r="T36" s="101" t="s">
        <v>196</v>
      </c>
      <c r="AA36" s="173"/>
      <c r="AB36" s="117"/>
      <c r="AC36" s="117"/>
    </row>
    <row r="37" spans="1:45" ht="21.75" thickTop="1" x14ac:dyDescent="0.2">
      <c r="T37" s="168" t="s">
        <v>346</v>
      </c>
      <c r="AA37" s="101"/>
      <c r="AB37" s="117"/>
      <c r="AC37" s="117"/>
    </row>
    <row r="38" spans="1:45" ht="21" customHeight="1" x14ac:dyDescent="0.2">
      <c r="A38" s="224"/>
      <c r="B38" s="224"/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</row>
    <row r="39" spans="1:45" ht="21" customHeight="1" x14ac:dyDescent="0.2">
      <c r="A39" s="224"/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  <c r="AJ39" s="224"/>
      <c r="AK39" s="224"/>
      <c r="AL39" s="224"/>
      <c r="AM39" s="224"/>
      <c r="AN39" s="224"/>
      <c r="AO39" s="224"/>
      <c r="AP39" s="224"/>
      <c r="AQ39" s="224"/>
      <c r="AR39" s="224"/>
      <c r="AS39" s="224"/>
    </row>
    <row r="40" spans="1:45" ht="21" customHeight="1" x14ac:dyDescent="0.2">
      <c r="A40" s="224"/>
      <c r="B40" s="224"/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  <c r="AJ40" s="224"/>
      <c r="AK40" s="224"/>
      <c r="AL40" s="224"/>
      <c r="AM40" s="224"/>
      <c r="AN40" s="224"/>
      <c r="AO40" s="224"/>
      <c r="AP40" s="224"/>
      <c r="AQ40" s="224"/>
      <c r="AR40" s="224"/>
      <c r="AS40" s="224"/>
    </row>
    <row r="41" spans="1:45" ht="21" customHeight="1" x14ac:dyDescent="0.2">
      <c r="A41" s="224"/>
      <c r="B41" s="224"/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224"/>
      <c r="AL41" s="224"/>
      <c r="AM41" s="224"/>
      <c r="AN41" s="224"/>
      <c r="AO41" s="224"/>
      <c r="AP41" s="224"/>
      <c r="AQ41" s="224"/>
      <c r="AR41" s="224"/>
      <c r="AS41" s="224"/>
    </row>
    <row r="42" spans="1:45" ht="21" customHeight="1" x14ac:dyDescent="0.2">
      <c r="A42" s="224"/>
      <c r="B42" s="224"/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24"/>
      <c r="AS42" s="224"/>
    </row>
    <row r="43" spans="1:45" ht="21" customHeight="1" x14ac:dyDescent="0.2">
      <c r="A43" s="224"/>
      <c r="B43" s="224"/>
      <c r="C43" s="224"/>
      <c r="D43" s="224"/>
      <c r="E43" s="224"/>
      <c r="F43" s="224"/>
      <c r="G43" s="224"/>
      <c r="H43" s="224"/>
      <c r="I43" s="224"/>
      <c r="J43" s="224"/>
      <c r="K43" s="224"/>
      <c r="L43" s="224"/>
      <c r="M43" s="224"/>
      <c r="N43" s="224"/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</row>
    <row r="44" spans="1:45" ht="21" customHeight="1" x14ac:dyDescent="0.2">
      <c r="A44" s="224"/>
      <c r="B44" s="224"/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4"/>
      <c r="N44" s="224"/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4"/>
      <c r="AC44" s="224"/>
      <c r="AD44" s="224"/>
      <c r="AE44" s="224"/>
      <c r="AF44" s="224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</row>
    <row r="45" spans="1:45" ht="21" customHeight="1" x14ac:dyDescent="0.2">
      <c r="A45" s="224"/>
      <c r="B45" s="224"/>
      <c r="C45" s="224"/>
      <c r="D45" s="224"/>
      <c r="E45" s="224"/>
      <c r="F45" s="224"/>
      <c r="G45" s="224"/>
      <c r="H45" s="224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224"/>
      <c r="AD45" s="224"/>
      <c r="AE45" s="224"/>
      <c r="AF45" s="224"/>
      <c r="AG45" s="224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</row>
    <row r="46" spans="1:45" ht="21" customHeight="1" x14ac:dyDescent="0.2">
      <c r="A46" s="224"/>
      <c r="B46" s="224"/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24"/>
      <c r="AD46" s="224"/>
      <c r="AE46" s="224"/>
      <c r="AF46" s="224"/>
      <c r="AG46" s="224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</row>
    <row r="47" spans="1:45" ht="21" customHeight="1" x14ac:dyDescent="0.2">
      <c r="A47" s="224"/>
      <c r="B47" s="224"/>
      <c r="C47" s="224"/>
      <c r="D47" s="224"/>
      <c r="E47" s="224"/>
      <c r="F47" s="224"/>
      <c r="G47" s="224"/>
      <c r="H47" s="224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  <c r="AD47" s="224"/>
      <c r="AE47" s="224"/>
      <c r="AF47" s="224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</row>
    <row r="48" spans="1:45" ht="21" customHeight="1" x14ac:dyDescent="0.2">
      <c r="A48" s="224"/>
      <c r="B48" s="224"/>
      <c r="C48" s="224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224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24"/>
      <c r="AA48" s="224"/>
      <c r="AB48" s="224"/>
      <c r="AC48" s="224"/>
      <c r="AD48" s="224"/>
      <c r="AE48" s="224"/>
      <c r="AF48" s="224"/>
      <c r="AG48" s="224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</row>
    <row r="49" spans="1:45" ht="21" customHeight="1" x14ac:dyDescent="0.2">
      <c r="A49" s="224"/>
      <c r="B49" s="224"/>
      <c r="C49" s="224"/>
      <c r="D49" s="224"/>
      <c r="E49" s="224"/>
      <c r="F49" s="224"/>
      <c r="G49" s="224"/>
      <c r="H49" s="224"/>
      <c r="I49" s="224"/>
      <c r="J49" s="224"/>
      <c r="K49" s="224"/>
      <c r="L49" s="224"/>
      <c r="M49" s="224"/>
      <c r="N49" s="224"/>
      <c r="O49" s="224"/>
      <c r="P49" s="224"/>
      <c r="Q49" s="224"/>
      <c r="R49" s="224"/>
      <c r="S49" s="224"/>
      <c r="T49" s="224"/>
      <c r="U49" s="224"/>
      <c r="V49" s="224"/>
      <c r="W49" s="224"/>
      <c r="X49" s="224"/>
      <c r="Y49" s="224"/>
      <c r="Z49" s="224"/>
      <c r="AA49" s="224"/>
      <c r="AB49" s="224"/>
      <c r="AC49" s="224"/>
      <c r="AD49" s="224"/>
      <c r="AE49" s="224"/>
      <c r="AF49" s="224"/>
      <c r="AG49" s="224"/>
      <c r="AH49" s="224"/>
      <c r="AI49" s="224"/>
      <c r="AJ49" s="224"/>
      <c r="AK49" s="224"/>
      <c r="AL49" s="224"/>
      <c r="AM49" s="224"/>
      <c r="AN49" s="224"/>
      <c r="AO49" s="224"/>
      <c r="AP49" s="224"/>
      <c r="AQ49" s="224"/>
      <c r="AR49" s="224"/>
      <c r="AS49" s="224"/>
    </row>
    <row r="50" spans="1:45" ht="21" customHeight="1" x14ac:dyDescent="0.2">
      <c r="A50" s="224"/>
      <c r="B50" s="224"/>
      <c r="C50" s="224"/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</row>
    <row r="51" spans="1:45" ht="21" customHeight="1" x14ac:dyDescent="0.2">
      <c r="A51" s="224"/>
      <c r="B51" s="224"/>
      <c r="C51" s="224"/>
      <c r="D51" s="224"/>
      <c r="E51" s="224"/>
      <c r="F51" s="224"/>
      <c r="G51" s="224"/>
      <c r="H51" s="224"/>
      <c r="I51" s="224"/>
      <c r="J51" s="224"/>
      <c r="K51" s="224"/>
      <c r="L51" s="224"/>
      <c r="M51" s="224"/>
      <c r="N51" s="224"/>
      <c r="O51" s="224"/>
      <c r="P51" s="224"/>
      <c r="Q51" s="224"/>
      <c r="R51" s="224"/>
      <c r="S51" s="224"/>
      <c r="T51" s="224"/>
      <c r="U51" s="224"/>
      <c r="V51" s="224"/>
      <c r="W51" s="224"/>
      <c r="X51" s="224"/>
      <c r="Y51" s="224"/>
      <c r="Z51" s="224"/>
      <c r="AA51" s="224"/>
      <c r="AB51" s="224"/>
      <c r="AC51" s="224"/>
      <c r="AD51" s="224"/>
      <c r="AE51" s="224"/>
      <c r="AF51" s="224"/>
      <c r="AG51" s="224"/>
      <c r="AH51" s="224"/>
      <c r="AI51" s="224"/>
      <c r="AJ51" s="224"/>
      <c r="AK51" s="224"/>
      <c r="AL51" s="224"/>
      <c r="AM51" s="224"/>
      <c r="AN51" s="224"/>
      <c r="AO51" s="224"/>
      <c r="AP51" s="224"/>
      <c r="AQ51" s="224"/>
      <c r="AR51" s="224"/>
      <c r="AS51" s="224"/>
    </row>
    <row r="52" spans="1:45" ht="21" customHeight="1" x14ac:dyDescent="0.2">
      <c r="A52" s="224"/>
      <c r="B52" s="224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4"/>
      <c r="AA52" s="224"/>
      <c r="AB52" s="224"/>
      <c r="AC52" s="224"/>
      <c r="AD52" s="224"/>
      <c r="AE52" s="224"/>
      <c r="AF52" s="224"/>
      <c r="AG52" s="224"/>
      <c r="AH52" s="224"/>
      <c r="AI52" s="224"/>
      <c r="AJ52" s="224"/>
      <c r="AK52" s="224"/>
      <c r="AL52" s="224"/>
      <c r="AM52" s="224"/>
      <c r="AN52" s="224"/>
      <c r="AO52" s="224"/>
      <c r="AP52" s="224"/>
      <c r="AQ52" s="224"/>
      <c r="AR52" s="224"/>
      <c r="AS52" s="224"/>
    </row>
    <row r="53" spans="1:45" ht="21" customHeight="1" x14ac:dyDescent="0.2">
      <c r="A53" s="224"/>
      <c r="B53" s="224"/>
      <c r="C53" s="224"/>
      <c r="D53" s="224"/>
      <c r="E53" s="224"/>
      <c r="F53" s="224"/>
      <c r="G53" s="224"/>
      <c r="H53" s="224"/>
      <c r="I53" s="224"/>
      <c r="J53" s="224"/>
      <c r="K53" s="224"/>
      <c r="L53" s="224"/>
      <c r="M53" s="224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24"/>
      <c r="Z53" s="224"/>
      <c r="AA53" s="224"/>
      <c r="AB53" s="224"/>
      <c r="AC53" s="224"/>
      <c r="AD53" s="224"/>
      <c r="AE53" s="224"/>
      <c r="AF53" s="224"/>
      <c r="AG53" s="224"/>
      <c r="AH53" s="224"/>
      <c r="AI53" s="224"/>
      <c r="AJ53" s="224"/>
      <c r="AK53" s="224"/>
      <c r="AL53" s="224"/>
      <c r="AM53" s="224"/>
      <c r="AN53" s="224"/>
      <c r="AO53" s="224"/>
      <c r="AP53" s="224"/>
      <c r="AQ53" s="224"/>
      <c r="AR53" s="224"/>
      <c r="AS53" s="224"/>
    </row>
    <row r="54" spans="1:45" ht="21" customHeight="1" x14ac:dyDescent="0.2">
      <c r="A54" s="224"/>
      <c r="B54" s="224"/>
      <c r="C54" s="224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24"/>
      <c r="U54" s="224"/>
      <c r="V54" s="224"/>
      <c r="W54" s="224"/>
      <c r="X54" s="224"/>
      <c r="Y54" s="224"/>
      <c r="Z54" s="224"/>
      <c r="AA54" s="224"/>
      <c r="AB54" s="224"/>
      <c r="AC54" s="224"/>
      <c r="AD54" s="224"/>
      <c r="AE54" s="224"/>
      <c r="AF54" s="224"/>
      <c r="AG54" s="224"/>
      <c r="AH54" s="224"/>
      <c r="AI54" s="224"/>
      <c r="AJ54" s="224"/>
      <c r="AK54" s="224"/>
      <c r="AL54" s="224"/>
      <c r="AM54" s="224"/>
      <c r="AN54" s="224"/>
      <c r="AO54" s="224"/>
      <c r="AP54" s="224"/>
      <c r="AQ54" s="224"/>
      <c r="AR54" s="224"/>
      <c r="AS54" s="224"/>
    </row>
    <row r="55" spans="1:45" ht="21" customHeight="1" x14ac:dyDescent="0.2">
      <c r="A55" s="224"/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4"/>
      <c r="W55" s="224"/>
      <c r="X55" s="224"/>
      <c r="Y55" s="224"/>
      <c r="Z55" s="224"/>
      <c r="AA55" s="224"/>
      <c r="AB55" s="224"/>
      <c r="AC55" s="224"/>
      <c r="AD55" s="224"/>
      <c r="AE55" s="224"/>
      <c r="AF55" s="224"/>
      <c r="AG55" s="224"/>
      <c r="AH55" s="224"/>
      <c r="AI55" s="224"/>
      <c r="AJ55" s="224"/>
      <c r="AK55" s="224"/>
      <c r="AL55" s="224"/>
      <c r="AM55" s="224"/>
      <c r="AN55" s="224"/>
      <c r="AO55" s="224"/>
      <c r="AP55" s="224"/>
      <c r="AQ55" s="224"/>
      <c r="AR55" s="224"/>
      <c r="AS55" s="224"/>
    </row>
    <row r="56" spans="1:45" ht="21" customHeight="1" x14ac:dyDescent="0.2">
      <c r="A56" s="224"/>
      <c r="B56" s="224"/>
      <c r="C56" s="224"/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4"/>
      <c r="X56" s="224"/>
      <c r="Y56" s="224"/>
      <c r="Z56" s="224"/>
      <c r="AA56" s="224"/>
      <c r="AB56" s="224"/>
      <c r="AC56" s="224"/>
      <c r="AD56" s="224"/>
      <c r="AE56" s="224"/>
      <c r="AF56" s="224"/>
      <c r="AG56" s="224"/>
      <c r="AH56" s="224"/>
      <c r="AI56" s="224"/>
      <c r="AJ56" s="224"/>
      <c r="AK56" s="224"/>
      <c r="AL56" s="224"/>
      <c r="AM56" s="224"/>
      <c r="AN56" s="224"/>
      <c r="AO56" s="224"/>
      <c r="AP56" s="224"/>
      <c r="AQ56" s="224"/>
      <c r="AR56" s="224"/>
      <c r="AS56" s="224"/>
    </row>
    <row r="57" spans="1:45" ht="21" customHeight="1" x14ac:dyDescent="0.2">
      <c r="A57" s="224"/>
      <c r="B57" s="224"/>
      <c r="C57" s="224"/>
      <c r="D57" s="224"/>
      <c r="E57" s="224"/>
      <c r="F57" s="224"/>
      <c r="G57" s="224"/>
      <c r="H57" s="224"/>
      <c r="I57" s="224"/>
      <c r="J57" s="224"/>
      <c r="K57" s="224"/>
      <c r="L57" s="224"/>
      <c r="M57" s="224"/>
      <c r="N57" s="224"/>
      <c r="O57" s="224"/>
      <c r="P57" s="224"/>
      <c r="Q57" s="224"/>
      <c r="R57" s="224"/>
      <c r="S57" s="224"/>
      <c r="T57" s="224"/>
      <c r="U57" s="224"/>
      <c r="V57" s="224"/>
      <c r="W57" s="224"/>
      <c r="X57" s="224"/>
      <c r="Y57" s="224"/>
      <c r="Z57" s="224"/>
      <c r="AA57" s="224"/>
      <c r="AB57" s="224"/>
      <c r="AC57" s="224"/>
      <c r="AD57" s="224"/>
      <c r="AE57" s="224"/>
      <c r="AF57" s="224"/>
      <c r="AG57" s="224"/>
      <c r="AH57" s="224"/>
      <c r="AI57" s="224"/>
      <c r="AJ57" s="224"/>
      <c r="AK57" s="224"/>
      <c r="AL57" s="224"/>
      <c r="AM57" s="224"/>
      <c r="AN57" s="224"/>
      <c r="AO57" s="224"/>
      <c r="AP57" s="224"/>
      <c r="AQ57" s="224"/>
      <c r="AR57" s="224"/>
      <c r="AS57" s="224"/>
    </row>
    <row r="58" spans="1:45" ht="21" x14ac:dyDescent="0.2"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1"/>
      <c r="S58" s="100"/>
      <c r="T58" s="100"/>
    </row>
    <row r="59" spans="1:45" ht="21" x14ac:dyDescent="0.2"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1"/>
      <c r="S59" s="100"/>
      <c r="T59" s="100"/>
    </row>
    <row r="60" spans="1:45" ht="21" x14ac:dyDescent="0.2"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1"/>
      <c r="S60" s="100"/>
      <c r="T60" s="100"/>
    </row>
    <row r="61" spans="1:45" ht="21" x14ac:dyDescent="0.2"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1"/>
      <c r="S61" s="100"/>
      <c r="T61" s="100"/>
    </row>
    <row r="62" spans="1:45" ht="21" x14ac:dyDescent="0.2"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1"/>
      <c r="S62" s="100"/>
      <c r="T62" s="100"/>
    </row>
    <row r="63" spans="1:45" ht="21" x14ac:dyDescent="0.2"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1"/>
      <c r="S63" s="100"/>
      <c r="T63" s="100"/>
    </row>
    <row r="64" spans="1:45" ht="21" x14ac:dyDescent="0.2"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1"/>
      <c r="S64" s="100"/>
      <c r="T64" s="100"/>
    </row>
    <row r="65" spans="7:20" ht="21" x14ac:dyDescent="0.2"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1"/>
      <c r="S65" s="100"/>
      <c r="T65" s="100"/>
    </row>
    <row r="66" spans="7:20" ht="21" x14ac:dyDescent="0.2"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1"/>
      <c r="S66" s="100"/>
      <c r="T66" s="100"/>
    </row>
  </sheetData>
  <mergeCells count="9">
    <mergeCell ref="A1:Q1"/>
    <mergeCell ref="C6:I6"/>
    <mergeCell ref="R5:T5"/>
    <mergeCell ref="Y6:AE6"/>
    <mergeCell ref="K6:Q6"/>
    <mergeCell ref="A5:Q5"/>
    <mergeCell ref="A2:Q2"/>
    <mergeCell ref="A3:Q3"/>
    <mergeCell ref="S6:U6"/>
  </mergeCells>
  <pageMargins left="0.39" right="0.39" top="0.39" bottom="0.39" header="0" footer="0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24"/>
  <sheetViews>
    <sheetView rightToLeft="1" view="pageBreakPreview" topLeftCell="D1" zoomScale="85" zoomScaleNormal="70" zoomScaleSheetLayoutView="85" workbookViewId="0">
      <selection activeCell="T21" sqref="T21"/>
    </sheetView>
  </sheetViews>
  <sheetFormatPr defaultRowHeight="12.75" x14ac:dyDescent="0.2"/>
  <cols>
    <col min="1" max="2" width="2.5703125" style="25" customWidth="1"/>
    <col min="3" max="3" width="23.5703125" style="25" customWidth="1"/>
    <col min="4" max="5" width="1.28515625" style="25" customWidth="1"/>
    <col min="6" max="6" width="12.85546875" style="25" bestFit="1" customWidth="1"/>
    <col min="7" max="7" width="1.28515625" style="25" customWidth="1"/>
    <col min="8" max="8" width="18.5703125" style="25" bestFit="1" customWidth="1"/>
    <col min="9" max="9" width="1.28515625" style="25" customWidth="1"/>
    <col min="10" max="10" width="18.5703125" style="25" bestFit="1" customWidth="1"/>
    <col min="11" max="11" width="1.28515625" style="25" customWidth="1"/>
    <col min="12" max="12" width="12.5703125" style="25" bestFit="1" customWidth="1"/>
    <col min="13" max="13" width="1.28515625" style="25" customWidth="1"/>
    <col min="14" max="14" width="17.28515625" style="25" bestFit="1" customWidth="1"/>
    <col min="15" max="15" width="1.28515625" style="25" customWidth="1"/>
    <col min="16" max="16" width="11.28515625" style="25" bestFit="1" customWidth="1"/>
    <col min="17" max="17" width="1.28515625" style="25" customWidth="1"/>
    <col min="18" max="18" width="16.5703125" style="25" bestFit="1" customWidth="1"/>
    <col min="19" max="19" width="1.28515625" style="25" customWidth="1"/>
    <col min="20" max="20" width="15.5703125" style="25" customWidth="1"/>
    <col min="21" max="21" width="1.28515625" style="25" customWidth="1"/>
    <col min="22" max="22" width="16.42578125" style="25" bestFit="1" customWidth="1"/>
    <col min="23" max="23" width="1.28515625" style="25" customWidth="1"/>
    <col min="24" max="24" width="17.5703125" style="25" bestFit="1" customWidth="1"/>
    <col min="25" max="25" width="1.28515625" style="25" customWidth="1"/>
    <col min="26" max="26" width="19" style="25" bestFit="1" customWidth="1"/>
    <col min="27" max="27" width="1.28515625" style="25" customWidth="1"/>
    <col min="28" max="28" width="19.140625" style="25" bestFit="1" customWidth="1"/>
    <col min="29" max="29" width="0.28515625" style="25" customWidth="1"/>
    <col min="30" max="30" width="9.140625" style="25"/>
    <col min="31" max="31" width="17.5703125" style="25" hidden="1" customWidth="1"/>
    <col min="32" max="32" width="17.5703125" style="25" bestFit="1" customWidth="1"/>
    <col min="33" max="16384" width="9.140625" style="25"/>
  </cols>
  <sheetData>
    <row r="1" spans="1:32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</row>
    <row r="2" spans="1:32" ht="21.75" customHeight="1" x14ac:dyDescent="0.2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</row>
    <row r="3" spans="1:32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</row>
    <row r="4" spans="1:32" ht="20.25" customHeight="1" x14ac:dyDescent="0.2">
      <c r="A4" s="1" t="s">
        <v>3</v>
      </c>
      <c r="B4" s="251" t="s">
        <v>4</v>
      </c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</row>
    <row r="5" spans="1:32" ht="25.5" customHeight="1" x14ac:dyDescent="0.2">
      <c r="A5" s="251" t="s">
        <v>5</v>
      </c>
      <c r="B5" s="251"/>
      <c r="C5" s="251" t="s">
        <v>6</v>
      </c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</row>
    <row r="6" spans="1:32" s="35" customFormat="1" ht="25.5" customHeight="1" x14ac:dyDescent="0.2">
      <c r="F6" s="252" t="s">
        <v>7</v>
      </c>
      <c r="G6" s="252"/>
      <c r="H6" s="252"/>
      <c r="I6" s="252"/>
      <c r="J6" s="252"/>
      <c r="L6" s="252" t="s">
        <v>8</v>
      </c>
      <c r="M6" s="252"/>
      <c r="N6" s="252"/>
      <c r="O6" s="252"/>
      <c r="P6" s="252"/>
      <c r="Q6" s="252"/>
      <c r="R6" s="252"/>
      <c r="T6" s="252" t="s">
        <v>9</v>
      </c>
      <c r="U6" s="252"/>
      <c r="V6" s="252"/>
      <c r="W6" s="252"/>
      <c r="X6" s="252"/>
      <c r="Y6" s="252"/>
      <c r="Z6" s="252"/>
      <c r="AA6" s="252"/>
      <c r="AB6" s="252"/>
    </row>
    <row r="7" spans="1:32" s="35" customFormat="1" ht="24.75" customHeight="1" x14ac:dyDescent="0.2">
      <c r="E7" s="54"/>
      <c r="F7" s="198"/>
      <c r="G7" s="198"/>
      <c r="H7" s="198"/>
      <c r="I7" s="198"/>
      <c r="J7" s="198"/>
      <c r="K7" s="54"/>
      <c r="L7" s="253" t="s">
        <v>10</v>
      </c>
      <c r="M7" s="253"/>
      <c r="N7" s="253"/>
      <c r="O7" s="198"/>
      <c r="P7" s="253" t="s">
        <v>11</v>
      </c>
      <c r="Q7" s="253"/>
      <c r="R7" s="253"/>
      <c r="S7" s="54"/>
      <c r="T7" s="198"/>
      <c r="U7" s="198"/>
      <c r="V7" s="198"/>
      <c r="W7" s="198"/>
      <c r="X7" s="198"/>
      <c r="Y7" s="198"/>
      <c r="Z7" s="198"/>
      <c r="AA7" s="198"/>
      <c r="AB7" s="198"/>
      <c r="AC7" s="54"/>
      <c r="AD7" s="54"/>
      <c r="AE7" s="54"/>
      <c r="AF7" s="54"/>
    </row>
    <row r="8" spans="1:32" s="35" customFormat="1" ht="24.75" customHeight="1" x14ac:dyDescent="0.2">
      <c r="A8" s="252" t="s">
        <v>12</v>
      </c>
      <c r="B8" s="252"/>
      <c r="C8" s="252"/>
      <c r="E8" s="252" t="s">
        <v>13</v>
      </c>
      <c r="F8" s="252"/>
      <c r="G8" s="54"/>
      <c r="H8" s="180" t="s">
        <v>14</v>
      </c>
      <c r="I8" s="54"/>
      <c r="J8" s="180" t="s">
        <v>15</v>
      </c>
      <c r="K8" s="54"/>
      <c r="L8" s="181" t="s">
        <v>13</v>
      </c>
      <c r="M8" s="198"/>
      <c r="N8" s="181" t="s">
        <v>14</v>
      </c>
      <c r="O8" s="54"/>
      <c r="P8" s="181" t="s">
        <v>13</v>
      </c>
      <c r="Q8" s="198"/>
      <c r="R8" s="181" t="s">
        <v>16</v>
      </c>
      <c r="S8" s="54"/>
      <c r="T8" s="180" t="s">
        <v>13</v>
      </c>
      <c r="U8" s="54"/>
      <c r="V8" s="180" t="s">
        <v>17</v>
      </c>
      <c r="W8" s="54"/>
      <c r="X8" s="180" t="s">
        <v>14</v>
      </c>
      <c r="Y8" s="54"/>
      <c r="Z8" s="180" t="s">
        <v>15</v>
      </c>
      <c r="AA8" s="54"/>
      <c r="AB8" s="59" t="s">
        <v>18</v>
      </c>
      <c r="AC8" s="54"/>
      <c r="AD8" s="54"/>
      <c r="AE8" s="199">
        <v>89721079748156</v>
      </c>
      <c r="AF8" s="200"/>
    </row>
    <row r="9" spans="1:32" s="35" customFormat="1" ht="21.75" customHeight="1" x14ac:dyDescent="0.2">
      <c r="A9" s="254" t="s">
        <v>19</v>
      </c>
      <c r="B9" s="254"/>
      <c r="C9" s="254"/>
      <c r="E9" s="255">
        <v>5700000</v>
      </c>
      <c r="F9" s="255"/>
      <c r="G9" s="54"/>
      <c r="H9" s="183">
        <v>129681232297</v>
      </c>
      <c r="I9" s="54"/>
      <c r="J9" s="183">
        <v>81704945700</v>
      </c>
      <c r="K9" s="54"/>
      <c r="L9" s="183">
        <v>0</v>
      </c>
      <c r="M9" s="54"/>
      <c r="N9" s="183">
        <v>0</v>
      </c>
      <c r="O9" s="54"/>
      <c r="P9" s="201">
        <v>-5700000</v>
      </c>
      <c r="Q9" s="54"/>
      <c r="R9" s="183">
        <v>83801397484</v>
      </c>
      <c r="S9" s="54"/>
      <c r="T9" s="183">
        <v>0</v>
      </c>
      <c r="U9" s="54"/>
      <c r="V9" s="183">
        <v>0</v>
      </c>
      <c r="W9" s="54"/>
      <c r="X9" s="183">
        <v>0</v>
      </c>
      <c r="Y9" s="54"/>
      <c r="Z9" s="183">
        <v>0</v>
      </c>
      <c r="AA9" s="54"/>
      <c r="AB9" s="58">
        <f t="shared" ref="AB9:AB15" si="0">Z9/$AE$8</f>
        <v>0</v>
      </c>
      <c r="AC9" s="54"/>
      <c r="AD9" s="54"/>
      <c r="AE9" s="202">
        <f>Z9/$AE$8</f>
        <v>0</v>
      </c>
      <c r="AF9" s="54"/>
    </row>
    <row r="10" spans="1:32" s="35" customFormat="1" ht="21.75" customHeight="1" x14ac:dyDescent="0.2">
      <c r="A10" s="256" t="s">
        <v>20</v>
      </c>
      <c r="B10" s="256"/>
      <c r="C10" s="256"/>
      <c r="E10" s="257">
        <v>236000000</v>
      </c>
      <c r="F10" s="257"/>
      <c r="G10" s="54"/>
      <c r="H10" s="185">
        <v>648612947216</v>
      </c>
      <c r="I10" s="54"/>
      <c r="J10" s="185">
        <v>578747838600</v>
      </c>
      <c r="K10" s="54"/>
      <c r="L10" s="185">
        <v>0</v>
      </c>
      <c r="M10" s="54"/>
      <c r="N10" s="185">
        <v>0</v>
      </c>
      <c r="O10" s="54"/>
      <c r="P10" s="185">
        <v>0</v>
      </c>
      <c r="Q10" s="54"/>
      <c r="R10" s="185">
        <v>0</v>
      </c>
      <c r="S10" s="54"/>
      <c r="T10" s="185">
        <v>236000000</v>
      </c>
      <c r="U10" s="54"/>
      <c r="V10" s="185">
        <v>2169</v>
      </c>
      <c r="W10" s="54"/>
      <c r="X10" s="185">
        <v>648612947216</v>
      </c>
      <c r="Y10" s="54"/>
      <c r="Z10" s="185">
        <v>508838290200</v>
      </c>
      <c r="AA10" s="54"/>
      <c r="AB10" s="58">
        <f t="shared" si="0"/>
        <v>5.671334892851175E-3</v>
      </c>
      <c r="AC10" s="54"/>
      <c r="AD10" s="54"/>
      <c r="AE10" s="202">
        <f t="shared" ref="AE10:AE15" si="1">Z10/$AE$8</f>
        <v>5.671334892851175E-3</v>
      </c>
      <c r="AF10" s="54"/>
    </row>
    <row r="11" spans="1:32" s="35" customFormat="1" ht="21.75" customHeight="1" x14ac:dyDescent="0.2">
      <c r="A11" s="256" t="s">
        <v>21</v>
      </c>
      <c r="B11" s="256"/>
      <c r="C11" s="256"/>
      <c r="E11" s="257">
        <v>71033</v>
      </c>
      <c r="F11" s="257"/>
      <c r="G11" s="54"/>
      <c r="H11" s="185">
        <v>712041457014</v>
      </c>
      <c r="I11" s="54"/>
      <c r="J11" s="185">
        <v>719254586120</v>
      </c>
      <c r="K11" s="54"/>
      <c r="L11" s="185">
        <v>26428</v>
      </c>
      <c r="M11" s="54"/>
      <c r="N11" s="185">
        <v>299996074136</v>
      </c>
      <c r="O11" s="54"/>
      <c r="P11" s="185">
        <v>0</v>
      </c>
      <c r="Q11" s="54"/>
      <c r="R11" s="185">
        <v>0</v>
      </c>
      <c r="S11" s="54"/>
      <c r="T11" s="185">
        <v>97461</v>
      </c>
      <c r="U11" s="54"/>
      <c r="V11" s="185">
        <v>12518000</v>
      </c>
      <c r="W11" s="54"/>
      <c r="X11" s="185">
        <v>1012037531150</v>
      </c>
      <c r="Y11" s="54"/>
      <c r="Z11" s="185">
        <v>1217088757684.8</v>
      </c>
      <c r="AA11" s="54"/>
      <c r="AB11" s="58">
        <f t="shared" si="0"/>
        <v>1.3565248669555991E-2</v>
      </c>
      <c r="AC11" s="54"/>
      <c r="AD11" s="54"/>
      <c r="AE11" s="202">
        <f t="shared" si="1"/>
        <v>1.3565248669555991E-2</v>
      </c>
      <c r="AF11" s="54"/>
    </row>
    <row r="12" spans="1:32" s="35" customFormat="1" ht="21.75" customHeight="1" x14ac:dyDescent="0.2">
      <c r="A12" s="256" t="s">
        <v>22</v>
      </c>
      <c r="B12" s="256"/>
      <c r="C12" s="256"/>
      <c r="E12" s="257">
        <v>5000000</v>
      </c>
      <c r="F12" s="257"/>
      <c r="G12" s="54"/>
      <c r="H12" s="185">
        <v>39374005084</v>
      </c>
      <c r="I12" s="54"/>
      <c r="J12" s="185">
        <v>33648592500</v>
      </c>
      <c r="K12" s="54"/>
      <c r="L12" s="185">
        <v>0</v>
      </c>
      <c r="M12" s="54"/>
      <c r="N12" s="185">
        <v>0</v>
      </c>
      <c r="O12" s="54"/>
      <c r="P12" s="185">
        <v>-3000000</v>
      </c>
      <c r="Q12" s="54"/>
      <c r="R12" s="185">
        <v>21560944650</v>
      </c>
      <c r="S12" s="54"/>
      <c r="T12" s="185">
        <v>2000000</v>
      </c>
      <c r="U12" s="54"/>
      <c r="V12" s="185">
        <v>6940</v>
      </c>
      <c r="W12" s="54"/>
      <c r="X12" s="185">
        <v>15749602038</v>
      </c>
      <c r="Y12" s="54"/>
      <c r="Z12" s="185">
        <v>13797414000</v>
      </c>
      <c r="AA12" s="54"/>
      <c r="AB12" s="58">
        <f t="shared" si="0"/>
        <v>1.5378118541070691E-4</v>
      </c>
      <c r="AC12" s="54"/>
      <c r="AD12" s="54"/>
      <c r="AE12" s="202">
        <f t="shared" si="1"/>
        <v>1.5378118541070691E-4</v>
      </c>
      <c r="AF12" s="54"/>
    </row>
    <row r="13" spans="1:32" s="35" customFormat="1" ht="21.75" customHeight="1" x14ac:dyDescent="0.2">
      <c r="A13" s="256" t="s">
        <v>23</v>
      </c>
      <c r="B13" s="256"/>
      <c r="C13" s="256"/>
      <c r="E13" s="257">
        <v>10000000</v>
      </c>
      <c r="F13" s="257"/>
      <c r="G13" s="54"/>
      <c r="H13" s="185">
        <v>65039249489</v>
      </c>
      <c r="I13" s="54"/>
      <c r="J13" s="185">
        <v>66004920000</v>
      </c>
      <c r="K13" s="54"/>
      <c r="L13" s="185">
        <v>3333333</v>
      </c>
      <c r="M13" s="54"/>
      <c r="N13" s="185">
        <v>0</v>
      </c>
      <c r="O13" s="54"/>
      <c r="P13" s="185">
        <v>0</v>
      </c>
      <c r="Q13" s="54"/>
      <c r="R13" s="185">
        <v>0</v>
      </c>
      <c r="S13" s="54"/>
      <c r="T13" s="185">
        <v>13333333</v>
      </c>
      <c r="U13" s="54"/>
      <c r="V13" s="185">
        <v>5000</v>
      </c>
      <c r="W13" s="54"/>
      <c r="X13" s="185">
        <v>65039249489</v>
      </c>
      <c r="Y13" s="54"/>
      <c r="Z13" s="185">
        <v>66269998343.25</v>
      </c>
      <c r="AA13" s="54"/>
      <c r="AB13" s="58">
        <f t="shared" si="0"/>
        <v>7.3862238984715313E-4</v>
      </c>
      <c r="AC13" s="54"/>
      <c r="AD13" s="54"/>
      <c r="AE13" s="202">
        <f t="shared" si="1"/>
        <v>7.3862238984715313E-4</v>
      </c>
      <c r="AF13" s="54"/>
    </row>
    <row r="14" spans="1:32" s="35" customFormat="1" ht="21.75" customHeight="1" x14ac:dyDescent="0.2">
      <c r="A14" s="256" t="s">
        <v>24</v>
      </c>
      <c r="B14" s="256"/>
      <c r="C14" s="256"/>
      <c r="E14" s="257">
        <v>9000000</v>
      </c>
      <c r="F14" s="257"/>
      <c r="G14" s="54"/>
      <c r="H14" s="185">
        <v>101850793023</v>
      </c>
      <c r="I14" s="54"/>
      <c r="J14" s="185">
        <v>53141913000</v>
      </c>
      <c r="K14" s="54"/>
      <c r="L14" s="185">
        <v>0</v>
      </c>
      <c r="M14" s="54"/>
      <c r="N14" s="185">
        <v>0</v>
      </c>
      <c r="O14" s="54"/>
      <c r="P14" s="185">
        <v>0</v>
      </c>
      <c r="Q14" s="54"/>
      <c r="R14" s="185">
        <v>0</v>
      </c>
      <c r="S14" s="54"/>
      <c r="T14" s="185">
        <v>9000000</v>
      </c>
      <c r="U14" s="54"/>
      <c r="V14" s="185">
        <v>5910</v>
      </c>
      <c r="W14" s="54"/>
      <c r="X14" s="185">
        <v>101850793023</v>
      </c>
      <c r="Y14" s="54"/>
      <c r="Z14" s="185">
        <v>52873519500</v>
      </c>
      <c r="AA14" s="54"/>
      <c r="AB14" s="58">
        <f t="shared" si="0"/>
        <v>5.8930988847229833E-4</v>
      </c>
      <c r="AC14" s="54"/>
      <c r="AD14" s="54"/>
      <c r="AE14" s="202">
        <f t="shared" si="1"/>
        <v>5.8930988847229833E-4</v>
      </c>
      <c r="AF14" s="54"/>
    </row>
    <row r="15" spans="1:32" s="35" customFormat="1" ht="21.75" customHeight="1" x14ac:dyDescent="0.2">
      <c r="A15" s="258" t="s">
        <v>25</v>
      </c>
      <c r="B15" s="258"/>
      <c r="C15" s="258"/>
      <c r="D15" s="40"/>
      <c r="E15" s="257">
        <v>0</v>
      </c>
      <c r="F15" s="259"/>
      <c r="G15" s="54"/>
      <c r="H15" s="106">
        <v>0</v>
      </c>
      <c r="I15" s="54"/>
      <c r="J15" s="106">
        <v>0</v>
      </c>
      <c r="K15" s="54"/>
      <c r="L15" s="106">
        <v>67180</v>
      </c>
      <c r="M15" s="54"/>
      <c r="N15" s="106">
        <v>18161484394</v>
      </c>
      <c r="O15" s="54"/>
      <c r="P15" s="106">
        <v>0</v>
      </c>
      <c r="Q15" s="54"/>
      <c r="R15" s="106">
        <v>0</v>
      </c>
      <c r="S15" s="54"/>
      <c r="T15" s="106">
        <v>67180</v>
      </c>
      <c r="U15" s="54"/>
      <c r="V15" s="106">
        <v>252200</v>
      </c>
      <c r="W15" s="54"/>
      <c r="X15" s="106">
        <v>18161484394</v>
      </c>
      <c r="Y15" s="54"/>
      <c r="Z15" s="106">
        <v>16841986363.799999</v>
      </c>
      <c r="AA15" s="54"/>
      <c r="AB15" s="58">
        <f t="shared" si="0"/>
        <v>1.8771493177606509E-4</v>
      </c>
      <c r="AC15" s="54"/>
      <c r="AD15" s="54"/>
      <c r="AE15" s="202">
        <f t="shared" si="1"/>
        <v>1.8771493177606509E-4</v>
      </c>
      <c r="AF15" s="54"/>
    </row>
    <row r="16" spans="1:32" s="35" customFormat="1" ht="21.75" customHeight="1" thickBot="1" x14ac:dyDescent="0.25">
      <c r="A16" s="260" t="s">
        <v>26</v>
      </c>
      <c r="B16" s="260"/>
      <c r="C16" s="260"/>
      <c r="D16" s="260"/>
      <c r="E16" s="54"/>
      <c r="F16" s="187"/>
      <c r="G16" s="54"/>
      <c r="H16" s="108">
        <f>SUM(H9:H15)</f>
        <v>1696599684123</v>
      </c>
      <c r="I16" s="54"/>
      <c r="J16" s="108">
        <f>SUM(J9:J15)</f>
        <v>1532502795920</v>
      </c>
      <c r="K16" s="54"/>
      <c r="L16" s="108">
        <f>SUM(L9:L15)</f>
        <v>3426941</v>
      </c>
      <c r="M16" s="54"/>
      <c r="N16" s="108">
        <f>SUM(N9:N15)</f>
        <v>318157558530</v>
      </c>
      <c r="O16" s="54"/>
      <c r="P16" s="108">
        <f>SUM(P9:P15)</f>
        <v>-8700000</v>
      </c>
      <c r="Q16" s="54"/>
      <c r="R16" s="108">
        <f>SUM(R9:R15)</f>
        <v>105362342134</v>
      </c>
      <c r="S16" s="54"/>
      <c r="T16" s="183"/>
      <c r="U16" s="54"/>
      <c r="V16" s="183"/>
      <c r="W16" s="54"/>
      <c r="X16" s="108">
        <v>1861451607310</v>
      </c>
      <c r="Y16" s="54"/>
      <c r="Z16" s="108">
        <v>1875709966091.8501</v>
      </c>
      <c r="AA16" s="54"/>
      <c r="AB16" s="60">
        <f>SUM(AB9:AB15)</f>
        <v>2.0906011957913386E-2</v>
      </c>
      <c r="AC16" s="54"/>
      <c r="AD16" s="54"/>
      <c r="AE16" s="203">
        <f>SUM(AE9:AE15)</f>
        <v>2.0906011957913386E-2</v>
      </c>
      <c r="AF16" s="54"/>
    </row>
    <row r="17" spans="5:32" s="35" customFormat="1" ht="19.5" thickTop="1" x14ac:dyDescent="0.2">
      <c r="E17" s="54"/>
      <c r="F17" s="204"/>
      <c r="G17" s="54"/>
      <c r="H17" s="47"/>
      <c r="I17" s="54"/>
      <c r="J17" s="47"/>
      <c r="K17" s="54"/>
      <c r="L17" s="54"/>
      <c r="M17" s="54"/>
      <c r="N17" s="54"/>
      <c r="O17" s="54"/>
      <c r="P17" s="54"/>
      <c r="Q17" s="54"/>
      <c r="R17" s="54"/>
      <c r="S17" s="54"/>
      <c r="T17" s="56"/>
      <c r="U17" s="54"/>
      <c r="V17" s="56"/>
      <c r="W17" s="54"/>
      <c r="X17" s="54"/>
      <c r="Y17" s="54"/>
      <c r="Z17" s="54"/>
      <c r="AA17" s="54"/>
      <c r="AB17" s="54"/>
      <c r="AC17" s="54"/>
      <c r="AD17" s="54"/>
      <c r="AE17" s="54"/>
      <c r="AF17" s="54"/>
    </row>
    <row r="18" spans="5:32" s="35" customFormat="1" x14ac:dyDescent="0.2"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</row>
    <row r="19" spans="5:32" s="35" customFormat="1" ht="21" x14ac:dyDescent="0.2">
      <c r="E19" s="54"/>
      <c r="F19" s="54"/>
      <c r="G19" s="54"/>
      <c r="H19" s="200"/>
      <c r="I19" s="54"/>
      <c r="J19" s="200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185"/>
      <c r="Y19" s="54"/>
      <c r="Z19" s="185"/>
      <c r="AA19" s="54"/>
      <c r="AB19" s="54"/>
      <c r="AC19" s="54"/>
      <c r="AD19" s="54"/>
      <c r="AE19" s="54"/>
      <c r="AF19" s="54"/>
    </row>
    <row r="20" spans="5:32" s="35" customFormat="1" ht="21" x14ac:dyDescent="0.2"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185"/>
      <c r="Y20" s="54"/>
      <c r="Z20" s="200"/>
      <c r="AA20" s="54"/>
      <c r="AB20" s="54"/>
      <c r="AC20" s="54"/>
      <c r="AD20" s="54"/>
      <c r="AE20" s="54"/>
      <c r="AF20" s="54"/>
    </row>
    <row r="21" spans="5:32" s="35" customFormat="1" ht="21" x14ac:dyDescent="0.2"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185"/>
      <c r="Y21" s="54"/>
      <c r="Z21" s="200"/>
      <c r="AA21" s="54"/>
      <c r="AB21" s="54"/>
      <c r="AC21" s="54"/>
      <c r="AD21" s="54"/>
      <c r="AE21" s="54"/>
      <c r="AF21" s="54"/>
    </row>
    <row r="22" spans="5:32" ht="21" x14ac:dyDescent="0.2"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85"/>
      <c r="Y22" s="177"/>
      <c r="Z22" s="177"/>
      <c r="AA22" s="177"/>
      <c r="AB22" s="177"/>
      <c r="AC22" s="177"/>
      <c r="AD22" s="177"/>
      <c r="AE22" s="177"/>
      <c r="AF22" s="177"/>
    </row>
    <row r="23" spans="5:32" ht="21" x14ac:dyDescent="0.2">
      <c r="X23" s="38"/>
    </row>
    <row r="24" spans="5:32" ht="21" x14ac:dyDescent="0.2">
      <c r="X24" s="38"/>
    </row>
  </sheetData>
  <mergeCells count="28">
    <mergeCell ref="A14:C14"/>
    <mergeCell ref="E14:F14"/>
    <mergeCell ref="A15:C15"/>
    <mergeCell ref="E15:F15"/>
    <mergeCell ref="A16:D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conditionalFormatting sqref="X19:X24 X10:X15">
    <cfRule type="duplicateValues" dxfId="8" priority="2"/>
  </conditionalFormatting>
  <conditionalFormatting sqref="Z19">
    <cfRule type="duplicateValues" dxfId="7" priority="1"/>
  </conditionalFormatting>
  <pageMargins left="0.39" right="0.39" top="0.39" bottom="0.39" header="0" footer="0"/>
  <pageSetup paperSize="9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1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  <c r="AT1" s="249"/>
      <c r="AU1" s="249"/>
      <c r="AV1" s="249"/>
      <c r="AW1" s="249"/>
    </row>
    <row r="2" spans="1:49" ht="21.75" customHeight="1" x14ac:dyDescent="0.2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  <c r="AJ2" s="249"/>
      <c r="AK2" s="249"/>
      <c r="AL2" s="249"/>
      <c r="AM2" s="249"/>
      <c r="AN2" s="249"/>
      <c r="AO2" s="249"/>
      <c r="AP2" s="249"/>
      <c r="AQ2" s="249"/>
      <c r="AR2" s="249"/>
      <c r="AS2" s="249"/>
      <c r="AT2" s="249"/>
      <c r="AU2" s="249"/>
      <c r="AV2" s="249"/>
      <c r="AW2" s="249"/>
    </row>
    <row r="3" spans="1:49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</row>
    <row r="4" spans="1:49" ht="14.45" customHeight="1" x14ac:dyDescent="0.2"/>
    <row r="5" spans="1:49" ht="14.45" customHeight="1" x14ac:dyDescent="0.2">
      <c r="A5" s="251" t="s">
        <v>27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51"/>
      <c r="AM5" s="251"/>
      <c r="AN5" s="251"/>
      <c r="AO5" s="251"/>
      <c r="AP5" s="251"/>
      <c r="AQ5" s="251"/>
      <c r="AR5" s="251"/>
      <c r="AS5" s="251"/>
      <c r="AT5" s="251"/>
      <c r="AU5" s="251"/>
      <c r="AV5" s="251"/>
      <c r="AW5" s="251"/>
    </row>
    <row r="6" spans="1:49" ht="14.45" customHeight="1" x14ac:dyDescent="0.2">
      <c r="I6" s="252" t="s">
        <v>7</v>
      </c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C6" s="252" t="s">
        <v>9</v>
      </c>
      <c r="AD6" s="252"/>
      <c r="AE6" s="252"/>
      <c r="AF6" s="252"/>
      <c r="AG6" s="252"/>
      <c r="AH6" s="252"/>
      <c r="AI6" s="252"/>
      <c r="AJ6" s="252"/>
      <c r="AK6" s="252"/>
      <c r="AL6" s="252"/>
      <c r="AM6" s="252"/>
      <c r="AN6" s="252"/>
      <c r="AO6" s="252"/>
      <c r="AP6" s="252"/>
      <c r="AQ6" s="252"/>
      <c r="AR6" s="252"/>
      <c r="AS6" s="25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2" t="s">
        <v>28</v>
      </c>
      <c r="B8" s="252"/>
      <c r="C8" s="252"/>
      <c r="D8" s="252"/>
      <c r="E8" s="252"/>
      <c r="F8" s="252"/>
      <c r="G8" s="252"/>
      <c r="I8" s="252" t="s">
        <v>29</v>
      </c>
      <c r="J8" s="252"/>
      <c r="K8" s="252"/>
      <c r="M8" s="252" t="s">
        <v>30</v>
      </c>
      <c r="N8" s="252"/>
      <c r="O8" s="252"/>
      <c r="Q8" s="252" t="s">
        <v>31</v>
      </c>
      <c r="R8" s="252"/>
      <c r="S8" s="252"/>
      <c r="T8" s="252"/>
      <c r="U8" s="252"/>
      <c r="W8" s="252" t="s">
        <v>32</v>
      </c>
      <c r="X8" s="252"/>
      <c r="Y8" s="252"/>
      <c r="Z8" s="252"/>
      <c r="AA8" s="252"/>
      <c r="AC8" s="252" t="s">
        <v>29</v>
      </c>
      <c r="AD8" s="252"/>
      <c r="AE8" s="252"/>
      <c r="AF8" s="252"/>
      <c r="AG8" s="252"/>
      <c r="AI8" s="252" t="s">
        <v>30</v>
      </c>
      <c r="AJ8" s="252"/>
      <c r="AK8" s="252"/>
      <c r="AM8" s="252" t="s">
        <v>31</v>
      </c>
      <c r="AN8" s="252"/>
      <c r="AO8" s="252"/>
      <c r="AQ8" s="252" t="s">
        <v>32</v>
      </c>
      <c r="AR8" s="252"/>
      <c r="AS8" s="252"/>
    </row>
    <row r="9" spans="1:49" ht="14.45" customHeight="1" x14ac:dyDescent="0.2">
      <c r="A9" s="251" t="s">
        <v>33</v>
      </c>
      <c r="B9" s="261"/>
      <c r="C9" s="261"/>
      <c r="D9" s="261"/>
      <c r="E9" s="261"/>
      <c r="F9" s="261"/>
      <c r="G9" s="261"/>
      <c r="H9" s="251"/>
      <c r="I9" s="261"/>
      <c r="J9" s="261"/>
      <c r="K9" s="261"/>
      <c r="L9" s="251"/>
      <c r="M9" s="261"/>
      <c r="N9" s="261"/>
      <c r="O9" s="261"/>
      <c r="P9" s="251"/>
      <c r="Q9" s="261"/>
      <c r="R9" s="261"/>
      <c r="S9" s="261"/>
      <c r="T9" s="261"/>
      <c r="U9" s="261"/>
      <c r="V9" s="251"/>
      <c r="W9" s="261"/>
      <c r="X9" s="261"/>
      <c r="Y9" s="261"/>
      <c r="Z9" s="261"/>
      <c r="AA9" s="261"/>
      <c r="AB9" s="251"/>
      <c r="AC9" s="261"/>
      <c r="AD9" s="261"/>
      <c r="AE9" s="261"/>
      <c r="AF9" s="261"/>
      <c r="AG9" s="261"/>
      <c r="AH9" s="251"/>
      <c r="AI9" s="261"/>
      <c r="AJ9" s="261"/>
      <c r="AK9" s="261"/>
      <c r="AL9" s="251"/>
      <c r="AM9" s="261"/>
      <c r="AN9" s="261"/>
      <c r="AO9" s="261"/>
      <c r="AP9" s="251"/>
      <c r="AQ9" s="261"/>
      <c r="AR9" s="261"/>
      <c r="AS9" s="261"/>
      <c r="AT9" s="251"/>
      <c r="AU9" s="251"/>
      <c r="AV9" s="251"/>
      <c r="AW9" s="251"/>
    </row>
    <row r="10" spans="1:49" ht="14.45" customHeight="1" x14ac:dyDescent="0.2">
      <c r="C10" s="252" t="s">
        <v>7</v>
      </c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Y10" s="252" t="s">
        <v>9</v>
      </c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2"/>
      <c r="AQ10" s="252"/>
      <c r="AR10" s="252"/>
      <c r="AS10" s="252"/>
      <c r="AT10" s="252"/>
      <c r="AU10" s="252"/>
      <c r="AV10" s="252"/>
    </row>
    <row r="11" spans="1:49" ht="14.45" customHeight="1" x14ac:dyDescent="0.2">
      <c r="A11" s="2" t="s">
        <v>28</v>
      </c>
      <c r="C11" s="4" t="s">
        <v>34</v>
      </c>
      <c r="D11" s="3"/>
      <c r="E11" s="4" t="s">
        <v>35</v>
      </c>
      <c r="F11" s="3"/>
      <c r="G11" s="253" t="s">
        <v>36</v>
      </c>
      <c r="H11" s="253"/>
      <c r="I11" s="253"/>
      <c r="J11" s="3"/>
      <c r="K11" s="253" t="s">
        <v>37</v>
      </c>
      <c r="L11" s="253"/>
      <c r="M11" s="253"/>
      <c r="N11" s="3"/>
      <c r="O11" s="253" t="s">
        <v>30</v>
      </c>
      <c r="P11" s="253"/>
      <c r="Q11" s="253"/>
      <c r="R11" s="3"/>
      <c r="S11" s="253" t="s">
        <v>31</v>
      </c>
      <c r="T11" s="253"/>
      <c r="U11" s="253"/>
      <c r="V11" s="253"/>
      <c r="W11" s="253"/>
      <c r="Y11" s="253" t="s">
        <v>34</v>
      </c>
      <c r="Z11" s="253"/>
      <c r="AA11" s="253"/>
      <c r="AB11" s="253"/>
      <c r="AC11" s="253"/>
      <c r="AD11" s="3"/>
      <c r="AE11" s="253" t="s">
        <v>35</v>
      </c>
      <c r="AF11" s="253"/>
      <c r="AG11" s="253"/>
      <c r="AH11" s="253"/>
      <c r="AI11" s="253"/>
      <c r="AJ11" s="3"/>
      <c r="AK11" s="253" t="s">
        <v>36</v>
      </c>
      <c r="AL11" s="253"/>
      <c r="AM11" s="253"/>
      <c r="AN11" s="3"/>
      <c r="AO11" s="253" t="s">
        <v>37</v>
      </c>
      <c r="AP11" s="253"/>
      <c r="AQ11" s="253"/>
      <c r="AR11" s="3"/>
      <c r="AS11" s="253" t="s">
        <v>30</v>
      </c>
      <c r="AT11" s="253"/>
      <c r="AU11" s="3"/>
      <c r="AV11" s="4" t="s">
        <v>31</v>
      </c>
    </row>
    <row r="12" spans="1:49" ht="14.45" customHeight="1" x14ac:dyDescent="0.2">
      <c r="A12" s="251" t="s">
        <v>38</v>
      </c>
      <c r="B12" s="251"/>
      <c r="C12" s="261"/>
      <c r="D12" s="251"/>
      <c r="E12" s="261"/>
      <c r="F12" s="251"/>
      <c r="G12" s="261"/>
      <c r="H12" s="261"/>
      <c r="I12" s="261"/>
      <c r="J12" s="251"/>
      <c r="K12" s="261"/>
      <c r="L12" s="261"/>
      <c r="M12" s="261"/>
      <c r="N12" s="251"/>
      <c r="O12" s="261"/>
      <c r="P12" s="261"/>
      <c r="Q12" s="261"/>
      <c r="R12" s="251"/>
      <c r="S12" s="261"/>
      <c r="T12" s="261"/>
      <c r="U12" s="261"/>
      <c r="V12" s="261"/>
      <c r="W12" s="261"/>
      <c r="X12" s="251"/>
      <c r="Y12" s="261"/>
      <c r="Z12" s="261"/>
      <c r="AA12" s="261"/>
      <c r="AB12" s="261"/>
      <c r="AC12" s="261"/>
      <c r="AD12" s="251"/>
      <c r="AE12" s="261"/>
      <c r="AF12" s="261"/>
      <c r="AG12" s="261"/>
      <c r="AH12" s="261"/>
      <c r="AI12" s="261"/>
      <c r="AJ12" s="251"/>
      <c r="AK12" s="261"/>
      <c r="AL12" s="261"/>
      <c r="AM12" s="261"/>
      <c r="AN12" s="251"/>
      <c r="AO12" s="261"/>
      <c r="AP12" s="261"/>
      <c r="AQ12" s="261"/>
      <c r="AR12" s="251"/>
      <c r="AS12" s="261"/>
      <c r="AT12" s="261"/>
      <c r="AU12" s="251"/>
      <c r="AV12" s="261"/>
      <c r="AW12" s="251"/>
    </row>
    <row r="13" spans="1:49" ht="14.45" customHeight="1" x14ac:dyDescent="0.2">
      <c r="C13" s="252" t="s">
        <v>7</v>
      </c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O13" s="252" t="s">
        <v>9</v>
      </c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  <c r="AG13" s="252"/>
      <c r="AH13" s="252"/>
      <c r="AI13" s="252"/>
    </row>
    <row r="14" spans="1:49" ht="14.45" customHeight="1" x14ac:dyDescent="0.2">
      <c r="A14" s="2" t="s">
        <v>28</v>
      </c>
      <c r="C14" s="4" t="s">
        <v>35</v>
      </c>
      <c r="D14" s="3"/>
      <c r="E14" s="4" t="s">
        <v>37</v>
      </c>
      <c r="F14" s="3"/>
      <c r="G14" s="253" t="s">
        <v>30</v>
      </c>
      <c r="H14" s="253"/>
      <c r="I14" s="253"/>
      <c r="J14" s="3"/>
      <c r="K14" s="253" t="s">
        <v>31</v>
      </c>
      <c r="L14" s="253"/>
      <c r="M14" s="253"/>
      <c r="O14" s="253" t="s">
        <v>35</v>
      </c>
      <c r="P14" s="253"/>
      <c r="Q14" s="253"/>
      <c r="R14" s="253"/>
      <c r="S14" s="253"/>
      <c r="T14" s="3"/>
      <c r="U14" s="253" t="s">
        <v>37</v>
      </c>
      <c r="V14" s="253"/>
      <c r="W14" s="253"/>
      <c r="X14" s="253"/>
      <c r="Y14" s="253"/>
      <c r="Z14" s="3"/>
      <c r="AA14" s="253" t="s">
        <v>30</v>
      </c>
      <c r="AB14" s="253"/>
      <c r="AC14" s="253"/>
      <c r="AD14" s="253"/>
      <c r="AE14" s="253"/>
      <c r="AF14" s="3"/>
      <c r="AG14" s="253" t="s">
        <v>31</v>
      </c>
      <c r="AH14" s="253"/>
      <c r="AI14" s="253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43"/>
  <sheetViews>
    <sheetView rightToLeft="1" view="pageBreakPreview" zoomScale="70" zoomScaleNormal="55" zoomScaleSheetLayoutView="70" workbookViewId="0">
      <selection activeCell="H29" sqref="H29"/>
    </sheetView>
  </sheetViews>
  <sheetFormatPr defaultRowHeight="12.75" x14ac:dyDescent="0.2"/>
  <cols>
    <col min="1" max="1" width="25.42578125" style="25" customWidth="1"/>
    <col min="2" max="2" width="17.5703125" style="25" customWidth="1"/>
    <col min="3" max="3" width="7.140625" style="25" customWidth="1"/>
    <col min="4" max="4" width="10.42578125" style="25" customWidth="1"/>
    <col min="5" max="5" width="1.28515625" style="25" customWidth="1"/>
    <col min="6" max="6" width="18.7109375" style="25" bestFit="1" customWidth="1"/>
    <col min="7" max="7" width="1.28515625" style="25" customWidth="1"/>
    <col min="8" max="8" width="19.140625" style="25" bestFit="1" customWidth="1"/>
    <col min="9" max="9" width="1.28515625" style="25" customWidth="1"/>
    <col min="10" max="10" width="13.42578125" style="25" bestFit="1" customWidth="1"/>
    <col min="11" max="11" width="1.28515625" style="25" customWidth="1"/>
    <col min="12" max="12" width="17" style="25" bestFit="1" customWidth="1"/>
    <col min="13" max="13" width="1.28515625" style="25" customWidth="1"/>
    <col min="14" max="14" width="13.42578125" style="25" bestFit="1" customWidth="1"/>
    <col min="15" max="15" width="1.28515625" style="25" customWidth="1"/>
    <col min="16" max="16" width="18.7109375" style="25" bestFit="1" customWidth="1"/>
    <col min="17" max="17" width="1.28515625" style="25" customWidth="1"/>
    <col min="18" max="18" width="14.42578125" style="25" bestFit="1" customWidth="1"/>
    <col min="19" max="19" width="1.28515625" style="25" customWidth="1"/>
    <col min="20" max="20" width="22.28515625" style="25" bestFit="1" customWidth="1"/>
    <col min="21" max="21" width="1.28515625" style="25" customWidth="1"/>
    <col min="22" max="22" width="20.42578125" style="25" bestFit="1" customWidth="1"/>
    <col min="23" max="23" width="1.28515625" style="25" customWidth="1"/>
    <col min="24" max="24" width="17.85546875" style="25" bestFit="1" customWidth="1"/>
    <col min="25" max="25" width="1.28515625" style="25" customWidth="1"/>
    <col min="26" max="26" width="19.140625" style="25" bestFit="1" customWidth="1"/>
    <col min="27" max="27" width="0.28515625" style="25" customWidth="1"/>
    <col min="28" max="28" width="9.140625" style="25"/>
    <col min="29" max="29" width="21" style="25" hidden="1" customWidth="1"/>
    <col min="30" max="16384" width="9.140625" style="25"/>
  </cols>
  <sheetData>
    <row r="1" spans="1:31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</row>
    <row r="2" spans="1:31" ht="21.75" customHeight="1" x14ac:dyDescent="0.2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177"/>
      <c r="AB2" s="177"/>
      <c r="AC2" s="177"/>
      <c r="AD2" s="177"/>
      <c r="AE2" s="177"/>
    </row>
    <row r="3" spans="1:31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177"/>
      <c r="AB3" s="177"/>
      <c r="AC3" s="177"/>
      <c r="AD3" s="177"/>
      <c r="AE3" s="177"/>
    </row>
    <row r="4" spans="1:31" ht="22.5" customHeight="1" x14ac:dyDescent="0.2">
      <c r="A4" s="177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</row>
    <row r="5" spans="1:31" ht="25.5" customHeight="1" x14ac:dyDescent="0.2">
      <c r="A5" s="179" t="s">
        <v>39</v>
      </c>
      <c r="B5" s="251" t="s">
        <v>40</v>
      </c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177"/>
      <c r="AB5" s="177"/>
      <c r="AC5" s="177"/>
      <c r="AD5" s="177"/>
      <c r="AE5" s="177"/>
    </row>
    <row r="6" spans="1:31" ht="33" customHeight="1" x14ac:dyDescent="0.2">
      <c r="A6" s="177"/>
      <c r="B6" s="177"/>
      <c r="C6" s="54"/>
      <c r="D6" s="252" t="s">
        <v>7</v>
      </c>
      <c r="E6" s="252"/>
      <c r="F6" s="252"/>
      <c r="G6" s="252"/>
      <c r="H6" s="252"/>
      <c r="I6" s="54"/>
      <c r="J6" s="252" t="s">
        <v>8</v>
      </c>
      <c r="K6" s="252"/>
      <c r="L6" s="252"/>
      <c r="M6" s="252"/>
      <c r="N6" s="252"/>
      <c r="O6" s="252"/>
      <c r="P6" s="252"/>
      <c r="Q6" s="54"/>
      <c r="R6" s="252" t="s">
        <v>9</v>
      </c>
      <c r="S6" s="252"/>
      <c r="T6" s="252"/>
      <c r="U6" s="252"/>
      <c r="V6" s="252"/>
      <c r="W6" s="252"/>
      <c r="X6" s="252"/>
      <c r="Y6" s="252"/>
      <c r="Z6" s="252"/>
      <c r="AA6" s="177"/>
      <c r="AB6" s="177"/>
      <c r="AC6" s="177"/>
      <c r="AD6" s="177"/>
      <c r="AE6" s="177"/>
    </row>
    <row r="7" spans="1:31" ht="24" customHeight="1" x14ac:dyDescent="0.2">
      <c r="A7" s="177"/>
      <c r="B7" s="177"/>
      <c r="C7" s="54"/>
      <c r="D7" s="198"/>
      <c r="E7" s="198"/>
      <c r="F7" s="198"/>
      <c r="G7" s="198"/>
      <c r="H7" s="198"/>
      <c r="I7" s="54"/>
      <c r="J7" s="253" t="s">
        <v>41</v>
      </c>
      <c r="K7" s="253"/>
      <c r="L7" s="253"/>
      <c r="M7" s="198"/>
      <c r="N7" s="253" t="s">
        <v>42</v>
      </c>
      <c r="O7" s="253"/>
      <c r="P7" s="253"/>
      <c r="Q7" s="54"/>
      <c r="R7" s="198"/>
      <c r="S7" s="198"/>
      <c r="T7" s="198"/>
      <c r="U7" s="198"/>
      <c r="V7" s="198"/>
      <c r="W7" s="198"/>
      <c r="X7" s="198"/>
      <c r="Y7" s="198"/>
      <c r="Z7" s="198"/>
      <c r="AA7" s="177"/>
      <c r="AB7" s="177"/>
      <c r="AC7" s="177"/>
      <c r="AD7" s="177"/>
      <c r="AE7" s="177"/>
    </row>
    <row r="8" spans="1:31" ht="24.75" customHeight="1" x14ac:dyDescent="0.2">
      <c r="A8" s="252" t="s">
        <v>43</v>
      </c>
      <c r="B8" s="252"/>
      <c r="C8" s="252" t="s">
        <v>44</v>
      </c>
      <c r="D8" s="252"/>
      <c r="E8" s="54"/>
      <c r="F8" s="180" t="s">
        <v>14</v>
      </c>
      <c r="G8" s="54"/>
      <c r="H8" s="180" t="s">
        <v>15</v>
      </c>
      <c r="I8" s="54"/>
      <c r="J8" s="181" t="s">
        <v>13</v>
      </c>
      <c r="K8" s="198"/>
      <c r="L8" s="181" t="s">
        <v>14</v>
      </c>
      <c r="M8" s="54"/>
      <c r="N8" s="181" t="s">
        <v>13</v>
      </c>
      <c r="O8" s="198"/>
      <c r="P8" s="181" t="s">
        <v>16</v>
      </c>
      <c r="Q8" s="54"/>
      <c r="R8" s="180" t="s">
        <v>13</v>
      </c>
      <c r="S8" s="54"/>
      <c r="T8" s="180" t="s">
        <v>45</v>
      </c>
      <c r="U8" s="54"/>
      <c r="V8" s="180" t="s">
        <v>14</v>
      </c>
      <c r="W8" s="54"/>
      <c r="X8" s="180" t="s">
        <v>15</v>
      </c>
      <c r="Y8" s="54"/>
      <c r="Z8" s="180" t="s">
        <v>18</v>
      </c>
      <c r="AA8" s="177"/>
      <c r="AB8" s="177"/>
      <c r="AC8" s="199">
        <f>سهام!AE8</f>
        <v>89721079748156</v>
      </c>
      <c r="AD8" s="177"/>
      <c r="AE8" s="177"/>
    </row>
    <row r="9" spans="1:31" ht="21.75" customHeight="1" x14ac:dyDescent="0.2">
      <c r="A9" s="262" t="s">
        <v>46</v>
      </c>
      <c r="B9" s="262"/>
      <c r="C9" s="255">
        <v>167000</v>
      </c>
      <c r="D9" s="255"/>
      <c r="E9" s="54"/>
      <c r="F9" s="183">
        <v>70313318944</v>
      </c>
      <c r="G9" s="54"/>
      <c r="H9" s="183">
        <v>69389502000</v>
      </c>
      <c r="I9" s="54"/>
      <c r="J9" s="183">
        <v>0</v>
      </c>
      <c r="K9" s="54"/>
      <c r="L9" s="183">
        <v>0</v>
      </c>
      <c r="M9" s="54"/>
      <c r="N9" s="183">
        <v>0</v>
      </c>
      <c r="O9" s="54"/>
      <c r="P9" s="183">
        <v>0</v>
      </c>
      <c r="Q9" s="54"/>
      <c r="R9" s="183">
        <v>167000</v>
      </c>
      <c r="S9" s="54"/>
      <c r="T9" s="183">
        <v>21820</v>
      </c>
      <c r="U9" s="54"/>
      <c r="V9" s="183">
        <v>70313318944</v>
      </c>
      <c r="W9" s="54"/>
      <c r="X9" s="183">
        <v>3639612821.25</v>
      </c>
      <c r="Y9" s="54"/>
      <c r="Z9" s="50">
        <f>X9/$AC$8</f>
        <v>4.0565860681416994E-5</v>
      </c>
      <c r="AA9" s="177"/>
      <c r="AB9" s="177"/>
      <c r="AC9" s="205">
        <f>X9/$AC$8</f>
        <v>4.0565860681416994E-5</v>
      </c>
      <c r="AD9" s="177"/>
      <c r="AE9" s="177"/>
    </row>
    <row r="10" spans="1:31" ht="21.75" customHeight="1" x14ac:dyDescent="0.2">
      <c r="A10" s="263" t="s">
        <v>47</v>
      </c>
      <c r="B10" s="263"/>
      <c r="C10" s="257">
        <v>49333991</v>
      </c>
      <c r="D10" s="257"/>
      <c r="E10" s="54"/>
      <c r="F10" s="185">
        <v>499999998785</v>
      </c>
      <c r="G10" s="54"/>
      <c r="H10" s="185">
        <v>701363096470.32996</v>
      </c>
      <c r="I10" s="54"/>
      <c r="J10" s="185">
        <v>0</v>
      </c>
      <c r="K10" s="54"/>
      <c r="L10" s="185">
        <v>0</v>
      </c>
      <c r="M10" s="54"/>
      <c r="N10" s="185">
        <v>0</v>
      </c>
      <c r="O10" s="54"/>
      <c r="P10" s="185">
        <v>0</v>
      </c>
      <c r="Q10" s="54"/>
      <c r="R10" s="185">
        <v>49333991</v>
      </c>
      <c r="S10" s="54"/>
      <c r="T10" s="185">
        <v>14637</v>
      </c>
      <c r="U10" s="54"/>
      <c r="V10" s="185">
        <v>499999998785</v>
      </c>
      <c r="W10" s="54"/>
      <c r="X10" s="185">
        <v>722101626267</v>
      </c>
      <c r="Y10" s="54"/>
      <c r="Z10" s="51">
        <f>X10/$AC$8</f>
        <v>8.0482939827955097E-3</v>
      </c>
      <c r="AA10" s="177"/>
      <c r="AB10" s="177"/>
      <c r="AC10" s="205">
        <f t="shared" ref="AC10:AC22" si="0">X10/$AC$8</f>
        <v>8.0482939827955097E-3</v>
      </c>
      <c r="AD10" s="177"/>
      <c r="AE10" s="177"/>
    </row>
    <row r="11" spans="1:31" ht="21.75" customHeight="1" x14ac:dyDescent="0.2">
      <c r="A11" s="263" t="s">
        <v>48</v>
      </c>
      <c r="B11" s="263"/>
      <c r="C11" s="257">
        <v>27990000</v>
      </c>
      <c r="D11" s="257"/>
      <c r="E11" s="54"/>
      <c r="F11" s="185">
        <v>699219617860</v>
      </c>
      <c r="G11" s="54"/>
      <c r="H11" s="185">
        <v>837186743962.125</v>
      </c>
      <c r="I11" s="54"/>
      <c r="J11" s="185">
        <v>0</v>
      </c>
      <c r="K11" s="54"/>
      <c r="L11" s="185">
        <v>0</v>
      </c>
      <c r="M11" s="54"/>
      <c r="N11" s="193">
        <v>-7990000</v>
      </c>
      <c r="O11" s="54"/>
      <c r="P11" s="185">
        <v>242176454903</v>
      </c>
      <c r="Q11" s="54"/>
      <c r="R11" s="185">
        <v>20000000</v>
      </c>
      <c r="S11" s="54"/>
      <c r="T11" s="185">
        <v>30780</v>
      </c>
      <c r="U11" s="54"/>
      <c r="V11" s="185">
        <v>499621020266</v>
      </c>
      <c r="W11" s="54"/>
      <c r="X11" s="185">
        <v>615192934500</v>
      </c>
      <c r="Y11" s="54"/>
      <c r="Z11" s="51">
        <f t="shared" ref="Z11:Z22" si="1">X11/$AC$8</f>
        <v>6.8567268274838588E-3</v>
      </c>
      <c r="AA11" s="177"/>
      <c r="AB11" s="177"/>
      <c r="AC11" s="205">
        <f t="shared" si="0"/>
        <v>6.8567268274838588E-3</v>
      </c>
      <c r="AD11" s="177"/>
      <c r="AE11" s="177"/>
    </row>
    <row r="12" spans="1:31" ht="21.75" customHeight="1" x14ac:dyDescent="0.2">
      <c r="A12" s="263" t="s">
        <v>49</v>
      </c>
      <c r="B12" s="263"/>
      <c r="C12" s="257">
        <v>7000000</v>
      </c>
      <c r="D12" s="257"/>
      <c r="E12" s="54"/>
      <c r="F12" s="185">
        <v>119738894235</v>
      </c>
      <c r="G12" s="54"/>
      <c r="H12" s="185">
        <v>118718853750</v>
      </c>
      <c r="I12" s="54"/>
      <c r="J12" s="185">
        <v>0</v>
      </c>
      <c r="K12" s="54"/>
      <c r="L12" s="185">
        <v>0</v>
      </c>
      <c r="M12" s="54"/>
      <c r="N12" s="185">
        <v>0</v>
      </c>
      <c r="O12" s="54"/>
      <c r="P12" s="185">
        <v>0</v>
      </c>
      <c r="Q12" s="54"/>
      <c r="R12" s="185">
        <v>7000000</v>
      </c>
      <c r="S12" s="54"/>
      <c r="T12" s="185">
        <v>16990</v>
      </c>
      <c r="U12" s="54"/>
      <c r="V12" s="185">
        <v>119738894235</v>
      </c>
      <c r="W12" s="54"/>
      <c r="X12" s="185">
        <v>118788770625</v>
      </c>
      <c r="Y12" s="54"/>
      <c r="Z12" s="51">
        <f t="shared" si="1"/>
        <v>1.3239783890077561E-3</v>
      </c>
      <c r="AA12" s="177"/>
      <c r="AB12" s="177"/>
      <c r="AC12" s="205">
        <f t="shared" si="0"/>
        <v>1.3239783890077561E-3</v>
      </c>
      <c r="AD12" s="177"/>
      <c r="AE12" s="177"/>
    </row>
    <row r="13" spans="1:31" ht="21.75" customHeight="1" x14ac:dyDescent="0.2">
      <c r="A13" s="263" t="s">
        <v>50</v>
      </c>
      <c r="B13" s="263"/>
      <c r="C13" s="257">
        <v>2000000</v>
      </c>
      <c r="D13" s="257"/>
      <c r="E13" s="54"/>
      <c r="F13" s="185">
        <v>20023200000</v>
      </c>
      <c r="G13" s="54"/>
      <c r="H13" s="185">
        <v>15261855000</v>
      </c>
      <c r="I13" s="54"/>
      <c r="J13" s="185">
        <v>0</v>
      </c>
      <c r="K13" s="54"/>
      <c r="L13" s="185">
        <v>0</v>
      </c>
      <c r="M13" s="54"/>
      <c r="N13" s="185">
        <v>0</v>
      </c>
      <c r="O13" s="54"/>
      <c r="P13" s="185">
        <v>0</v>
      </c>
      <c r="Q13" s="54"/>
      <c r="R13" s="185">
        <v>2000000</v>
      </c>
      <c r="S13" s="54"/>
      <c r="T13" s="185">
        <v>7920</v>
      </c>
      <c r="U13" s="54"/>
      <c r="V13" s="185">
        <v>20023200000</v>
      </c>
      <c r="W13" s="54"/>
      <c r="X13" s="185">
        <v>15821190000</v>
      </c>
      <c r="Y13" s="54"/>
      <c r="Z13" s="51">
        <f t="shared" si="1"/>
        <v>1.7633748996790429E-4</v>
      </c>
      <c r="AA13" s="177"/>
      <c r="AB13" s="177"/>
      <c r="AC13" s="205">
        <f t="shared" si="0"/>
        <v>1.7633748996790429E-4</v>
      </c>
      <c r="AD13" s="177"/>
      <c r="AE13" s="177"/>
    </row>
    <row r="14" spans="1:31" ht="21.75" customHeight="1" x14ac:dyDescent="0.2">
      <c r="A14" s="263" t="s">
        <v>51</v>
      </c>
      <c r="B14" s="263"/>
      <c r="C14" s="257">
        <v>12400000</v>
      </c>
      <c r="D14" s="257"/>
      <c r="E14" s="54"/>
      <c r="F14" s="185">
        <v>130356239995</v>
      </c>
      <c r="G14" s="54"/>
      <c r="H14" s="185">
        <v>140261484000</v>
      </c>
      <c r="I14" s="54"/>
      <c r="J14" s="185">
        <v>0</v>
      </c>
      <c r="K14" s="54"/>
      <c r="L14" s="185">
        <v>0</v>
      </c>
      <c r="M14" s="54"/>
      <c r="N14" s="185">
        <v>0</v>
      </c>
      <c r="O14" s="54"/>
      <c r="P14" s="185">
        <v>0</v>
      </c>
      <c r="Q14" s="54"/>
      <c r="R14" s="185">
        <v>12400000</v>
      </c>
      <c r="S14" s="54"/>
      <c r="T14" s="185">
        <v>13781</v>
      </c>
      <c r="U14" s="54"/>
      <c r="V14" s="185">
        <v>130356239995</v>
      </c>
      <c r="W14" s="54"/>
      <c r="X14" s="185">
        <v>170679338720</v>
      </c>
      <c r="Y14" s="54"/>
      <c r="Z14" s="51">
        <f t="shared" si="1"/>
        <v>1.9023326424413422E-3</v>
      </c>
      <c r="AA14" s="177"/>
      <c r="AB14" s="177"/>
      <c r="AC14" s="205">
        <f t="shared" si="0"/>
        <v>1.9023326424413422E-3</v>
      </c>
      <c r="AD14" s="177"/>
      <c r="AE14" s="177"/>
    </row>
    <row r="15" spans="1:31" ht="21.75" customHeight="1" x14ac:dyDescent="0.2">
      <c r="A15" s="263" t="s">
        <v>52</v>
      </c>
      <c r="B15" s="263"/>
      <c r="C15" s="257">
        <v>30000000</v>
      </c>
      <c r="D15" s="257"/>
      <c r="E15" s="54"/>
      <c r="F15" s="185">
        <v>300360000000</v>
      </c>
      <c r="G15" s="54"/>
      <c r="H15" s="185">
        <v>301737480000</v>
      </c>
      <c r="I15" s="54"/>
      <c r="J15" s="185">
        <v>0</v>
      </c>
      <c r="K15" s="54"/>
      <c r="L15" s="185">
        <v>0</v>
      </c>
      <c r="M15" s="54"/>
      <c r="N15" s="185">
        <v>0</v>
      </c>
      <c r="O15" s="54"/>
      <c r="P15" s="185">
        <v>0</v>
      </c>
      <c r="Q15" s="54"/>
      <c r="R15" s="185">
        <v>30000000</v>
      </c>
      <c r="S15" s="54"/>
      <c r="T15" s="185">
        <v>12220</v>
      </c>
      <c r="U15" s="54"/>
      <c r="V15" s="185">
        <v>300360000000</v>
      </c>
      <c r="W15" s="54"/>
      <c r="X15" s="185">
        <v>366160080000</v>
      </c>
      <c r="Y15" s="54"/>
      <c r="Z15" s="51">
        <f t="shared" si="1"/>
        <v>4.0810931057428069E-3</v>
      </c>
      <c r="AA15" s="177"/>
      <c r="AB15" s="177"/>
      <c r="AC15" s="205">
        <f t="shared" si="0"/>
        <v>4.0810931057428069E-3</v>
      </c>
      <c r="AD15" s="177"/>
      <c r="AE15" s="177"/>
    </row>
    <row r="16" spans="1:31" ht="21.75" customHeight="1" x14ac:dyDescent="0.2">
      <c r="A16" s="263" t="s">
        <v>53</v>
      </c>
      <c r="B16" s="263"/>
      <c r="C16" s="257">
        <v>5289682</v>
      </c>
      <c r="D16" s="257"/>
      <c r="E16" s="54"/>
      <c r="F16" s="185">
        <v>280066267824</v>
      </c>
      <c r="G16" s="54"/>
      <c r="H16" s="185">
        <v>334693949739.97803</v>
      </c>
      <c r="I16" s="54"/>
      <c r="J16" s="185">
        <v>0</v>
      </c>
      <c r="K16" s="54"/>
      <c r="L16" s="185">
        <v>0</v>
      </c>
      <c r="M16" s="54"/>
      <c r="N16" s="185">
        <v>0</v>
      </c>
      <c r="O16" s="54"/>
      <c r="P16" s="185">
        <v>0</v>
      </c>
      <c r="Q16" s="54"/>
      <c r="R16" s="185">
        <v>5289682</v>
      </c>
      <c r="S16" s="54"/>
      <c r="T16" s="185">
        <v>76798</v>
      </c>
      <c r="U16" s="54"/>
      <c r="V16" s="185">
        <v>280066267824</v>
      </c>
      <c r="W16" s="54"/>
      <c r="X16" s="185">
        <v>405749513838.117</v>
      </c>
      <c r="Y16" s="54"/>
      <c r="Z16" s="51">
        <f t="shared" si="1"/>
        <v>4.5223431882122017E-3</v>
      </c>
      <c r="AA16" s="177"/>
      <c r="AB16" s="177"/>
      <c r="AC16" s="205">
        <f t="shared" si="0"/>
        <v>4.5223431882122017E-3</v>
      </c>
      <c r="AD16" s="177"/>
      <c r="AE16" s="177"/>
    </row>
    <row r="17" spans="1:31" ht="21.75" customHeight="1" x14ac:dyDescent="0.2">
      <c r="A17" s="263" t="s">
        <v>54</v>
      </c>
      <c r="B17" s="263"/>
      <c r="C17" s="257">
        <v>46566997</v>
      </c>
      <c r="D17" s="257"/>
      <c r="E17" s="54"/>
      <c r="F17" s="185">
        <v>602243614496</v>
      </c>
      <c r="G17" s="54"/>
      <c r="H17" s="185">
        <v>676271635416.34399</v>
      </c>
      <c r="I17" s="54"/>
      <c r="J17" s="185">
        <v>13271188</v>
      </c>
      <c r="K17" s="54"/>
      <c r="L17" s="185">
        <v>217387221315</v>
      </c>
      <c r="M17" s="54"/>
      <c r="N17" s="193">
        <v>-25296113</v>
      </c>
      <c r="O17" s="54"/>
      <c r="P17" s="185">
        <v>389437512827</v>
      </c>
      <c r="Q17" s="54"/>
      <c r="R17" s="185">
        <v>34542072</v>
      </c>
      <c r="S17" s="54"/>
      <c r="T17" s="185">
        <v>17729</v>
      </c>
      <c r="U17" s="54"/>
      <c r="V17" s="185">
        <v>489512286340</v>
      </c>
      <c r="W17" s="54"/>
      <c r="X17" s="185">
        <v>611661518814.61401</v>
      </c>
      <c r="Y17" s="54"/>
      <c r="Z17" s="51">
        <f t="shared" si="1"/>
        <v>6.8173668945082574E-3</v>
      </c>
      <c r="AA17" s="177"/>
      <c r="AB17" s="177"/>
      <c r="AC17" s="205">
        <f t="shared" si="0"/>
        <v>6.8173668945082574E-3</v>
      </c>
      <c r="AD17" s="177"/>
      <c r="AE17" s="177"/>
    </row>
    <row r="18" spans="1:31" ht="21.75" customHeight="1" x14ac:dyDescent="0.2">
      <c r="A18" s="263" t="s">
        <v>55</v>
      </c>
      <c r="B18" s="263"/>
      <c r="C18" s="257">
        <v>6000000</v>
      </c>
      <c r="D18" s="257"/>
      <c r="E18" s="54"/>
      <c r="F18" s="185">
        <v>100496440800</v>
      </c>
      <c r="G18" s="54"/>
      <c r="H18" s="185">
        <v>96497273250</v>
      </c>
      <c r="I18" s="54"/>
      <c r="J18" s="185">
        <v>0</v>
      </c>
      <c r="K18" s="54"/>
      <c r="L18" s="185">
        <v>0</v>
      </c>
      <c r="M18" s="54"/>
      <c r="N18" s="185">
        <v>0</v>
      </c>
      <c r="O18" s="54"/>
      <c r="P18" s="185">
        <v>0</v>
      </c>
      <c r="Q18" s="54"/>
      <c r="R18" s="185">
        <v>6000000</v>
      </c>
      <c r="S18" s="54"/>
      <c r="T18" s="185">
        <v>16801</v>
      </c>
      <c r="U18" s="54"/>
      <c r="V18" s="185">
        <v>100496440800</v>
      </c>
      <c r="W18" s="54"/>
      <c r="X18" s="185">
        <v>100686292875</v>
      </c>
      <c r="Y18" s="54"/>
      <c r="Z18" s="51">
        <f t="shared" si="1"/>
        <v>1.1222144579358939E-3</v>
      </c>
      <c r="AA18" s="177"/>
      <c r="AB18" s="177"/>
      <c r="AC18" s="205">
        <f t="shared" si="0"/>
        <v>1.1222144579358939E-3</v>
      </c>
      <c r="AD18" s="177"/>
      <c r="AE18" s="177"/>
    </row>
    <row r="19" spans="1:31" ht="21.75" customHeight="1" x14ac:dyDescent="0.2">
      <c r="A19" s="263" t="s">
        <v>56</v>
      </c>
      <c r="B19" s="263"/>
      <c r="C19" s="257">
        <v>18535242</v>
      </c>
      <c r="D19" s="257"/>
      <c r="E19" s="54"/>
      <c r="F19" s="185">
        <v>128538829259</v>
      </c>
      <c r="G19" s="54"/>
      <c r="H19" s="185">
        <v>214753484241.45001</v>
      </c>
      <c r="I19" s="54"/>
      <c r="J19" s="185">
        <v>0</v>
      </c>
      <c r="K19" s="54"/>
      <c r="L19" s="185">
        <v>0</v>
      </c>
      <c r="M19" s="54"/>
      <c r="N19" s="185">
        <v>0</v>
      </c>
      <c r="O19" s="54"/>
      <c r="P19" s="185">
        <v>0</v>
      </c>
      <c r="Q19" s="54"/>
      <c r="R19" s="185">
        <v>18535242</v>
      </c>
      <c r="S19" s="54"/>
      <c r="T19" s="185">
        <v>12550</v>
      </c>
      <c r="U19" s="54"/>
      <c r="V19" s="185">
        <v>128538829259</v>
      </c>
      <c r="W19" s="54"/>
      <c r="X19" s="185">
        <v>232341054071.569</v>
      </c>
      <c r="Y19" s="54"/>
      <c r="Z19" s="51">
        <f t="shared" si="1"/>
        <v>2.5895927102498363E-3</v>
      </c>
      <c r="AA19" s="177"/>
      <c r="AB19" s="177"/>
      <c r="AC19" s="205">
        <f t="shared" si="0"/>
        <v>2.5895927102498363E-3</v>
      </c>
      <c r="AD19" s="177"/>
      <c r="AE19" s="177"/>
    </row>
    <row r="20" spans="1:31" ht="21.75" customHeight="1" x14ac:dyDescent="0.2">
      <c r="A20" s="263" t="s">
        <v>57</v>
      </c>
      <c r="B20" s="263"/>
      <c r="C20" s="257">
        <v>0</v>
      </c>
      <c r="D20" s="257"/>
      <c r="E20" s="54"/>
      <c r="F20" s="185">
        <v>0</v>
      </c>
      <c r="G20" s="54"/>
      <c r="H20" s="185">
        <v>0</v>
      </c>
      <c r="I20" s="54"/>
      <c r="J20" s="185">
        <v>2265350</v>
      </c>
      <c r="K20" s="54"/>
      <c r="L20" s="185">
        <v>18207325786</v>
      </c>
      <c r="M20" s="54"/>
      <c r="N20" s="185">
        <v>0</v>
      </c>
      <c r="O20" s="54"/>
      <c r="P20" s="185">
        <v>0</v>
      </c>
      <c r="Q20" s="54"/>
      <c r="R20" s="185">
        <v>2265350</v>
      </c>
      <c r="S20" s="54"/>
      <c r="T20" s="185">
        <v>8028</v>
      </c>
      <c r="U20" s="54"/>
      <c r="V20" s="185">
        <v>18207325786</v>
      </c>
      <c r="W20" s="54"/>
      <c r="X20" s="185">
        <v>18164633652.112499</v>
      </c>
      <c r="Y20" s="54"/>
      <c r="Z20" s="51">
        <f t="shared" si="1"/>
        <v>2.0245669917370594E-4</v>
      </c>
      <c r="AA20" s="177"/>
      <c r="AB20" s="177"/>
      <c r="AC20" s="205">
        <f t="shared" si="0"/>
        <v>2.0245669917370594E-4</v>
      </c>
      <c r="AD20" s="177"/>
      <c r="AE20" s="177"/>
    </row>
    <row r="21" spans="1:31" ht="21.75" customHeight="1" x14ac:dyDescent="0.2">
      <c r="A21" s="263" t="s">
        <v>58</v>
      </c>
      <c r="B21" s="263"/>
      <c r="C21" s="257">
        <v>0</v>
      </c>
      <c r="D21" s="257"/>
      <c r="E21" s="54"/>
      <c r="F21" s="185">
        <v>0</v>
      </c>
      <c r="G21" s="54"/>
      <c r="H21" s="185">
        <v>0</v>
      </c>
      <c r="I21" s="54"/>
      <c r="J21" s="185">
        <v>2000000</v>
      </c>
      <c r="K21" s="54"/>
      <c r="L21" s="185">
        <v>20023200000</v>
      </c>
      <c r="M21" s="54"/>
      <c r="N21" s="185">
        <v>0</v>
      </c>
      <c r="O21" s="54"/>
      <c r="P21" s="185">
        <v>0</v>
      </c>
      <c r="Q21" s="54"/>
      <c r="R21" s="185">
        <v>2000000</v>
      </c>
      <c r="S21" s="54"/>
      <c r="T21" s="185">
        <v>10000</v>
      </c>
      <c r="U21" s="54"/>
      <c r="V21" s="185">
        <v>20023200000</v>
      </c>
      <c r="W21" s="54"/>
      <c r="X21" s="185">
        <v>19976250000</v>
      </c>
      <c r="Y21" s="54"/>
      <c r="Z21" s="51">
        <f t="shared" si="1"/>
        <v>2.2264834591907107E-4</v>
      </c>
      <c r="AA21" s="177"/>
      <c r="AB21" s="177"/>
      <c r="AC21" s="205">
        <f t="shared" si="0"/>
        <v>2.2264834591907107E-4</v>
      </c>
      <c r="AD21" s="177"/>
      <c r="AE21" s="177"/>
    </row>
    <row r="22" spans="1:31" ht="21.75" customHeight="1" x14ac:dyDescent="0.2">
      <c r="A22" s="264" t="s">
        <v>59</v>
      </c>
      <c r="B22" s="264"/>
      <c r="C22" s="259">
        <v>0</v>
      </c>
      <c r="D22" s="259"/>
      <c r="E22" s="54"/>
      <c r="F22" s="106">
        <v>0</v>
      </c>
      <c r="G22" s="54"/>
      <c r="H22" s="106">
        <v>0</v>
      </c>
      <c r="I22" s="54"/>
      <c r="J22" s="106">
        <v>20000000</v>
      </c>
      <c r="K22" s="54"/>
      <c r="L22" s="106">
        <v>200240000000</v>
      </c>
      <c r="M22" s="54"/>
      <c r="N22" s="106">
        <v>0</v>
      </c>
      <c r="O22" s="54"/>
      <c r="P22" s="106">
        <v>0</v>
      </c>
      <c r="Q22" s="54"/>
      <c r="R22" s="106">
        <v>20000000</v>
      </c>
      <c r="S22" s="54"/>
      <c r="T22" s="187">
        <v>10070</v>
      </c>
      <c r="U22" s="54"/>
      <c r="V22" s="106">
        <v>200240000000</v>
      </c>
      <c r="W22" s="54"/>
      <c r="X22" s="106">
        <v>201158320000</v>
      </c>
      <c r="Y22" s="54"/>
      <c r="Z22" s="51">
        <f t="shared" si="1"/>
        <v>2.2420407842242262E-3</v>
      </c>
      <c r="AA22" s="177"/>
      <c r="AB22" s="177"/>
      <c r="AC22" s="205">
        <f t="shared" si="0"/>
        <v>2.2420407842242262E-3</v>
      </c>
      <c r="AD22" s="177"/>
      <c r="AE22" s="177"/>
    </row>
    <row r="23" spans="1:31" ht="21.75" customHeight="1" thickBot="1" x14ac:dyDescent="0.25">
      <c r="A23" s="260" t="s">
        <v>26</v>
      </c>
      <c r="B23" s="260"/>
      <c r="C23" s="259"/>
      <c r="D23" s="259"/>
      <c r="E23" s="54"/>
      <c r="F23" s="108">
        <f>SUM(F9:F22)</f>
        <v>2951356422198</v>
      </c>
      <c r="G23" s="54"/>
      <c r="H23" s="108">
        <f>SUM(H9:H22)</f>
        <v>3506135357830.2275</v>
      </c>
      <c r="I23" s="54"/>
      <c r="J23" s="108">
        <f>SUM(J9:J22)</f>
        <v>37536538</v>
      </c>
      <c r="K23" s="54"/>
      <c r="L23" s="108">
        <f>SUM(L9:L22)</f>
        <v>455857747101</v>
      </c>
      <c r="M23" s="54"/>
      <c r="N23" s="108">
        <f>SUM(N9:N22)</f>
        <v>-33286113</v>
      </c>
      <c r="O23" s="54"/>
      <c r="P23" s="108">
        <f>SUM(P9:P22)</f>
        <v>631613967730</v>
      </c>
      <c r="Q23" s="54"/>
      <c r="R23" s="108">
        <f>SUM(R9:R22)</f>
        <v>209533337</v>
      </c>
      <c r="S23" s="54"/>
      <c r="T23" s="187"/>
      <c r="U23" s="54"/>
      <c r="V23" s="108">
        <f>SUM(V9:V22)</f>
        <v>2877497022234</v>
      </c>
      <c r="W23" s="54"/>
      <c r="X23" s="108">
        <f>SUM(X9:X22)</f>
        <v>3602121136184.6626</v>
      </c>
      <c r="Y23" s="54"/>
      <c r="Z23" s="53">
        <f>SUM(Z9:Z22)</f>
        <v>4.0147991378343788E-2</v>
      </c>
      <c r="AA23" s="177"/>
      <c r="AB23" s="177"/>
      <c r="AC23" s="205">
        <f>SUM(AC9:AC22)</f>
        <v>4.0147991378343788E-2</v>
      </c>
      <c r="AD23" s="177"/>
      <c r="AE23" s="177"/>
    </row>
    <row r="24" spans="1:31" ht="13.5" thickTop="1" x14ac:dyDescent="0.2">
      <c r="A24" s="177"/>
      <c r="B24" s="177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177"/>
      <c r="AB24" s="177"/>
      <c r="AC24" s="177"/>
      <c r="AD24" s="177"/>
      <c r="AE24" s="177"/>
    </row>
    <row r="25" spans="1:31" x14ac:dyDescent="0.2">
      <c r="A25" s="177"/>
      <c r="B25" s="177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177"/>
      <c r="AB25" s="177"/>
      <c r="AC25" s="177"/>
      <c r="AD25" s="177"/>
      <c r="AE25" s="177"/>
    </row>
    <row r="26" spans="1:31" ht="21" x14ac:dyDescent="0.2">
      <c r="A26" s="177"/>
      <c r="B26" s="177"/>
      <c r="C26" s="54"/>
      <c r="D26" s="54"/>
      <c r="E26" s="54"/>
      <c r="F26" s="55"/>
      <c r="G26" s="56"/>
      <c r="H26" s="56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185"/>
      <c r="W26" s="54"/>
      <c r="X26" s="54"/>
      <c r="Y26" s="54"/>
      <c r="Z26" s="54"/>
      <c r="AA26" s="177"/>
      <c r="AB26" s="177"/>
      <c r="AC26" s="177"/>
      <c r="AD26" s="177"/>
      <c r="AE26" s="177"/>
    </row>
    <row r="27" spans="1:31" ht="21" x14ac:dyDescent="0.2">
      <c r="A27" s="177"/>
      <c r="B27" s="177"/>
      <c r="C27" s="54"/>
      <c r="D27" s="54"/>
      <c r="E27" s="54"/>
      <c r="F27" s="56"/>
      <c r="G27" s="56"/>
      <c r="H27" s="56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185"/>
      <c r="W27" s="54"/>
      <c r="X27" s="54"/>
      <c r="Y27" s="54"/>
      <c r="Z27" s="54"/>
      <c r="AA27" s="177"/>
      <c r="AB27" s="177"/>
      <c r="AC27" s="177"/>
      <c r="AD27" s="177"/>
      <c r="AE27" s="177"/>
    </row>
    <row r="28" spans="1:31" ht="21" x14ac:dyDescent="0.2">
      <c r="A28" s="177"/>
      <c r="B28" s="177"/>
      <c r="C28" s="54"/>
      <c r="D28" s="54"/>
      <c r="E28" s="54"/>
      <c r="F28" s="57"/>
      <c r="G28" s="56"/>
      <c r="H28" s="57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185"/>
      <c r="W28" s="54"/>
      <c r="X28" s="187"/>
      <c r="Y28" s="54"/>
      <c r="Z28" s="54"/>
      <c r="AA28" s="177"/>
      <c r="AB28" s="177"/>
      <c r="AC28" s="177"/>
      <c r="AD28" s="177"/>
      <c r="AE28" s="177"/>
    </row>
    <row r="29" spans="1:31" ht="21" x14ac:dyDescent="0.2">
      <c r="A29" s="177"/>
      <c r="B29" s="177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185"/>
      <c r="W29" s="54"/>
      <c r="X29" s="187"/>
      <c r="Y29" s="54"/>
      <c r="Z29" s="54"/>
      <c r="AA29" s="177"/>
      <c r="AB29" s="177"/>
      <c r="AC29" s="177"/>
      <c r="AD29" s="177"/>
      <c r="AE29" s="177"/>
    </row>
    <row r="30" spans="1:31" ht="21" x14ac:dyDescent="0.2">
      <c r="A30" s="177"/>
      <c r="B30" s="177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185"/>
      <c r="W30" s="54"/>
      <c r="X30" s="187"/>
      <c r="Y30" s="54"/>
      <c r="Z30" s="54"/>
      <c r="AA30" s="177"/>
      <c r="AB30" s="177"/>
      <c r="AC30" s="177"/>
      <c r="AD30" s="177"/>
      <c r="AE30" s="177"/>
    </row>
    <row r="31" spans="1:31" ht="21" x14ac:dyDescent="0.2">
      <c r="A31" s="177"/>
      <c r="B31" s="177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185"/>
      <c r="W31" s="54"/>
      <c r="X31" s="187"/>
      <c r="Y31" s="54"/>
      <c r="Z31" s="54"/>
      <c r="AA31" s="177"/>
      <c r="AB31" s="177"/>
      <c r="AC31" s="177"/>
      <c r="AD31" s="177"/>
      <c r="AE31" s="177"/>
    </row>
    <row r="32" spans="1:31" ht="21" x14ac:dyDescent="0.2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8"/>
      <c r="W32" s="35"/>
      <c r="X32" s="45"/>
      <c r="Y32" s="35"/>
      <c r="Z32" s="35"/>
    </row>
    <row r="33" spans="3:26" ht="21" x14ac:dyDescent="0.2"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8"/>
      <c r="W33" s="35"/>
      <c r="X33" s="45"/>
      <c r="Y33" s="35"/>
      <c r="Z33" s="35"/>
    </row>
    <row r="34" spans="3:26" ht="21" x14ac:dyDescent="0.2"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8"/>
      <c r="W34" s="35"/>
      <c r="X34" s="45"/>
      <c r="Y34" s="35"/>
      <c r="Z34" s="35"/>
    </row>
    <row r="35" spans="3:26" ht="21" x14ac:dyDescent="0.2"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8"/>
      <c r="W35" s="35"/>
      <c r="X35" s="45"/>
      <c r="Y35" s="35"/>
      <c r="Z35" s="35"/>
    </row>
    <row r="36" spans="3:26" ht="21" x14ac:dyDescent="0.2"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8"/>
      <c r="W36" s="35"/>
      <c r="X36" s="45"/>
      <c r="Y36" s="35"/>
      <c r="Z36" s="35"/>
    </row>
    <row r="37" spans="3:26" ht="21" x14ac:dyDescent="0.2"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8"/>
      <c r="W37" s="35"/>
      <c r="X37" s="45"/>
      <c r="Y37" s="35"/>
      <c r="Z37" s="35"/>
    </row>
    <row r="38" spans="3:26" ht="21" x14ac:dyDescent="0.2"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8"/>
      <c r="W38" s="35"/>
      <c r="X38" s="45"/>
      <c r="Y38" s="35"/>
      <c r="Z38" s="35"/>
    </row>
    <row r="39" spans="3:26" ht="21" x14ac:dyDescent="0.2"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8"/>
      <c r="W39" s="35"/>
      <c r="X39" s="45"/>
      <c r="Y39" s="35"/>
      <c r="Z39" s="35"/>
    </row>
    <row r="40" spans="3:26" ht="21" x14ac:dyDescent="0.2"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8"/>
      <c r="W40" s="35"/>
      <c r="X40" s="45"/>
      <c r="Y40" s="35"/>
      <c r="Z40" s="35"/>
    </row>
    <row r="41" spans="3:26" ht="21" x14ac:dyDescent="0.2"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8"/>
      <c r="W41" s="35"/>
      <c r="X41" s="45"/>
      <c r="Y41" s="35"/>
      <c r="Z41" s="35"/>
    </row>
    <row r="42" spans="3:26" ht="21" x14ac:dyDescent="0.2">
      <c r="V42" s="38"/>
      <c r="X42" s="46"/>
    </row>
    <row r="43" spans="3:26" ht="21" x14ac:dyDescent="0.2">
      <c r="V43" s="38"/>
    </row>
  </sheetData>
  <mergeCells count="41">
    <mergeCell ref="A22:B22"/>
    <mergeCell ref="C22:D22"/>
    <mergeCell ref="A23:B23"/>
    <mergeCell ref="C23:D23"/>
    <mergeCell ref="A19:B19"/>
    <mergeCell ref="C19:D19"/>
    <mergeCell ref="A20:B20"/>
    <mergeCell ref="C20:D20"/>
    <mergeCell ref="A21:B21"/>
    <mergeCell ref="C21:D21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0:B10"/>
    <mergeCell ref="C10:D10"/>
    <mergeCell ref="A11:B11"/>
    <mergeCell ref="C11:D11"/>
    <mergeCell ref="A12:B12"/>
    <mergeCell ref="C12:D12"/>
    <mergeCell ref="J7:L7"/>
    <mergeCell ref="N7:P7"/>
    <mergeCell ref="A8:B8"/>
    <mergeCell ref="C8:D8"/>
    <mergeCell ref="A9:B9"/>
    <mergeCell ref="C9:D9"/>
    <mergeCell ref="A1:Z1"/>
    <mergeCell ref="A2:Z2"/>
    <mergeCell ref="A3:Z3"/>
    <mergeCell ref="B5:Z5"/>
    <mergeCell ref="D6:H6"/>
    <mergeCell ref="J6:P6"/>
    <mergeCell ref="R6:Z6"/>
  </mergeCells>
  <conditionalFormatting sqref="V26:V43 V9:V12 V22 V14:V20">
    <cfRule type="duplicateValues" dxfId="6" priority="1"/>
  </conditionalFormatting>
  <pageMargins left="0.39" right="0.39" top="0.39" bottom="0.39" header="0" footer="0"/>
  <pageSetup paperSize="9" scale="5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J27"/>
  <sheetViews>
    <sheetView rightToLeft="1" view="pageBreakPreview" topLeftCell="B1" zoomScale="60" zoomScaleNormal="70" workbookViewId="0">
      <selection activeCell="J20" sqref="J20"/>
    </sheetView>
  </sheetViews>
  <sheetFormatPr defaultRowHeight="12.75" x14ac:dyDescent="0.2"/>
  <cols>
    <col min="1" max="1" width="5.140625" style="25" customWidth="1"/>
    <col min="2" max="2" width="28.5703125" style="25" customWidth="1"/>
    <col min="3" max="3" width="1.28515625" style="25" customWidth="1"/>
    <col min="4" max="4" width="16" style="25" bestFit="1" customWidth="1"/>
    <col min="5" max="5" width="1.28515625" style="25" customWidth="1"/>
    <col min="6" max="6" width="13" style="25" customWidth="1"/>
    <col min="7" max="7" width="1.28515625" style="25" customWidth="1"/>
    <col min="8" max="8" width="18.85546875" style="25" bestFit="1" customWidth="1"/>
    <col min="9" max="9" width="1.28515625" style="25" customWidth="1"/>
    <col min="10" max="10" width="20.42578125" style="25" bestFit="1" customWidth="1"/>
    <col min="11" max="11" width="1.28515625" style="25" customWidth="1"/>
    <col min="12" max="12" width="22" style="25" bestFit="1" customWidth="1"/>
    <col min="13" max="13" width="1.28515625" style="25" customWidth="1"/>
    <col min="14" max="14" width="13" style="25" customWidth="1"/>
    <col min="15" max="15" width="1.28515625" style="25" customWidth="1"/>
    <col min="16" max="16" width="13" style="25" customWidth="1"/>
    <col min="17" max="17" width="1.28515625" style="25" customWidth="1"/>
    <col min="18" max="18" width="13" style="25" customWidth="1"/>
    <col min="19" max="19" width="1.28515625" style="25" customWidth="1"/>
    <col min="20" max="20" width="13" style="25" customWidth="1"/>
    <col min="21" max="21" width="1.28515625" style="25" customWidth="1"/>
    <col min="22" max="22" width="15.5703125" style="25" customWidth="1"/>
    <col min="23" max="23" width="1.28515625" style="25" customWidth="1"/>
    <col min="24" max="24" width="15.5703125" style="25" customWidth="1"/>
    <col min="25" max="25" width="1.28515625" style="25" customWidth="1"/>
    <col min="26" max="26" width="20.5703125" style="25" bestFit="1" customWidth="1"/>
    <col min="27" max="27" width="1.28515625" style="25" customWidth="1"/>
    <col min="28" max="28" width="22" style="25" bestFit="1" customWidth="1"/>
    <col min="29" max="29" width="1.28515625" style="25" customWidth="1"/>
    <col min="30" max="30" width="18.28515625" style="25" bestFit="1" customWidth="1"/>
    <col min="31" max="31" width="4.7109375" style="25" customWidth="1"/>
    <col min="32" max="32" width="9.140625" style="25"/>
    <col min="33" max="33" width="21" style="25" hidden="1" customWidth="1"/>
    <col min="34" max="16384" width="9.140625" style="25"/>
  </cols>
  <sheetData>
    <row r="1" spans="1:36" ht="24.75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</row>
    <row r="2" spans="1:36" ht="24.75" customHeight="1" x14ac:dyDescent="0.2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</row>
    <row r="3" spans="1:36" ht="24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</row>
    <row r="4" spans="1:36" ht="32.25" customHeight="1" x14ac:dyDescent="0.2">
      <c r="A4" s="177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</row>
    <row r="5" spans="1:36" ht="45.75" customHeight="1" x14ac:dyDescent="0.2">
      <c r="A5" s="179" t="s">
        <v>60</v>
      </c>
      <c r="B5" s="251" t="s">
        <v>61</v>
      </c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177"/>
      <c r="AF5" s="177"/>
      <c r="AG5" s="177"/>
      <c r="AH5" s="177"/>
      <c r="AI5" s="177"/>
      <c r="AJ5" s="177"/>
    </row>
    <row r="6" spans="1:36" ht="26.25" customHeight="1" x14ac:dyDescent="0.2">
      <c r="A6" s="252" t="s">
        <v>62</v>
      </c>
      <c r="B6" s="252"/>
      <c r="C6" s="252"/>
      <c r="D6" s="252"/>
      <c r="E6" s="252"/>
      <c r="F6" s="252"/>
      <c r="G6" s="252"/>
      <c r="H6" s="252" t="s">
        <v>7</v>
      </c>
      <c r="I6" s="252"/>
      <c r="J6" s="252"/>
      <c r="K6" s="252"/>
      <c r="L6" s="252"/>
      <c r="M6" s="54"/>
      <c r="N6" s="252" t="s">
        <v>8</v>
      </c>
      <c r="O6" s="252"/>
      <c r="P6" s="252"/>
      <c r="Q6" s="252"/>
      <c r="R6" s="252"/>
      <c r="S6" s="252"/>
      <c r="T6" s="252"/>
      <c r="U6" s="54"/>
      <c r="V6" s="252" t="s">
        <v>9</v>
      </c>
      <c r="W6" s="252"/>
      <c r="X6" s="252"/>
      <c r="Y6" s="252"/>
      <c r="Z6" s="252"/>
      <c r="AA6" s="252"/>
      <c r="AB6" s="252"/>
      <c r="AC6" s="252"/>
      <c r="AD6" s="252"/>
      <c r="AE6" s="177"/>
      <c r="AF6" s="177"/>
      <c r="AG6" s="185"/>
      <c r="AH6" s="177"/>
      <c r="AI6" s="177"/>
      <c r="AJ6" s="177"/>
    </row>
    <row r="7" spans="1:36" ht="30" customHeight="1" x14ac:dyDescent="0.2">
      <c r="A7" s="198"/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54"/>
      <c r="N7" s="253" t="s">
        <v>10</v>
      </c>
      <c r="O7" s="253"/>
      <c r="P7" s="253"/>
      <c r="Q7" s="198"/>
      <c r="R7" s="253" t="s">
        <v>11</v>
      </c>
      <c r="S7" s="253"/>
      <c r="T7" s="253"/>
      <c r="U7" s="54"/>
      <c r="V7" s="198"/>
      <c r="W7" s="198"/>
      <c r="X7" s="198"/>
      <c r="Y7" s="198"/>
      <c r="Z7" s="198"/>
      <c r="AA7" s="198"/>
      <c r="AB7" s="198"/>
      <c r="AC7" s="198"/>
      <c r="AD7" s="198"/>
      <c r="AE7" s="177"/>
      <c r="AF7" s="177"/>
      <c r="AG7" s="185"/>
      <c r="AH7" s="177"/>
      <c r="AI7" s="177"/>
      <c r="AJ7" s="177"/>
    </row>
    <row r="8" spans="1:36" ht="30" customHeight="1" x14ac:dyDescent="0.2">
      <c r="A8" s="252" t="s">
        <v>63</v>
      </c>
      <c r="B8" s="252"/>
      <c r="C8" s="54"/>
      <c r="D8" s="180" t="s">
        <v>64</v>
      </c>
      <c r="E8" s="54"/>
      <c r="F8" s="180" t="s">
        <v>65</v>
      </c>
      <c r="G8" s="54"/>
      <c r="H8" s="180" t="s">
        <v>13</v>
      </c>
      <c r="I8" s="54"/>
      <c r="J8" s="180" t="s">
        <v>14</v>
      </c>
      <c r="K8" s="54"/>
      <c r="L8" s="180" t="s">
        <v>15</v>
      </c>
      <c r="M8" s="54"/>
      <c r="N8" s="181" t="s">
        <v>13</v>
      </c>
      <c r="O8" s="198"/>
      <c r="P8" s="181" t="s">
        <v>14</v>
      </c>
      <c r="Q8" s="54"/>
      <c r="R8" s="181" t="s">
        <v>13</v>
      </c>
      <c r="S8" s="198"/>
      <c r="T8" s="181" t="s">
        <v>16</v>
      </c>
      <c r="U8" s="54"/>
      <c r="V8" s="180" t="s">
        <v>13</v>
      </c>
      <c r="W8" s="54"/>
      <c r="X8" s="180" t="s">
        <v>17</v>
      </c>
      <c r="Y8" s="54"/>
      <c r="Z8" s="180" t="s">
        <v>14</v>
      </c>
      <c r="AA8" s="54"/>
      <c r="AB8" s="180" t="s">
        <v>15</v>
      </c>
      <c r="AC8" s="54"/>
      <c r="AD8" s="180" t="s">
        <v>18</v>
      </c>
      <c r="AE8" s="177"/>
      <c r="AF8" s="177"/>
      <c r="AG8" s="185">
        <f>'واحدهای صندوق'!AC8</f>
        <v>89721079748156</v>
      </c>
      <c r="AH8" s="177"/>
      <c r="AI8" s="177"/>
      <c r="AJ8" s="177"/>
    </row>
    <row r="9" spans="1:36" ht="35.25" customHeight="1" x14ac:dyDescent="0.2">
      <c r="A9" s="265" t="s">
        <v>66</v>
      </c>
      <c r="B9" s="265"/>
      <c r="C9" s="54"/>
      <c r="D9" s="182" t="s">
        <v>67</v>
      </c>
      <c r="E9" s="54"/>
      <c r="F9" s="182" t="s">
        <v>68</v>
      </c>
      <c r="G9" s="54"/>
      <c r="H9" s="183">
        <v>2203109</v>
      </c>
      <c r="I9" s="54"/>
      <c r="J9" s="183">
        <v>15003981955816</v>
      </c>
      <c r="K9" s="54"/>
      <c r="L9" s="183">
        <v>16933332672327</v>
      </c>
      <c r="M9" s="54"/>
      <c r="N9" s="183">
        <v>0</v>
      </c>
      <c r="O9" s="54"/>
      <c r="P9" s="183">
        <v>0</v>
      </c>
      <c r="Q9" s="54"/>
      <c r="R9" s="183">
        <v>0</v>
      </c>
      <c r="S9" s="54"/>
      <c r="T9" s="183">
        <v>0</v>
      </c>
      <c r="U9" s="54"/>
      <c r="V9" s="183">
        <v>2203109</v>
      </c>
      <c r="W9" s="54"/>
      <c r="X9" s="183">
        <v>7691684</v>
      </c>
      <c r="Y9" s="54"/>
      <c r="Z9" s="183">
        <v>15003981955816</v>
      </c>
      <c r="AA9" s="54"/>
      <c r="AB9" s="183">
        <v>16933332672327</v>
      </c>
      <c r="AC9" s="54"/>
      <c r="AD9" s="61">
        <f>AB9/AG8</f>
        <v>0.18873304601168739</v>
      </c>
      <c r="AE9" s="177"/>
      <c r="AF9" s="177"/>
      <c r="AG9" s="51">
        <f>AB9/$AG$8</f>
        <v>0.18873304601168739</v>
      </c>
      <c r="AH9" s="177"/>
      <c r="AI9" s="177"/>
      <c r="AJ9" s="177"/>
    </row>
    <row r="10" spans="1:36" ht="35.25" customHeight="1" x14ac:dyDescent="0.2">
      <c r="A10" s="266" t="s">
        <v>69</v>
      </c>
      <c r="B10" s="266"/>
      <c r="C10" s="54"/>
      <c r="D10" s="184" t="s">
        <v>70</v>
      </c>
      <c r="E10" s="54"/>
      <c r="F10" s="184" t="s">
        <v>71</v>
      </c>
      <c r="G10" s="54"/>
      <c r="H10" s="185">
        <v>1335900</v>
      </c>
      <c r="I10" s="54"/>
      <c r="J10" s="185">
        <v>4999848883800</v>
      </c>
      <c r="K10" s="54"/>
      <c r="L10" s="185">
        <v>5264098262381</v>
      </c>
      <c r="M10" s="54"/>
      <c r="N10" s="185">
        <v>0</v>
      </c>
      <c r="O10" s="54"/>
      <c r="P10" s="185">
        <v>0</v>
      </c>
      <c r="Q10" s="54"/>
      <c r="R10" s="185">
        <v>0</v>
      </c>
      <c r="S10" s="54"/>
      <c r="T10" s="185">
        <v>0</v>
      </c>
      <c r="U10" s="54"/>
      <c r="V10" s="185">
        <v>1335900</v>
      </c>
      <c r="W10" s="54"/>
      <c r="X10" s="185">
        <v>4020144</v>
      </c>
      <c r="Y10" s="54"/>
      <c r="Z10" s="185">
        <v>4999848883800</v>
      </c>
      <c r="AA10" s="54"/>
      <c r="AB10" s="185">
        <v>5366618044332</v>
      </c>
      <c r="AC10" s="54"/>
      <c r="AD10" s="51">
        <f>AB10/$AG$8</f>
        <v>5.9814461210185091E-2</v>
      </c>
      <c r="AE10" s="177"/>
      <c r="AF10" s="177"/>
      <c r="AG10" s="51">
        <f t="shared" ref="AG10:AG16" si="0">AB10/$AG$8</f>
        <v>5.9814461210185091E-2</v>
      </c>
      <c r="AH10" s="177"/>
      <c r="AI10" s="177"/>
      <c r="AJ10" s="177"/>
    </row>
    <row r="11" spans="1:36" ht="35.25" customHeight="1" x14ac:dyDescent="0.2">
      <c r="A11" s="266" t="s">
        <v>72</v>
      </c>
      <c r="B11" s="266"/>
      <c r="C11" s="54"/>
      <c r="D11" s="184" t="s">
        <v>73</v>
      </c>
      <c r="E11" s="54"/>
      <c r="F11" s="184" t="s">
        <v>74</v>
      </c>
      <c r="G11" s="54"/>
      <c r="H11" s="185">
        <v>9086</v>
      </c>
      <c r="I11" s="54"/>
      <c r="J11" s="185">
        <v>5082255524</v>
      </c>
      <c r="K11" s="54"/>
      <c r="L11" s="185">
        <v>6279740810</v>
      </c>
      <c r="M11" s="54"/>
      <c r="N11" s="185">
        <v>0</v>
      </c>
      <c r="O11" s="54"/>
      <c r="P11" s="185">
        <v>0</v>
      </c>
      <c r="Q11" s="54"/>
      <c r="R11" s="185">
        <v>0</v>
      </c>
      <c r="S11" s="54"/>
      <c r="T11" s="185">
        <v>0</v>
      </c>
      <c r="U11" s="54"/>
      <c r="V11" s="185">
        <v>9086</v>
      </c>
      <c r="W11" s="54"/>
      <c r="X11" s="185">
        <v>710010</v>
      </c>
      <c r="Y11" s="54"/>
      <c r="Z11" s="185">
        <v>5082255524</v>
      </c>
      <c r="AA11" s="54"/>
      <c r="AB11" s="185">
        <v>6449981588</v>
      </c>
      <c r="AC11" s="54"/>
      <c r="AD11" s="51">
        <f t="shared" ref="AD11:AD16" si="1">AB11/$AG$8</f>
        <v>7.1889255079239769E-5</v>
      </c>
      <c r="AE11" s="177"/>
      <c r="AF11" s="177"/>
      <c r="AG11" s="51">
        <f t="shared" si="0"/>
        <v>7.1889255079239769E-5</v>
      </c>
      <c r="AH11" s="177"/>
      <c r="AI11" s="177"/>
      <c r="AJ11" s="177"/>
    </row>
    <row r="12" spans="1:36" ht="35.25" customHeight="1" x14ac:dyDescent="0.2">
      <c r="A12" s="266" t="s">
        <v>75</v>
      </c>
      <c r="B12" s="266"/>
      <c r="C12" s="54"/>
      <c r="D12" s="184" t="s">
        <v>76</v>
      </c>
      <c r="E12" s="54"/>
      <c r="F12" s="184" t="s">
        <v>77</v>
      </c>
      <c r="G12" s="54"/>
      <c r="H12" s="185">
        <v>1500000</v>
      </c>
      <c r="I12" s="54"/>
      <c r="J12" s="185">
        <v>1500000000000</v>
      </c>
      <c r="K12" s="54"/>
      <c r="L12" s="185">
        <v>1499728125000</v>
      </c>
      <c r="M12" s="54"/>
      <c r="N12" s="185">
        <v>0</v>
      </c>
      <c r="O12" s="54"/>
      <c r="P12" s="185">
        <v>0</v>
      </c>
      <c r="Q12" s="54"/>
      <c r="R12" s="185">
        <v>0</v>
      </c>
      <c r="S12" s="54"/>
      <c r="T12" s="185">
        <v>0</v>
      </c>
      <c r="U12" s="54"/>
      <c r="V12" s="185">
        <v>1500000</v>
      </c>
      <c r="W12" s="54"/>
      <c r="X12" s="185">
        <v>1000000</v>
      </c>
      <c r="Y12" s="54"/>
      <c r="Z12" s="185">
        <v>1500000000000</v>
      </c>
      <c r="AA12" s="54"/>
      <c r="AB12" s="185">
        <v>1499728125000</v>
      </c>
      <c r="AC12" s="54"/>
      <c r="AD12" s="51">
        <f t="shared" si="1"/>
        <v>1.6715448913562851E-2</v>
      </c>
      <c r="AE12" s="177"/>
      <c r="AF12" s="177"/>
      <c r="AG12" s="51">
        <f t="shared" si="0"/>
        <v>1.6715448913562851E-2</v>
      </c>
      <c r="AH12" s="177"/>
      <c r="AI12" s="177"/>
      <c r="AJ12" s="177"/>
    </row>
    <row r="13" spans="1:36" ht="35.25" customHeight="1" x14ac:dyDescent="0.2">
      <c r="A13" s="266" t="s">
        <v>78</v>
      </c>
      <c r="B13" s="266"/>
      <c r="C13" s="54"/>
      <c r="D13" s="184" t="s">
        <v>79</v>
      </c>
      <c r="E13" s="54"/>
      <c r="F13" s="184" t="s">
        <v>80</v>
      </c>
      <c r="G13" s="54"/>
      <c r="H13" s="185">
        <v>750000</v>
      </c>
      <c r="I13" s="54"/>
      <c r="J13" s="185">
        <v>750000000000</v>
      </c>
      <c r="K13" s="54"/>
      <c r="L13" s="185">
        <v>749864062500</v>
      </c>
      <c r="M13" s="54"/>
      <c r="N13" s="185">
        <v>0</v>
      </c>
      <c r="O13" s="54"/>
      <c r="P13" s="185">
        <v>0</v>
      </c>
      <c r="Q13" s="54"/>
      <c r="R13" s="185">
        <v>0</v>
      </c>
      <c r="S13" s="54"/>
      <c r="T13" s="185">
        <v>0</v>
      </c>
      <c r="U13" s="54"/>
      <c r="V13" s="185">
        <v>750000</v>
      </c>
      <c r="W13" s="54"/>
      <c r="X13" s="185">
        <v>1000000</v>
      </c>
      <c r="Y13" s="54"/>
      <c r="Z13" s="185">
        <v>750000000000</v>
      </c>
      <c r="AA13" s="54"/>
      <c r="AB13" s="185">
        <v>749864062500</v>
      </c>
      <c r="AC13" s="54"/>
      <c r="AD13" s="51">
        <f t="shared" si="1"/>
        <v>8.3577244567814256E-3</v>
      </c>
      <c r="AE13" s="177"/>
      <c r="AF13" s="177"/>
      <c r="AG13" s="51">
        <f t="shared" si="0"/>
        <v>8.3577244567814256E-3</v>
      </c>
      <c r="AH13" s="177"/>
      <c r="AI13" s="177"/>
      <c r="AJ13" s="177"/>
    </row>
    <row r="14" spans="1:36" ht="35.25" customHeight="1" x14ac:dyDescent="0.2">
      <c r="A14" s="266" t="s">
        <v>81</v>
      </c>
      <c r="B14" s="266"/>
      <c r="C14" s="54"/>
      <c r="D14" s="184" t="s">
        <v>82</v>
      </c>
      <c r="E14" s="54"/>
      <c r="F14" s="184" t="s">
        <v>83</v>
      </c>
      <c r="G14" s="54"/>
      <c r="H14" s="185">
        <v>5000000</v>
      </c>
      <c r="I14" s="54"/>
      <c r="J14" s="185">
        <v>4882000000000</v>
      </c>
      <c r="K14" s="54"/>
      <c r="L14" s="185">
        <v>4853620121875</v>
      </c>
      <c r="M14" s="54"/>
      <c r="N14" s="185">
        <v>0</v>
      </c>
      <c r="O14" s="54"/>
      <c r="P14" s="185">
        <v>0</v>
      </c>
      <c r="Q14" s="54"/>
      <c r="R14" s="185">
        <v>0</v>
      </c>
      <c r="S14" s="54"/>
      <c r="T14" s="185">
        <v>0</v>
      </c>
      <c r="U14" s="54"/>
      <c r="V14" s="185">
        <v>5000000</v>
      </c>
      <c r="W14" s="54"/>
      <c r="X14" s="185">
        <v>974800</v>
      </c>
      <c r="Y14" s="54"/>
      <c r="Z14" s="185">
        <v>4882000000000</v>
      </c>
      <c r="AA14" s="54"/>
      <c r="AB14" s="185">
        <v>4873116587500</v>
      </c>
      <c r="AC14" s="54"/>
      <c r="AD14" s="51">
        <f t="shared" si="1"/>
        <v>5.4314065336470221E-2</v>
      </c>
      <c r="AE14" s="177"/>
      <c r="AF14" s="177"/>
      <c r="AG14" s="51">
        <f t="shared" si="0"/>
        <v>5.4314065336470221E-2</v>
      </c>
      <c r="AH14" s="177"/>
      <c r="AI14" s="177"/>
      <c r="AJ14" s="177"/>
    </row>
    <row r="15" spans="1:36" ht="35.25" customHeight="1" x14ac:dyDescent="0.2">
      <c r="A15" s="266" t="s">
        <v>84</v>
      </c>
      <c r="B15" s="266"/>
      <c r="C15" s="54"/>
      <c r="D15" s="184" t="s">
        <v>82</v>
      </c>
      <c r="E15" s="54"/>
      <c r="F15" s="184" t="s">
        <v>85</v>
      </c>
      <c r="G15" s="54"/>
      <c r="H15" s="185">
        <v>150000</v>
      </c>
      <c r="I15" s="54"/>
      <c r="J15" s="185">
        <v>146100000000</v>
      </c>
      <c r="K15" s="54"/>
      <c r="L15" s="185">
        <v>144873736875</v>
      </c>
      <c r="M15" s="54"/>
      <c r="N15" s="185">
        <v>0</v>
      </c>
      <c r="O15" s="54"/>
      <c r="P15" s="185">
        <v>0</v>
      </c>
      <c r="Q15" s="54"/>
      <c r="R15" s="185">
        <v>0</v>
      </c>
      <c r="S15" s="54"/>
      <c r="T15" s="185">
        <v>0</v>
      </c>
      <c r="U15" s="54"/>
      <c r="V15" s="185">
        <v>150000</v>
      </c>
      <c r="W15" s="54"/>
      <c r="X15" s="185">
        <v>966000</v>
      </c>
      <c r="Y15" s="54"/>
      <c r="Z15" s="185">
        <v>146100000000</v>
      </c>
      <c r="AA15" s="54"/>
      <c r="AB15" s="185">
        <v>144873736875</v>
      </c>
      <c r="AC15" s="54"/>
      <c r="AD15" s="51">
        <f t="shared" si="1"/>
        <v>1.6147123650501712E-3</v>
      </c>
      <c r="AE15" s="177"/>
      <c r="AF15" s="177"/>
      <c r="AG15" s="51">
        <f t="shared" si="0"/>
        <v>1.6147123650501712E-3</v>
      </c>
      <c r="AH15" s="177"/>
      <c r="AI15" s="177"/>
      <c r="AJ15" s="177"/>
    </row>
    <row r="16" spans="1:36" ht="35.25" customHeight="1" x14ac:dyDescent="0.2">
      <c r="A16" s="267" t="s">
        <v>86</v>
      </c>
      <c r="B16" s="267"/>
      <c r="C16" s="54"/>
      <c r="D16" s="186" t="s">
        <v>87</v>
      </c>
      <c r="E16" s="54"/>
      <c r="F16" s="186" t="s">
        <v>88</v>
      </c>
      <c r="G16" s="54"/>
      <c r="H16" s="106">
        <v>2997908</v>
      </c>
      <c r="I16" s="54"/>
      <c r="J16" s="106">
        <v>2997908000000</v>
      </c>
      <c r="K16" s="54"/>
      <c r="L16" s="106">
        <v>3057311921758</v>
      </c>
      <c r="M16" s="54"/>
      <c r="N16" s="106">
        <v>0</v>
      </c>
      <c r="O16" s="54"/>
      <c r="P16" s="106">
        <v>0</v>
      </c>
      <c r="Q16" s="54"/>
      <c r="R16" s="106">
        <v>0</v>
      </c>
      <c r="S16" s="54"/>
      <c r="T16" s="106">
        <v>0</v>
      </c>
      <c r="U16" s="54"/>
      <c r="V16" s="106">
        <v>2997908</v>
      </c>
      <c r="W16" s="54"/>
      <c r="X16" s="187">
        <v>1020000</v>
      </c>
      <c r="Y16" s="54"/>
      <c r="Z16" s="106">
        <v>2997908000000</v>
      </c>
      <c r="AA16" s="54"/>
      <c r="AB16" s="106">
        <v>3057311921758</v>
      </c>
      <c r="AC16" s="54"/>
      <c r="AD16" s="51">
        <f t="shared" si="1"/>
        <v>3.4075737054656163E-2</v>
      </c>
      <c r="AE16" s="177"/>
      <c r="AF16" s="177"/>
      <c r="AG16" s="51">
        <f t="shared" si="0"/>
        <v>3.4075737054656163E-2</v>
      </c>
      <c r="AH16" s="177"/>
      <c r="AI16" s="177"/>
      <c r="AJ16" s="177"/>
    </row>
    <row r="17" spans="1:36" ht="35.25" customHeight="1" thickBot="1" x14ac:dyDescent="0.25">
      <c r="A17" s="260" t="s">
        <v>26</v>
      </c>
      <c r="B17" s="260"/>
      <c r="C17" s="54"/>
      <c r="D17" s="108"/>
      <c r="E17" s="54"/>
      <c r="F17" s="108"/>
      <c r="G17" s="54"/>
      <c r="H17" s="108"/>
      <c r="I17" s="54"/>
      <c r="J17" s="108">
        <f>SUM(J9:J16)</f>
        <v>30284921095140</v>
      </c>
      <c r="K17" s="54"/>
      <c r="L17" s="108">
        <f>SUM(L9:L16)</f>
        <v>32509108643526</v>
      </c>
      <c r="M17" s="54"/>
      <c r="N17" s="108">
        <v>0</v>
      </c>
      <c r="O17" s="54"/>
      <c r="P17" s="108">
        <v>0</v>
      </c>
      <c r="Q17" s="54"/>
      <c r="R17" s="108">
        <v>0</v>
      </c>
      <c r="S17" s="54"/>
      <c r="T17" s="108">
        <v>0</v>
      </c>
      <c r="U17" s="54"/>
      <c r="V17" s="108"/>
      <c r="W17" s="54"/>
      <c r="X17" s="187"/>
      <c r="Y17" s="54"/>
      <c r="Z17" s="108">
        <f>SUM(Z9:Z16)</f>
        <v>30284921095140</v>
      </c>
      <c r="AA17" s="54"/>
      <c r="AB17" s="108">
        <f>SUM(AB9:AB16)</f>
        <v>32631295131880</v>
      </c>
      <c r="AC17" s="54"/>
      <c r="AD17" s="53">
        <f>SUM(AD9:AD16)</f>
        <v>0.3636970846034725</v>
      </c>
      <c r="AE17" s="177"/>
      <c r="AF17" s="177"/>
      <c r="AG17" s="51">
        <f>SUM(AG9:AG16)</f>
        <v>0.3636970846034725</v>
      </c>
      <c r="AH17" s="177"/>
      <c r="AI17" s="177"/>
      <c r="AJ17" s="177"/>
    </row>
    <row r="18" spans="1:36" ht="26.25" customHeight="1" thickTop="1" x14ac:dyDescent="0.2">
      <c r="A18" s="177"/>
      <c r="B18" s="177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85"/>
      <c r="AH18" s="177"/>
      <c r="AI18" s="177"/>
      <c r="AJ18" s="177"/>
    </row>
    <row r="19" spans="1:36" ht="21" customHeight="1" x14ac:dyDescent="0.2">
      <c r="A19" s="177"/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99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</row>
    <row r="20" spans="1:36" ht="21" x14ac:dyDescent="0.2">
      <c r="A20" s="177"/>
      <c r="B20" s="177"/>
      <c r="C20" s="177"/>
      <c r="D20" s="177"/>
      <c r="E20" s="177"/>
      <c r="F20" s="177"/>
      <c r="G20" s="177"/>
      <c r="H20" s="185"/>
      <c r="I20" s="177"/>
      <c r="J20" s="185"/>
      <c r="K20" s="177"/>
      <c r="L20" s="185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85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</row>
    <row r="21" spans="1:36" ht="21" x14ac:dyDescent="0.2">
      <c r="A21" s="177"/>
      <c r="B21" s="177"/>
      <c r="C21" s="177"/>
      <c r="D21" s="185"/>
      <c r="E21" s="185"/>
      <c r="F21" s="185"/>
      <c r="G21" s="185"/>
      <c r="H21" s="185"/>
      <c r="I21" s="185"/>
      <c r="J21" s="185"/>
      <c r="K21" s="185"/>
      <c r="L21" s="185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85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</row>
    <row r="22" spans="1:36" ht="21" x14ac:dyDescent="0.2">
      <c r="A22" s="177"/>
      <c r="B22" s="177"/>
      <c r="C22" s="177"/>
      <c r="D22" s="177"/>
      <c r="E22" s="185"/>
      <c r="F22" s="185"/>
      <c r="G22" s="185"/>
      <c r="H22" s="177"/>
      <c r="I22" s="185"/>
      <c r="J22" s="177"/>
      <c r="K22" s="185"/>
      <c r="L22" s="185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85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</row>
    <row r="23" spans="1:36" ht="21" x14ac:dyDescent="0.2">
      <c r="D23" s="38"/>
      <c r="E23" s="38"/>
      <c r="F23" s="38"/>
      <c r="G23" s="38"/>
      <c r="H23" s="38"/>
      <c r="I23" s="38"/>
      <c r="J23" s="38"/>
      <c r="K23" s="38"/>
      <c r="L23" s="38"/>
      <c r="Z23" s="38"/>
    </row>
    <row r="24" spans="1:36" ht="21" x14ac:dyDescent="0.2">
      <c r="D24" s="38"/>
      <c r="E24" s="38"/>
      <c r="F24" s="38"/>
      <c r="G24" s="38"/>
      <c r="H24" s="38"/>
      <c r="I24" s="38"/>
      <c r="J24" s="38"/>
      <c r="K24" s="38"/>
      <c r="L24" s="38"/>
      <c r="Z24" s="38"/>
    </row>
    <row r="25" spans="1:36" ht="21" x14ac:dyDescent="0.2">
      <c r="D25" s="38"/>
      <c r="E25" s="38"/>
      <c r="F25" s="38"/>
      <c r="G25" s="38"/>
      <c r="H25" s="38"/>
      <c r="I25" s="38"/>
      <c r="J25" s="38"/>
      <c r="K25" s="38"/>
      <c r="L25" s="38"/>
      <c r="Z25" s="38"/>
    </row>
    <row r="26" spans="1:36" ht="21" x14ac:dyDescent="0.2">
      <c r="Z26" s="38"/>
    </row>
    <row r="27" spans="1:36" ht="21" x14ac:dyDescent="0.2">
      <c r="Z27" s="38"/>
    </row>
  </sheetData>
  <mergeCells count="20">
    <mergeCell ref="A16:B16"/>
    <mergeCell ref="A17:B17"/>
    <mergeCell ref="A11:B11"/>
    <mergeCell ref="A12:B12"/>
    <mergeCell ref="A13:B13"/>
    <mergeCell ref="A14:B14"/>
    <mergeCell ref="A15:B15"/>
    <mergeCell ref="N7:P7"/>
    <mergeCell ref="R7:T7"/>
    <mergeCell ref="A8:B8"/>
    <mergeCell ref="A9:B9"/>
    <mergeCell ref="A10:B10"/>
    <mergeCell ref="A1:AD1"/>
    <mergeCell ref="A2:AD2"/>
    <mergeCell ref="A3:AD3"/>
    <mergeCell ref="B5:AD5"/>
    <mergeCell ref="A6:G6"/>
    <mergeCell ref="H6:L6"/>
    <mergeCell ref="N6:T6"/>
    <mergeCell ref="V6:AD6"/>
  </mergeCells>
  <conditionalFormatting sqref="D20:F20 D9:F13 D16:F16 E14:F15 D26:F27">
    <cfRule type="duplicateValues" dxfId="5" priority="3"/>
  </conditionalFormatting>
  <conditionalFormatting sqref="Z20:Z27 Z9:Z16">
    <cfRule type="duplicateValues" dxfId="4" priority="2"/>
  </conditionalFormatting>
  <conditionalFormatting sqref="Z9:Z27">
    <cfRule type="duplicateValues" dxfId="3" priority="1"/>
  </conditionalFormatting>
  <pageMargins left="0.39" right="0.39" top="0.39" bottom="0.39" header="0" footer="0"/>
  <pageSetup paperSize="9" scale="4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13" ht="21.75" customHeight="1" x14ac:dyDescent="0.2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</row>
    <row r="3" spans="1:13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</row>
    <row r="4" spans="1:13" ht="14.45" customHeight="1" x14ac:dyDescent="0.2">
      <c r="A4" s="251" t="s">
        <v>89</v>
      </c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</row>
    <row r="5" spans="1:13" ht="14.45" customHeight="1" x14ac:dyDescent="0.2">
      <c r="A5" s="251" t="s">
        <v>90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</row>
    <row r="6" spans="1:13" ht="14.45" customHeight="1" x14ac:dyDescent="0.2"/>
    <row r="7" spans="1:13" ht="14.45" customHeight="1" x14ac:dyDescent="0.2">
      <c r="C7" s="252" t="s">
        <v>9</v>
      </c>
      <c r="D7" s="252"/>
      <c r="E7" s="252"/>
      <c r="F7" s="252"/>
      <c r="G7" s="252"/>
      <c r="H7" s="252"/>
      <c r="I7" s="252"/>
      <c r="J7" s="252"/>
      <c r="K7" s="252"/>
      <c r="L7" s="252"/>
      <c r="M7" s="252"/>
    </row>
    <row r="8" spans="1:13" ht="14.45" customHeight="1" x14ac:dyDescent="0.2">
      <c r="A8" s="2" t="s">
        <v>91</v>
      </c>
      <c r="C8" s="4" t="s">
        <v>13</v>
      </c>
      <c r="D8" s="3"/>
      <c r="E8" s="4" t="s">
        <v>92</v>
      </c>
      <c r="F8" s="3"/>
      <c r="G8" s="4" t="s">
        <v>93</v>
      </c>
      <c r="H8" s="3"/>
      <c r="I8" s="4" t="s">
        <v>94</v>
      </c>
      <c r="J8" s="3"/>
      <c r="K8" s="4" t="s">
        <v>95</v>
      </c>
      <c r="L8" s="3"/>
      <c r="M8" s="4" t="s">
        <v>96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57C-8251-427A-A23E-8291675D46A5}">
  <sheetPr>
    <pageSetUpPr fitToPage="1"/>
  </sheetPr>
  <dimension ref="A1:L102"/>
  <sheetViews>
    <sheetView rightToLeft="1" workbookViewId="0">
      <selection activeCell="D101" sqref="D101:J101"/>
    </sheetView>
  </sheetViews>
  <sheetFormatPr defaultRowHeight="12.75" x14ac:dyDescent="0.2"/>
  <cols>
    <col min="1" max="1" width="5.140625" style="25" customWidth="1"/>
    <col min="2" max="2" width="45.7109375" style="25" customWidth="1"/>
    <col min="3" max="3" width="1.28515625" style="25" customWidth="1"/>
    <col min="4" max="4" width="19.85546875" style="25" bestFit="1" customWidth="1"/>
    <col min="5" max="5" width="1.28515625" style="25" customWidth="1"/>
    <col min="6" max="6" width="20.28515625" style="25" bestFit="1" customWidth="1"/>
    <col min="7" max="7" width="1.28515625" style="25" customWidth="1"/>
    <col min="8" max="8" width="19.85546875" style="25" bestFit="1" customWidth="1"/>
    <col min="9" max="9" width="1.28515625" style="25" customWidth="1"/>
    <col min="10" max="10" width="19.42578125" style="25" bestFit="1" customWidth="1"/>
    <col min="11" max="11" width="1.28515625" style="25" customWidth="1"/>
    <col min="12" max="12" width="19.42578125" style="25" customWidth="1"/>
    <col min="13" max="13" width="16.28515625" style="25" customWidth="1"/>
    <col min="14" max="16384" width="9.140625" style="25"/>
  </cols>
  <sheetData>
    <row r="1" spans="1:12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</row>
    <row r="2" spans="1:12" ht="21.75" customHeight="1" x14ac:dyDescent="0.2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</row>
    <row r="3" spans="1:12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</row>
    <row r="4" spans="1:12" ht="14.45" customHeight="1" x14ac:dyDescent="0.2"/>
    <row r="5" spans="1:12" ht="24" customHeight="1" x14ac:dyDescent="0.2">
      <c r="A5" s="93" t="s">
        <v>97</v>
      </c>
      <c r="B5" s="251" t="s">
        <v>98</v>
      </c>
      <c r="C5" s="251"/>
      <c r="D5" s="251"/>
      <c r="E5" s="251"/>
      <c r="F5" s="251"/>
      <c r="G5" s="251"/>
      <c r="H5" s="251"/>
      <c r="I5" s="251"/>
      <c r="J5" s="251"/>
      <c r="K5" s="251"/>
      <c r="L5" s="251"/>
    </row>
    <row r="6" spans="1:12" ht="24" customHeight="1" x14ac:dyDescent="0.2">
      <c r="A6" s="269" t="s">
        <v>99</v>
      </c>
      <c r="B6" s="269"/>
      <c r="D6" s="90" t="s">
        <v>7</v>
      </c>
      <c r="F6" s="252" t="s">
        <v>8</v>
      </c>
      <c r="G6" s="252"/>
      <c r="H6" s="252"/>
      <c r="J6" s="90" t="s">
        <v>9</v>
      </c>
    </row>
    <row r="7" spans="1:12" ht="14.25" customHeight="1" x14ac:dyDescent="0.2">
      <c r="D7" s="26"/>
      <c r="F7" s="26"/>
      <c r="G7" s="26"/>
      <c r="H7" s="26"/>
      <c r="J7" s="26"/>
    </row>
    <row r="8" spans="1:12" ht="22.5" customHeight="1" x14ac:dyDescent="0.2">
      <c r="A8" s="270" t="s">
        <v>99</v>
      </c>
      <c r="B8" s="270"/>
      <c r="C8" s="270"/>
      <c r="D8" s="115">
        <v>30030006619</v>
      </c>
      <c r="F8" s="112"/>
      <c r="G8" s="112"/>
      <c r="H8" s="112"/>
      <c r="J8" s="112"/>
    </row>
    <row r="9" spans="1:12" ht="22.5" customHeight="1" x14ac:dyDescent="0.2">
      <c r="A9" s="270" t="s">
        <v>315</v>
      </c>
      <c r="B9" s="270"/>
      <c r="C9" s="270"/>
      <c r="D9" s="115">
        <v>44852437500000</v>
      </c>
      <c r="F9" s="112"/>
      <c r="G9" s="112"/>
      <c r="H9" s="112"/>
      <c r="J9" s="112"/>
    </row>
    <row r="10" spans="1:12" ht="22.5" customHeight="1" thickBot="1" x14ac:dyDescent="0.25">
      <c r="A10" s="271" t="s">
        <v>26</v>
      </c>
      <c r="B10" s="271"/>
      <c r="D10" s="114">
        <f>SUM(D8:D9)</f>
        <v>44882467506619</v>
      </c>
      <c r="F10" s="112"/>
      <c r="G10" s="112"/>
      <c r="H10" s="112"/>
      <c r="J10" s="112"/>
    </row>
    <row r="11" spans="1:12" ht="14.45" customHeight="1" thickTop="1" x14ac:dyDescent="0.2">
      <c r="A11" s="113"/>
      <c r="B11" s="113"/>
      <c r="C11" s="113"/>
      <c r="D11" s="112"/>
      <c r="F11" s="112"/>
      <c r="G11" s="112"/>
      <c r="H11" s="112"/>
      <c r="J11" s="112"/>
    </row>
    <row r="12" spans="1:12" ht="14.25" customHeight="1" x14ac:dyDescent="0.2">
      <c r="D12" s="112"/>
      <c r="F12" s="112"/>
      <c r="G12" s="112"/>
      <c r="H12" s="112"/>
      <c r="J12" s="112"/>
    </row>
    <row r="13" spans="1:12" ht="14.45" customHeight="1" x14ac:dyDescent="0.2">
      <c r="D13" s="112"/>
      <c r="F13" s="112"/>
      <c r="G13" s="112"/>
      <c r="H13" s="112"/>
      <c r="J13" s="112"/>
    </row>
    <row r="14" spans="1:12" ht="14.45" customHeight="1" x14ac:dyDescent="0.2">
      <c r="D14" s="112"/>
      <c r="F14" s="112"/>
      <c r="G14" s="112"/>
      <c r="H14" s="112"/>
      <c r="J14" s="112"/>
    </row>
    <row r="15" spans="1:12" ht="14.45" customHeight="1" x14ac:dyDescent="0.2">
      <c r="D15" s="112"/>
      <c r="F15" s="112"/>
      <c r="G15" s="112"/>
      <c r="H15" s="112"/>
      <c r="J15" s="112"/>
    </row>
    <row r="16" spans="1:12" ht="23.25" customHeight="1" x14ac:dyDescent="0.2">
      <c r="A16" s="252" t="s">
        <v>99</v>
      </c>
      <c r="B16" s="252"/>
      <c r="D16" s="90" t="s">
        <v>100</v>
      </c>
      <c r="F16" s="90" t="s">
        <v>101</v>
      </c>
      <c r="H16" s="90" t="s">
        <v>102</v>
      </c>
      <c r="J16" s="90" t="s">
        <v>100</v>
      </c>
      <c r="L16" s="90" t="s">
        <v>18</v>
      </c>
    </row>
    <row r="17" spans="1:12" ht="23.25" customHeight="1" x14ac:dyDescent="0.2">
      <c r="A17" s="111"/>
      <c r="B17" s="111"/>
      <c r="D17" s="111"/>
      <c r="F17" s="111"/>
      <c r="H17" s="111"/>
      <c r="J17" s="111"/>
      <c r="L17" s="111"/>
    </row>
    <row r="18" spans="1:12" ht="21.75" customHeight="1" x14ac:dyDescent="0.2">
      <c r="A18" s="272" t="s">
        <v>103</v>
      </c>
      <c r="B18" s="272"/>
      <c r="D18" s="27"/>
      <c r="F18" s="27"/>
      <c r="H18" s="27"/>
      <c r="J18" s="27"/>
      <c r="L18" s="28"/>
    </row>
    <row r="19" spans="1:12" ht="21.75" customHeight="1" x14ac:dyDescent="0.2">
      <c r="A19" s="268" t="s">
        <v>104</v>
      </c>
      <c r="B19" s="268"/>
      <c r="D19" s="29"/>
      <c r="F19" s="29"/>
      <c r="H19" s="29"/>
      <c r="J19" s="29"/>
      <c r="L19" s="30"/>
    </row>
    <row r="20" spans="1:12" ht="21.75" customHeight="1" x14ac:dyDescent="0.2">
      <c r="A20" s="268" t="s">
        <v>106</v>
      </c>
      <c r="B20" s="268"/>
      <c r="D20" s="29"/>
      <c r="F20" s="29"/>
      <c r="H20" s="29"/>
      <c r="J20" s="29"/>
      <c r="L20" s="30"/>
    </row>
    <row r="21" spans="1:12" ht="21.75" customHeight="1" x14ac:dyDescent="0.2">
      <c r="A21" s="268" t="s">
        <v>107</v>
      </c>
      <c r="B21" s="268"/>
      <c r="D21" s="29"/>
      <c r="F21" s="29"/>
      <c r="H21" s="29"/>
      <c r="J21" s="29"/>
      <c r="L21" s="30"/>
    </row>
    <row r="22" spans="1:12" ht="21.75" customHeight="1" x14ac:dyDescent="0.2">
      <c r="A22" s="268" t="s">
        <v>108</v>
      </c>
      <c r="B22" s="268"/>
      <c r="D22" s="29"/>
      <c r="F22" s="29"/>
      <c r="H22" s="29"/>
      <c r="J22" s="29"/>
      <c r="L22" s="30"/>
    </row>
    <row r="23" spans="1:12" ht="21.75" customHeight="1" x14ac:dyDescent="0.2">
      <c r="A23" s="268" t="s">
        <v>109</v>
      </c>
      <c r="B23" s="268"/>
      <c r="D23" s="29"/>
      <c r="F23" s="29"/>
      <c r="H23" s="29"/>
      <c r="J23" s="29"/>
      <c r="L23" s="30"/>
    </row>
    <row r="24" spans="1:12" ht="21.75" customHeight="1" x14ac:dyDescent="0.2">
      <c r="A24" s="268" t="s">
        <v>110</v>
      </c>
      <c r="B24" s="268"/>
      <c r="D24" s="29"/>
      <c r="F24" s="29"/>
      <c r="H24" s="29"/>
      <c r="J24" s="29"/>
      <c r="L24" s="30"/>
    </row>
    <row r="25" spans="1:12" ht="21.75" customHeight="1" x14ac:dyDescent="0.2">
      <c r="A25" s="268" t="s">
        <v>111</v>
      </c>
      <c r="B25" s="268"/>
      <c r="D25" s="29"/>
      <c r="F25" s="29"/>
      <c r="H25" s="29"/>
      <c r="J25" s="29"/>
      <c r="L25" s="30"/>
    </row>
    <row r="26" spans="1:12" ht="21.75" customHeight="1" x14ac:dyDescent="0.2">
      <c r="A26" s="268" t="s">
        <v>112</v>
      </c>
      <c r="B26" s="268"/>
      <c r="D26" s="29"/>
      <c r="F26" s="29"/>
      <c r="H26" s="29"/>
      <c r="J26" s="29"/>
      <c r="L26" s="30"/>
    </row>
    <row r="27" spans="1:12" ht="21.75" customHeight="1" x14ac:dyDescent="0.2">
      <c r="A27" s="268" t="s">
        <v>113</v>
      </c>
      <c r="B27" s="268"/>
      <c r="D27" s="29"/>
      <c r="F27" s="29"/>
      <c r="H27" s="29"/>
      <c r="J27" s="29"/>
      <c r="L27" s="30"/>
    </row>
    <row r="28" spans="1:12" ht="21.75" customHeight="1" x14ac:dyDescent="0.2">
      <c r="A28" s="268" t="s">
        <v>114</v>
      </c>
      <c r="B28" s="268"/>
      <c r="D28" s="29"/>
      <c r="F28" s="29"/>
      <c r="H28" s="29"/>
      <c r="J28" s="29"/>
      <c r="L28" s="30"/>
    </row>
    <row r="29" spans="1:12" ht="21.75" customHeight="1" x14ac:dyDescent="0.2">
      <c r="A29" s="268" t="s">
        <v>115</v>
      </c>
      <c r="B29" s="268"/>
      <c r="D29" s="29"/>
      <c r="F29" s="29"/>
      <c r="H29" s="29"/>
      <c r="J29" s="29"/>
      <c r="L29" s="30"/>
    </row>
    <row r="30" spans="1:12" ht="21.75" customHeight="1" x14ac:dyDescent="0.2">
      <c r="A30" s="268" t="s">
        <v>116</v>
      </c>
      <c r="B30" s="268"/>
      <c r="D30" s="29"/>
      <c r="F30" s="29"/>
      <c r="H30" s="29"/>
      <c r="J30" s="29"/>
      <c r="L30" s="30"/>
    </row>
    <row r="31" spans="1:12" ht="21.75" customHeight="1" x14ac:dyDescent="0.2">
      <c r="A31" s="268" t="s">
        <v>117</v>
      </c>
      <c r="B31" s="268"/>
      <c r="D31" s="29"/>
      <c r="F31" s="29"/>
      <c r="H31" s="29"/>
      <c r="J31" s="29"/>
      <c r="L31" s="30"/>
    </row>
    <row r="32" spans="1:12" ht="21.75" customHeight="1" x14ac:dyDescent="0.2">
      <c r="A32" s="268" t="s">
        <v>118</v>
      </c>
      <c r="B32" s="268"/>
      <c r="D32" s="29"/>
      <c r="F32" s="29"/>
      <c r="H32" s="29"/>
      <c r="J32" s="29"/>
      <c r="L32" s="30"/>
    </row>
    <row r="33" spans="1:12" ht="21.75" customHeight="1" x14ac:dyDescent="0.2">
      <c r="A33" s="268" t="s">
        <v>119</v>
      </c>
      <c r="B33" s="268"/>
      <c r="D33" s="29"/>
      <c r="F33" s="29"/>
      <c r="H33" s="29"/>
      <c r="J33" s="29"/>
      <c r="L33" s="30"/>
    </row>
    <row r="34" spans="1:12" ht="21.75" customHeight="1" x14ac:dyDescent="0.2">
      <c r="A34" s="268" t="s">
        <v>120</v>
      </c>
      <c r="B34" s="268"/>
      <c r="D34" s="29"/>
      <c r="F34" s="29"/>
      <c r="H34" s="29"/>
      <c r="J34" s="29"/>
      <c r="L34" s="30"/>
    </row>
    <row r="35" spans="1:12" ht="21.75" customHeight="1" x14ac:dyDescent="0.2">
      <c r="A35" s="263" t="s">
        <v>121</v>
      </c>
      <c r="B35" s="263"/>
      <c r="D35" s="29">
        <v>1097390000000</v>
      </c>
      <c r="F35" s="29">
        <v>0</v>
      </c>
      <c r="H35" s="29">
        <v>0</v>
      </c>
      <c r="J35" s="29">
        <v>1097390000000</v>
      </c>
      <c r="L35" s="30" t="s">
        <v>122</v>
      </c>
    </row>
    <row r="36" spans="1:12" ht="21.75" customHeight="1" x14ac:dyDescent="0.2">
      <c r="A36" s="263" t="s">
        <v>121</v>
      </c>
      <c r="B36" s="263"/>
      <c r="D36" s="29">
        <v>660000000000</v>
      </c>
      <c r="F36" s="29">
        <v>0</v>
      </c>
      <c r="H36" s="29">
        <v>0</v>
      </c>
      <c r="J36" s="29">
        <v>660000000000</v>
      </c>
      <c r="L36" s="30" t="s">
        <v>123</v>
      </c>
    </row>
    <row r="37" spans="1:12" ht="21.75" customHeight="1" x14ac:dyDescent="0.2">
      <c r="A37" s="263" t="s">
        <v>121</v>
      </c>
      <c r="B37" s="263"/>
      <c r="D37" s="29">
        <v>1246000000000</v>
      </c>
      <c r="F37" s="29">
        <v>0</v>
      </c>
      <c r="H37" s="29">
        <v>0</v>
      </c>
      <c r="J37" s="29">
        <v>1246000000000</v>
      </c>
      <c r="L37" s="30" t="s">
        <v>124</v>
      </c>
    </row>
    <row r="38" spans="1:12" ht="21.75" customHeight="1" x14ac:dyDescent="0.2">
      <c r="A38" s="263" t="s">
        <v>121</v>
      </c>
      <c r="B38" s="263"/>
      <c r="D38" s="29">
        <v>1000000000000</v>
      </c>
      <c r="F38" s="29">
        <v>0</v>
      </c>
      <c r="H38" s="29">
        <v>0</v>
      </c>
      <c r="J38" s="29">
        <v>1000000000000</v>
      </c>
      <c r="L38" s="30" t="s">
        <v>125</v>
      </c>
    </row>
    <row r="39" spans="1:12" ht="21.75" customHeight="1" x14ac:dyDescent="0.2">
      <c r="A39" s="263" t="s">
        <v>126</v>
      </c>
      <c r="B39" s="263"/>
      <c r="D39" s="29">
        <v>1000000000000</v>
      </c>
      <c r="F39" s="29">
        <v>0</v>
      </c>
      <c r="H39" s="29">
        <v>0</v>
      </c>
      <c r="J39" s="29">
        <v>1000000000000</v>
      </c>
      <c r="L39" s="30" t="s">
        <v>125</v>
      </c>
    </row>
    <row r="40" spans="1:12" ht="21.75" customHeight="1" x14ac:dyDescent="0.2">
      <c r="A40" s="263" t="s">
        <v>126</v>
      </c>
      <c r="B40" s="263"/>
      <c r="D40" s="29">
        <v>1000000000000</v>
      </c>
      <c r="F40" s="29">
        <v>0</v>
      </c>
      <c r="H40" s="29">
        <v>0</v>
      </c>
      <c r="J40" s="29">
        <v>1000000000000</v>
      </c>
      <c r="L40" s="30" t="s">
        <v>125</v>
      </c>
    </row>
    <row r="41" spans="1:12" ht="21.75" customHeight="1" x14ac:dyDescent="0.2">
      <c r="A41" s="263" t="s">
        <v>126</v>
      </c>
      <c r="B41" s="263"/>
      <c r="D41" s="29">
        <v>1000000000000</v>
      </c>
      <c r="F41" s="29">
        <v>0</v>
      </c>
      <c r="H41" s="29">
        <v>0</v>
      </c>
      <c r="J41" s="29">
        <v>1000000000000</v>
      </c>
      <c r="L41" s="30" t="s">
        <v>125</v>
      </c>
    </row>
    <row r="42" spans="1:12" ht="21.75" customHeight="1" x14ac:dyDescent="0.2">
      <c r="A42" s="263" t="s">
        <v>126</v>
      </c>
      <c r="B42" s="263"/>
      <c r="D42" s="29">
        <v>1000000000000</v>
      </c>
      <c r="F42" s="29">
        <v>0</v>
      </c>
      <c r="H42" s="29">
        <v>0</v>
      </c>
      <c r="J42" s="29">
        <v>1000000000000</v>
      </c>
      <c r="L42" s="30" t="s">
        <v>125</v>
      </c>
    </row>
    <row r="43" spans="1:12" ht="21.75" customHeight="1" x14ac:dyDescent="0.2">
      <c r="A43" s="263" t="s">
        <v>126</v>
      </c>
      <c r="B43" s="263"/>
      <c r="D43" s="29">
        <v>1000000000000</v>
      </c>
      <c r="F43" s="29">
        <v>0</v>
      </c>
      <c r="H43" s="29">
        <v>0</v>
      </c>
      <c r="J43" s="29">
        <v>1000000000000</v>
      </c>
      <c r="L43" s="30" t="s">
        <v>125</v>
      </c>
    </row>
    <row r="44" spans="1:12" ht="21.75" customHeight="1" x14ac:dyDescent="0.2">
      <c r="A44" s="263" t="s">
        <v>126</v>
      </c>
      <c r="B44" s="263"/>
      <c r="D44" s="29">
        <v>350000000000</v>
      </c>
      <c r="F44" s="29">
        <v>0</v>
      </c>
      <c r="H44" s="29">
        <v>0</v>
      </c>
      <c r="J44" s="29">
        <v>350000000000</v>
      </c>
      <c r="L44" s="30" t="s">
        <v>127</v>
      </c>
    </row>
    <row r="45" spans="1:12" ht="21.75" customHeight="1" x14ac:dyDescent="0.2">
      <c r="A45" s="263" t="s">
        <v>126</v>
      </c>
      <c r="B45" s="263"/>
      <c r="D45" s="29">
        <v>1000000000000</v>
      </c>
      <c r="F45" s="29">
        <v>0</v>
      </c>
      <c r="H45" s="29">
        <v>0</v>
      </c>
      <c r="J45" s="29">
        <v>1000000000000</v>
      </c>
      <c r="L45" s="30" t="s">
        <v>125</v>
      </c>
    </row>
    <row r="46" spans="1:12" ht="21.75" customHeight="1" x14ac:dyDescent="0.2">
      <c r="A46" s="263" t="s">
        <v>126</v>
      </c>
      <c r="B46" s="263"/>
      <c r="D46" s="29">
        <v>1300000000000</v>
      </c>
      <c r="F46" s="29">
        <v>0</v>
      </c>
      <c r="H46" s="29">
        <v>0</v>
      </c>
      <c r="J46" s="29">
        <v>1300000000000</v>
      </c>
      <c r="L46" s="30" t="s">
        <v>128</v>
      </c>
    </row>
    <row r="47" spans="1:12" ht="21.75" customHeight="1" x14ac:dyDescent="0.2">
      <c r="A47" s="263" t="s">
        <v>126</v>
      </c>
      <c r="B47" s="263"/>
      <c r="D47" s="29">
        <v>150000000000</v>
      </c>
      <c r="F47" s="29">
        <v>0</v>
      </c>
      <c r="H47" s="29">
        <v>0</v>
      </c>
      <c r="J47" s="29">
        <v>150000000000</v>
      </c>
      <c r="L47" s="30" t="s">
        <v>129</v>
      </c>
    </row>
    <row r="48" spans="1:12" ht="21.75" customHeight="1" x14ac:dyDescent="0.2">
      <c r="A48" s="263" t="s">
        <v>126</v>
      </c>
      <c r="B48" s="263"/>
      <c r="D48" s="29">
        <v>543000000000</v>
      </c>
      <c r="F48" s="29">
        <v>0</v>
      </c>
      <c r="H48" s="29">
        <v>0</v>
      </c>
      <c r="J48" s="29">
        <v>543000000000</v>
      </c>
      <c r="L48" s="30" t="s">
        <v>130</v>
      </c>
    </row>
    <row r="49" spans="1:12" ht="21.75" customHeight="1" x14ac:dyDescent="0.2">
      <c r="A49" s="263" t="s">
        <v>131</v>
      </c>
      <c r="B49" s="263"/>
      <c r="D49" s="29">
        <v>1000000000000</v>
      </c>
      <c r="F49" s="29">
        <v>0</v>
      </c>
      <c r="H49" s="29">
        <v>1000000000000</v>
      </c>
      <c r="J49" s="29">
        <v>0</v>
      </c>
      <c r="L49" s="30" t="s">
        <v>105</v>
      </c>
    </row>
    <row r="50" spans="1:12" ht="21.75" customHeight="1" x14ac:dyDescent="0.2">
      <c r="A50" s="263" t="s">
        <v>126</v>
      </c>
      <c r="B50" s="263"/>
      <c r="D50" s="29">
        <v>1000000000000</v>
      </c>
      <c r="F50" s="29">
        <v>0</v>
      </c>
      <c r="H50" s="29">
        <v>0</v>
      </c>
      <c r="J50" s="29">
        <v>1000000000000</v>
      </c>
      <c r="L50" s="30" t="s">
        <v>125</v>
      </c>
    </row>
    <row r="51" spans="1:12" ht="21.75" customHeight="1" x14ac:dyDescent="0.2">
      <c r="A51" s="263" t="s">
        <v>126</v>
      </c>
      <c r="B51" s="263"/>
      <c r="D51" s="29">
        <v>941000000000</v>
      </c>
      <c r="F51" s="29">
        <v>0</v>
      </c>
      <c r="H51" s="29">
        <v>0</v>
      </c>
      <c r="J51" s="29">
        <v>941000000000</v>
      </c>
      <c r="L51" s="30" t="s">
        <v>132</v>
      </c>
    </row>
    <row r="52" spans="1:12" ht="21.75" customHeight="1" x14ac:dyDescent="0.2">
      <c r="A52" s="263" t="s">
        <v>133</v>
      </c>
      <c r="B52" s="263"/>
      <c r="D52" s="29">
        <v>1186966000000</v>
      </c>
      <c r="F52" s="29">
        <v>0</v>
      </c>
      <c r="H52" s="29">
        <v>1186966000000</v>
      </c>
      <c r="J52" s="29">
        <v>0</v>
      </c>
      <c r="L52" s="30" t="s">
        <v>105</v>
      </c>
    </row>
    <row r="53" spans="1:12" ht="21.75" customHeight="1" x14ac:dyDescent="0.2">
      <c r="A53" s="263" t="s">
        <v>134</v>
      </c>
      <c r="B53" s="263"/>
      <c r="D53" s="29">
        <v>1000000000000</v>
      </c>
      <c r="F53" s="29">
        <v>0</v>
      </c>
      <c r="H53" s="29">
        <v>0</v>
      </c>
      <c r="J53" s="29">
        <v>1000000000000</v>
      </c>
      <c r="L53" s="30" t="s">
        <v>125</v>
      </c>
    </row>
    <row r="54" spans="1:12" ht="21.75" customHeight="1" x14ac:dyDescent="0.2">
      <c r="A54" s="263" t="s">
        <v>121</v>
      </c>
      <c r="B54" s="263"/>
      <c r="D54" s="29">
        <v>613000000000</v>
      </c>
      <c r="F54" s="29">
        <v>0</v>
      </c>
      <c r="H54" s="29">
        <v>0</v>
      </c>
      <c r="J54" s="29">
        <v>613000000000</v>
      </c>
      <c r="L54" s="30" t="s">
        <v>135</v>
      </c>
    </row>
    <row r="55" spans="1:12" ht="21.75" customHeight="1" x14ac:dyDescent="0.2">
      <c r="A55" s="263" t="s">
        <v>121</v>
      </c>
      <c r="B55" s="263"/>
      <c r="D55" s="29">
        <v>2000000000000</v>
      </c>
      <c r="F55" s="29">
        <v>0</v>
      </c>
      <c r="H55" s="29">
        <v>0</v>
      </c>
      <c r="J55" s="29">
        <v>2000000000000</v>
      </c>
      <c r="L55" s="30" t="s">
        <v>136</v>
      </c>
    </row>
    <row r="56" spans="1:12" ht="21.75" customHeight="1" x14ac:dyDescent="0.2">
      <c r="A56" s="263" t="s">
        <v>126</v>
      </c>
      <c r="B56" s="263"/>
      <c r="D56" s="29">
        <v>818000000000</v>
      </c>
      <c r="F56" s="29">
        <v>0</v>
      </c>
      <c r="H56" s="29">
        <v>0</v>
      </c>
      <c r="J56" s="29">
        <v>818000000000</v>
      </c>
      <c r="L56" s="30" t="s">
        <v>137</v>
      </c>
    </row>
    <row r="57" spans="1:12" ht="21.75" customHeight="1" x14ac:dyDescent="0.2">
      <c r="A57" s="263" t="s">
        <v>121</v>
      </c>
      <c r="B57" s="263"/>
      <c r="D57" s="29">
        <v>864120000000</v>
      </c>
      <c r="F57" s="29">
        <v>0</v>
      </c>
      <c r="H57" s="29">
        <v>0</v>
      </c>
      <c r="J57" s="29">
        <v>864120000000</v>
      </c>
      <c r="L57" s="30" t="s">
        <v>138</v>
      </c>
    </row>
    <row r="58" spans="1:12" ht="21.75" customHeight="1" x14ac:dyDescent="0.2">
      <c r="A58" s="263" t="s">
        <v>133</v>
      </c>
      <c r="B58" s="263"/>
      <c r="D58" s="29">
        <v>773258000000</v>
      </c>
      <c r="F58" s="29">
        <v>0</v>
      </c>
      <c r="H58" s="29">
        <v>773258000000</v>
      </c>
      <c r="J58" s="29">
        <v>0</v>
      </c>
      <c r="L58" s="30" t="s">
        <v>105</v>
      </c>
    </row>
    <row r="59" spans="1:12" ht="21.75" customHeight="1" x14ac:dyDescent="0.2">
      <c r="A59" s="263" t="s">
        <v>133</v>
      </c>
      <c r="B59" s="263"/>
      <c r="D59" s="29">
        <v>613900000000</v>
      </c>
      <c r="F59" s="29">
        <v>0</v>
      </c>
      <c r="H59" s="29">
        <v>613900000000</v>
      </c>
      <c r="J59" s="29">
        <v>0</v>
      </c>
      <c r="L59" s="30" t="s">
        <v>105</v>
      </c>
    </row>
    <row r="60" spans="1:12" ht="21.75" customHeight="1" x14ac:dyDescent="0.2">
      <c r="A60" s="263" t="s">
        <v>139</v>
      </c>
      <c r="B60" s="263"/>
      <c r="D60" s="29">
        <v>1000000000000</v>
      </c>
      <c r="F60" s="29">
        <v>0</v>
      </c>
      <c r="H60" s="29">
        <v>0</v>
      </c>
      <c r="J60" s="29">
        <v>1000000000000</v>
      </c>
      <c r="L60" s="30" t="s">
        <v>125</v>
      </c>
    </row>
    <row r="61" spans="1:12" ht="21.75" customHeight="1" x14ac:dyDescent="0.2">
      <c r="A61" s="263" t="s">
        <v>140</v>
      </c>
      <c r="B61" s="263"/>
      <c r="D61" s="29">
        <v>2000000000000</v>
      </c>
      <c r="F61" s="29">
        <v>0</v>
      </c>
      <c r="H61" s="29">
        <v>2000000000000</v>
      </c>
      <c r="J61" s="29">
        <v>0</v>
      </c>
      <c r="L61" s="30" t="s">
        <v>105</v>
      </c>
    </row>
    <row r="62" spans="1:12" ht="21.75" customHeight="1" x14ac:dyDescent="0.2">
      <c r="A62" s="263" t="s">
        <v>140</v>
      </c>
      <c r="B62" s="263"/>
      <c r="D62" s="29">
        <v>127000000000</v>
      </c>
      <c r="F62" s="29">
        <v>0</v>
      </c>
      <c r="H62" s="29">
        <v>127000000000</v>
      </c>
      <c r="J62" s="29">
        <v>0</v>
      </c>
      <c r="L62" s="30" t="s">
        <v>105</v>
      </c>
    </row>
    <row r="63" spans="1:12" ht="21.75" customHeight="1" x14ac:dyDescent="0.2">
      <c r="A63" s="263" t="s">
        <v>141</v>
      </c>
      <c r="B63" s="263"/>
      <c r="D63" s="29">
        <v>2575387500000</v>
      </c>
      <c r="F63" s="29">
        <v>0</v>
      </c>
      <c r="H63" s="29">
        <v>1400000000000</v>
      </c>
      <c r="J63" s="29">
        <v>1175387500000</v>
      </c>
      <c r="L63" s="30" t="s">
        <v>142</v>
      </c>
    </row>
    <row r="64" spans="1:12" ht="21.75" customHeight="1" x14ac:dyDescent="0.2">
      <c r="A64" s="263" t="s">
        <v>121</v>
      </c>
      <c r="B64" s="263"/>
      <c r="D64" s="29">
        <v>894072000000</v>
      </c>
      <c r="F64" s="29">
        <v>0</v>
      </c>
      <c r="H64" s="29">
        <v>0</v>
      </c>
      <c r="J64" s="29">
        <v>894072000000</v>
      </c>
      <c r="L64" s="30" t="s">
        <v>143</v>
      </c>
    </row>
    <row r="65" spans="1:12" ht="21.75" customHeight="1" x14ac:dyDescent="0.2">
      <c r="A65" s="263" t="s">
        <v>141</v>
      </c>
      <c r="B65" s="263"/>
      <c r="D65" s="29">
        <v>404512000000</v>
      </c>
      <c r="F65" s="29">
        <v>0</v>
      </c>
      <c r="H65" s="29">
        <v>0</v>
      </c>
      <c r="J65" s="29">
        <v>404512000000</v>
      </c>
      <c r="L65" s="30" t="s">
        <v>144</v>
      </c>
    </row>
    <row r="66" spans="1:12" ht="21.75" customHeight="1" x14ac:dyDescent="0.2">
      <c r="A66" s="263" t="s">
        <v>141</v>
      </c>
      <c r="B66" s="263"/>
      <c r="D66" s="29">
        <v>2356567000000</v>
      </c>
      <c r="F66" s="29">
        <v>0</v>
      </c>
      <c r="H66" s="29">
        <v>0</v>
      </c>
      <c r="J66" s="29">
        <v>2356567000000</v>
      </c>
      <c r="L66" s="30" t="s">
        <v>145</v>
      </c>
    </row>
    <row r="67" spans="1:12" ht="21.75" customHeight="1" x14ac:dyDescent="0.2">
      <c r="A67" s="263" t="s">
        <v>133</v>
      </c>
      <c r="B67" s="263"/>
      <c r="D67" s="29">
        <v>549025000000</v>
      </c>
      <c r="F67" s="29">
        <v>0</v>
      </c>
      <c r="H67" s="29">
        <v>49025000000</v>
      </c>
      <c r="J67" s="29">
        <v>500000000000</v>
      </c>
      <c r="L67" s="30" t="s">
        <v>146</v>
      </c>
    </row>
    <row r="68" spans="1:12" ht="21.75" customHeight="1" x14ac:dyDescent="0.2">
      <c r="A68" s="263" t="s">
        <v>147</v>
      </c>
      <c r="B68" s="263"/>
      <c r="D68" s="29">
        <v>1409400000000</v>
      </c>
      <c r="F68" s="29">
        <v>0</v>
      </c>
      <c r="H68" s="29">
        <v>0</v>
      </c>
      <c r="J68" s="29">
        <v>1409400000000</v>
      </c>
      <c r="L68" s="30" t="s">
        <v>148</v>
      </c>
    </row>
    <row r="69" spans="1:12" ht="21.75" customHeight="1" x14ac:dyDescent="0.2">
      <c r="A69" s="263" t="s">
        <v>147</v>
      </c>
      <c r="B69" s="263"/>
      <c r="D69" s="29">
        <v>1094000000000</v>
      </c>
      <c r="F69" s="29">
        <v>0</v>
      </c>
      <c r="H69" s="29">
        <v>0</v>
      </c>
      <c r="J69" s="29">
        <v>1094000000000</v>
      </c>
      <c r="L69" s="30" t="s">
        <v>122</v>
      </c>
    </row>
    <row r="70" spans="1:12" ht="21.75" customHeight="1" x14ac:dyDescent="0.2">
      <c r="A70" s="263" t="s">
        <v>131</v>
      </c>
      <c r="B70" s="263"/>
      <c r="D70" s="29">
        <v>394160000000</v>
      </c>
      <c r="F70" s="29">
        <v>0</v>
      </c>
      <c r="H70" s="29">
        <v>0</v>
      </c>
      <c r="J70" s="29">
        <v>394160000000</v>
      </c>
      <c r="L70" s="30" t="s">
        <v>149</v>
      </c>
    </row>
    <row r="71" spans="1:12" ht="21.75" customHeight="1" x14ac:dyDescent="0.2">
      <c r="A71" s="263" t="s">
        <v>147</v>
      </c>
      <c r="B71" s="263"/>
      <c r="D71" s="29">
        <v>1300000000000</v>
      </c>
      <c r="F71" s="29">
        <v>0</v>
      </c>
      <c r="H71" s="29">
        <v>0</v>
      </c>
      <c r="J71" s="29">
        <v>1300000000000</v>
      </c>
      <c r="L71" s="30" t="s">
        <v>128</v>
      </c>
    </row>
    <row r="72" spans="1:12" ht="21.75" customHeight="1" x14ac:dyDescent="0.2">
      <c r="A72" s="263" t="s">
        <v>150</v>
      </c>
      <c r="B72" s="263"/>
      <c r="D72" s="29">
        <v>886340000000</v>
      </c>
      <c r="F72" s="29">
        <v>0</v>
      </c>
      <c r="H72" s="29">
        <v>0</v>
      </c>
      <c r="J72" s="29">
        <v>886340000000</v>
      </c>
      <c r="L72" s="30" t="s">
        <v>151</v>
      </c>
    </row>
    <row r="73" spans="1:12" ht="21.75" customHeight="1" x14ac:dyDescent="0.2">
      <c r="A73" s="263" t="s">
        <v>152</v>
      </c>
      <c r="B73" s="263"/>
      <c r="D73" s="29">
        <v>1000000000000</v>
      </c>
      <c r="F73" s="29">
        <v>0</v>
      </c>
      <c r="H73" s="29">
        <v>0</v>
      </c>
      <c r="J73" s="29">
        <v>1000000000000</v>
      </c>
      <c r="L73" s="30" t="s">
        <v>125</v>
      </c>
    </row>
    <row r="74" spans="1:12" ht="21.75" customHeight="1" x14ac:dyDescent="0.2">
      <c r="A74" s="263" t="s">
        <v>131</v>
      </c>
      <c r="B74" s="263"/>
      <c r="D74" s="29">
        <v>800000000000</v>
      </c>
      <c r="F74" s="29">
        <v>0</v>
      </c>
      <c r="H74" s="29">
        <v>800000000000</v>
      </c>
      <c r="J74" s="29">
        <v>0</v>
      </c>
      <c r="L74" s="30" t="s">
        <v>105</v>
      </c>
    </row>
    <row r="75" spans="1:12" ht="21.75" customHeight="1" x14ac:dyDescent="0.2">
      <c r="A75" s="263" t="s">
        <v>133</v>
      </c>
      <c r="B75" s="263"/>
      <c r="D75" s="29">
        <v>1200437000000</v>
      </c>
      <c r="F75" s="29">
        <v>0</v>
      </c>
      <c r="H75" s="29">
        <v>1200437000000</v>
      </c>
      <c r="J75" s="29">
        <v>0</v>
      </c>
      <c r="L75" s="30" t="s">
        <v>105</v>
      </c>
    </row>
    <row r="76" spans="1:12" ht="21.75" customHeight="1" x14ac:dyDescent="0.2">
      <c r="A76" s="263" t="s">
        <v>153</v>
      </c>
      <c r="B76" s="263"/>
      <c r="D76" s="29">
        <v>1000000000000</v>
      </c>
      <c r="F76" s="29">
        <v>0</v>
      </c>
      <c r="H76" s="29">
        <v>0</v>
      </c>
      <c r="J76" s="29">
        <v>1000000000000</v>
      </c>
      <c r="L76" s="30" t="s">
        <v>125</v>
      </c>
    </row>
    <row r="77" spans="1:12" ht="21.75" customHeight="1" x14ac:dyDescent="0.2">
      <c r="A77" s="263" t="s">
        <v>154</v>
      </c>
      <c r="B77" s="263"/>
      <c r="D77" s="29">
        <v>489800000000</v>
      </c>
      <c r="F77" s="29">
        <v>0</v>
      </c>
      <c r="H77" s="29">
        <v>0</v>
      </c>
      <c r="J77" s="29">
        <v>489800000000</v>
      </c>
      <c r="L77" s="30" t="s">
        <v>155</v>
      </c>
    </row>
    <row r="78" spans="1:12" ht="21.75" customHeight="1" x14ac:dyDescent="0.2">
      <c r="A78" s="263" t="s">
        <v>133</v>
      </c>
      <c r="B78" s="263"/>
      <c r="D78" s="29">
        <v>684163000000</v>
      </c>
      <c r="F78" s="29">
        <v>0</v>
      </c>
      <c r="H78" s="29">
        <v>0</v>
      </c>
      <c r="J78" s="29">
        <v>684163000000</v>
      </c>
      <c r="L78" s="30" t="s">
        <v>156</v>
      </c>
    </row>
    <row r="79" spans="1:12" ht="21.75" customHeight="1" x14ac:dyDescent="0.2">
      <c r="A79" s="263" t="s">
        <v>131</v>
      </c>
      <c r="B79" s="263"/>
      <c r="D79" s="29">
        <v>800000000000</v>
      </c>
      <c r="F79" s="29">
        <v>0</v>
      </c>
      <c r="H79" s="29">
        <v>0</v>
      </c>
      <c r="J79" s="29">
        <v>800000000000</v>
      </c>
      <c r="L79" s="30" t="s">
        <v>157</v>
      </c>
    </row>
    <row r="80" spans="1:12" ht="21.75" customHeight="1" x14ac:dyDescent="0.2">
      <c r="A80" s="263" t="s">
        <v>133</v>
      </c>
      <c r="B80" s="263"/>
      <c r="D80" s="29">
        <v>234622000000</v>
      </c>
      <c r="F80" s="29">
        <v>0</v>
      </c>
      <c r="H80" s="29">
        <v>0</v>
      </c>
      <c r="J80" s="29">
        <v>234622000000</v>
      </c>
      <c r="L80" s="30" t="s">
        <v>158</v>
      </c>
    </row>
    <row r="81" spans="1:12" ht="21.75" customHeight="1" x14ac:dyDescent="0.2">
      <c r="A81" s="263" t="s">
        <v>131</v>
      </c>
      <c r="B81" s="263"/>
      <c r="D81" s="29">
        <v>235696000000</v>
      </c>
      <c r="F81" s="29">
        <v>0</v>
      </c>
      <c r="H81" s="29">
        <v>0</v>
      </c>
      <c r="J81" s="29">
        <v>235696000000</v>
      </c>
      <c r="L81" s="30" t="s">
        <v>158</v>
      </c>
    </row>
    <row r="82" spans="1:12" ht="21.75" customHeight="1" x14ac:dyDescent="0.2">
      <c r="A82" s="263" t="s">
        <v>133</v>
      </c>
      <c r="B82" s="263"/>
      <c r="D82" s="29">
        <v>260622000000</v>
      </c>
      <c r="F82" s="29">
        <v>0</v>
      </c>
      <c r="H82" s="29">
        <v>0</v>
      </c>
      <c r="J82" s="29">
        <v>260622000000</v>
      </c>
      <c r="L82" s="30" t="s">
        <v>159</v>
      </c>
    </row>
    <row r="83" spans="1:12" ht="21.75" customHeight="1" x14ac:dyDescent="0.2">
      <c r="A83" s="263" t="s">
        <v>133</v>
      </c>
      <c r="B83" s="263"/>
      <c r="D83" s="29">
        <v>0</v>
      </c>
      <c r="F83" s="29">
        <v>547196000000</v>
      </c>
      <c r="H83" s="29">
        <v>0</v>
      </c>
      <c r="J83" s="29">
        <v>547196000000</v>
      </c>
      <c r="L83" s="30" t="s">
        <v>130</v>
      </c>
    </row>
    <row r="84" spans="1:12" ht="21.75" customHeight="1" x14ac:dyDescent="0.2">
      <c r="A84" s="263" t="s">
        <v>131</v>
      </c>
      <c r="B84" s="263"/>
      <c r="D84" s="29">
        <v>0</v>
      </c>
      <c r="F84" s="29">
        <v>400000000000</v>
      </c>
      <c r="H84" s="29">
        <v>0</v>
      </c>
      <c r="J84" s="29">
        <v>400000000000</v>
      </c>
      <c r="L84" s="30" t="s">
        <v>144</v>
      </c>
    </row>
    <row r="85" spans="1:12" ht="21.75" customHeight="1" x14ac:dyDescent="0.2">
      <c r="A85" s="263" t="s">
        <v>131</v>
      </c>
      <c r="B85" s="263"/>
      <c r="D85" s="29">
        <v>0</v>
      </c>
      <c r="F85" s="29">
        <v>463971000000</v>
      </c>
      <c r="H85" s="29">
        <v>0</v>
      </c>
      <c r="J85" s="29">
        <v>463971000000</v>
      </c>
      <c r="L85" s="30" t="s">
        <v>160</v>
      </c>
    </row>
    <row r="86" spans="1:12" ht="21.75" customHeight="1" x14ac:dyDescent="0.2">
      <c r="A86" s="263" t="s">
        <v>133</v>
      </c>
      <c r="B86" s="263"/>
      <c r="D86" s="29">
        <v>0</v>
      </c>
      <c r="F86" s="29">
        <v>689557000000</v>
      </c>
      <c r="H86" s="29">
        <v>0</v>
      </c>
      <c r="J86" s="29">
        <v>689557000000</v>
      </c>
      <c r="L86" s="30" t="s">
        <v>161</v>
      </c>
    </row>
    <row r="87" spans="1:12" ht="21.75" customHeight="1" x14ac:dyDescent="0.2">
      <c r="A87" s="263" t="s">
        <v>162</v>
      </c>
      <c r="B87" s="263"/>
      <c r="D87" s="29">
        <v>0</v>
      </c>
      <c r="F87" s="29">
        <v>1000000000000</v>
      </c>
      <c r="H87" s="29">
        <v>0</v>
      </c>
      <c r="J87" s="29">
        <v>1000000000000</v>
      </c>
      <c r="L87" s="30" t="s">
        <v>125</v>
      </c>
    </row>
    <row r="88" spans="1:12" ht="21.75" customHeight="1" x14ac:dyDescent="0.2">
      <c r="A88" s="263" t="s">
        <v>163</v>
      </c>
      <c r="B88" s="263"/>
      <c r="D88" s="29">
        <v>0</v>
      </c>
      <c r="F88" s="29">
        <v>1000000000000</v>
      </c>
      <c r="H88" s="29">
        <v>0</v>
      </c>
      <c r="J88" s="29">
        <v>1000000000000</v>
      </c>
      <c r="L88" s="30" t="s">
        <v>125</v>
      </c>
    </row>
    <row r="89" spans="1:12" ht="21.75" customHeight="1" x14ac:dyDescent="0.2">
      <c r="A89" s="263" t="s">
        <v>164</v>
      </c>
      <c r="B89" s="263"/>
      <c r="D89" s="29">
        <v>0</v>
      </c>
      <c r="F89" s="29">
        <v>1000000000000</v>
      </c>
      <c r="H89" s="29">
        <v>0</v>
      </c>
      <c r="J89" s="29">
        <v>1000000000000</v>
      </c>
      <c r="L89" s="30" t="s">
        <v>125</v>
      </c>
    </row>
    <row r="90" spans="1:12" ht="21.75" customHeight="1" x14ac:dyDescent="0.2">
      <c r="A90" s="263" t="s">
        <v>165</v>
      </c>
      <c r="B90" s="263"/>
      <c r="D90" s="29">
        <v>0</v>
      </c>
      <c r="F90" s="29">
        <v>1209700000000</v>
      </c>
      <c r="H90" s="29">
        <v>85000000000</v>
      </c>
      <c r="J90" s="29">
        <v>1124700000000</v>
      </c>
      <c r="L90" s="30" t="s">
        <v>166</v>
      </c>
    </row>
    <row r="91" spans="1:12" ht="21.75" customHeight="1" x14ac:dyDescent="0.2">
      <c r="A91" s="263" t="s">
        <v>167</v>
      </c>
      <c r="B91" s="263"/>
      <c r="D91" s="29">
        <v>0</v>
      </c>
      <c r="F91" s="29">
        <v>1000000000000</v>
      </c>
      <c r="H91" s="29">
        <v>0</v>
      </c>
      <c r="J91" s="29">
        <v>1000000000000</v>
      </c>
      <c r="L91" s="30" t="s">
        <v>125</v>
      </c>
    </row>
    <row r="92" spans="1:12" ht="21.75" customHeight="1" x14ac:dyDescent="0.2">
      <c r="A92" s="263" t="s">
        <v>168</v>
      </c>
      <c r="B92" s="263"/>
      <c r="D92" s="29">
        <v>0</v>
      </c>
      <c r="F92" s="29">
        <v>1211500000000</v>
      </c>
      <c r="H92" s="29">
        <v>0</v>
      </c>
      <c r="J92" s="29">
        <v>1211500000000</v>
      </c>
      <c r="L92" s="30" t="s">
        <v>169</v>
      </c>
    </row>
    <row r="93" spans="1:12" ht="21.75" customHeight="1" x14ac:dyDescent="0.2">
      <c r="A93" s="263" t="s">
        <v>170</v>
      </c>
      <c r="B93" s="263"/>
      <c r="D93" s="29">
        <v>0</v>
      </c>
      <c r="F93" s="29">
        <v>1000000000000</v>
      </c>
      <c r="H93" s="29">
        <v>0</v>
      </c>
      <c r="J93" s="29">
        <v>1000000000000</v>
      </c>
      <c r="L93" s="30" t="s">
        <v>125</v>
      </c>
    </row>
    <row r="94" spans="1:12" ht="21.75" customHeight="1" x14ac:dyDescent="0.2">
      <c r="A94" s="263" t="s">
        <v>133</v>
      </c>
      <c r="B94" s="263"/>
      <c r="D94" s="29">
        <v>0</v>
      </c>
      <c r="F94" s="29">
        <v>1000000000000</v>
      </c>
      <c r="H94" s="29">
        <v>0</v>
      </c>
      <c r="J94" s="29">
        <v>1000000000000</v>
      </c>
      <c r="L94" s="30" t="s">
        <v>125</v>
      </c>
    </row>
    <row r="95" spans="1:12" ht="21.75" customHeight="1" x14ac:dyDescent="0.2">
      <c r="A95" s="263" t="s">
        <v>131</v>
      </c>
      <c r="B95" s="263"/>
      <c r="D95" s="29">
        <v>0</v>
      </c>
      <c r="F95" s="29">
        <v>2310679000000</v>
      </c>
      <c r="H95" s="29">
        <v>0</v>
      </c>
      <c r="J95" s="29">
        <v>2310679000000</v>
      </c>
      <c r="L95" s="30" t="s">
        <v>171</v>
      </c>
    </row>
    <row r="96" spans="1:12" ht="21.75" customHeight="1" x14ac:dyDescent="0.2">
      <c r="A96" s="263" t="s">
        <v>131</v>
      </c>
      <c r="B96" s="263"/>
      <c r="D96" s="29">
        <v>0</v>
      </c>
      <c r="F96" s="29">
        <v>585475000000</v>
      </c>
      <c r="H96" s="29">
        <v>0</v>
      </c>
      <c r="J96" s="29">
        <v>585475000000</v>
      </c>
      <c r="L96" s="30" t="s">
        <v>172</v>
      </c>
    </row>
    <row r="97" spans="1:12" ht="21.75" customHeight="1" x14ac:dyDescent="0.2">
      <c r="A97" s="263" t="s">
        <v>133</v>
      </c>
      <c r="B97" s="263"/>
      <c r="D97" s="29">
        <v>0</v>
      </c>
      <c r="F97" s="29">
        <v>346881000000</v>
      </c>
      <c r="H97" s="29">
        <v>0</v>
      </c>
      <c r="J97" s="29">
        <v>346881000000</v>
      </c>
      <c r="L97" s="30" t="s">
        <v>127</v>
      </c>
    </row>
    <row r="98" spans="1:12" ht="21.75" customHeight="1" x14ac:dyDescent="0.2">
      <c r="A98" s="263" t="s">
        <v>133</v>
      </c>
      <c r="B98" s="263"/>
      <c r="D98" s="29">
        <v>0</v>
      </c>
      <c r="F98" s="29">
        <v>170047000000</v>
      </c>
      <c r="H98" s="29">
        <v>0</v>
      </c>
      <c r="J98" s="29">
        <v>170047000000</v>
      </c>
      <c r="L98" s="30" t="s">
        <v>173</v>
      </c>
    </row>
    <row r="99" spans="1:12" ht="21.75" customHeight="1" x14ac:dyDescent="0.2">
      <c r="A99" s="263" t="s">
        <v>133</v>
      </c>
      <c r="B99" s="263"/>
      <c r="D99" s="29">
        <v>0</v>
      </c>
      <c r="F99" s="29">
        <v>437342000000</v>
      </c>
      <c r="H99" s="29">
        <v>0</v>
      </c>
      <c r="J99" s="29">
        <v>437342000000</v>
      </c>
      <c r="L99" s="30" t="s">
        <v>174</v>
      </c>
    </row>
    <row r="100" spans="1:12" ht="21.75" customHeight="1" x14ac:dyDescent="0.2">
      <c r="A100" s="264" t="s">
        <v>133</v>
      </c>
      <c r="B100" s="264"/>
      <c r="D100" s="31">
        <v>0</v>
      </c>
      <c r="F100" s="31">
        <v>237000000000</v>
      </c>
      <c r="H100" s="31">
        <v>0</v>
      </c>
      <c r="J100" s="31">
        <v>237000000000</v>
      </c>
      <c r="L100" s="32" t="s">
        <v>158</v>
      </c>
    </row>
    <row r="101" spans="1:12" ht="21.75" customHeight="1" thickBot="1" x14ac:dyDescent="0.25">
      <c r="A101" s="260" t="s">
        <v>26</v>
      </c>
      <c r="B101" s="260"/>
      <c r="D101" s="33">
        <f>SUM(D35:D100)</f>
        <v>44852437500000</v>
      </c>
      <c r="E101" s="33">
        <f t="shared" ref="E101:J101" si="0">SUM(E35:E100)</f>
        <v>0</v>
      </c>
      <c r="F101" s="33">
        <f t="shared" si="0"/>
        <v>14609348000000</v>
      </c>
      <c r="G101" s="33">
        <f t="shared" si="0"/>
        <v>0</v>
      </c>
      <c r="H101" s="33">
        <f t="shared" si="0"/>
        <v>9235586000000</v>
      </c>
      <c r="I101" s="33">
        <f t="shared" si="0"/>
        <v>0</v>
      </c>
      <c r="J101" s="33">
        <f t="shared" si="0"/>
        <v>50226199500000</v>
      </c>
      <c r="L101" s="34">
        <v>0</v>
      </c>
    </row>
    <row r="102" spans="1:12" ht="28.5" customHeight="1" thickTop="1" x14ac:dyDescent="0.2"/>
  </sheetData>
  <autoFilter ref="A17:L101" xr:uid="{BA8C057C-8251-427A-A23E-8291675D46A5}"/>
  <mergeCells count="94"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97:B97"/>
    <mergeCell ref="A91:B91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9:B79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67:B67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43:B43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31:B31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19:B19"/>
    <mergeCell ref="A1:L1"/>
    <mergeCell ref="A2:L2"/>
    <mergeCell ref="A3:L3"/>
    <mergeCell ref="B5:L5"/>
    <mergeCell ref="A6:B6"/>
    <mergeCell ref="F6:H6"/>
    <mergeCell ref="A8:C8"/>
    <mergeCell ref="A9:C9"/>
    <mergeCell ref="A10:B10"/>
    <mergeCell ref="A16:B16"/>
    <mergeCell ref="A18:B18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0"/>
  <sheetViews>
    <sheetView rightToLeft="1" view="pageBreakPreview" zoomScale="85" zoomScaleNormal="85" zoomScaleSheetLayoutView="85" workbookViewId="0">
      <selection activeCell="P10" sqref="P10"/>
    </sheetView>
  </sheetViews>
  <sheetFormatPr defaultRowHeight="12.75" x14ac:dyDescent="0.2"/>
  <cols>
    <col min="1" max="1" width="5.140625" style="35" customWidth="1"/>
    <col min="2" max="2" width="45.7109375" style="35" customWidth="1"/>
    <col min="3" max="3" width="1.28515625" style="35" customWidth="1"/>
    <col min="4" max="4" width="19.85546875" style="35" bestFit="1" customWidth="1"/>
    <col min="5" max="5" width="1.28515625" style="35" customWidth="1"/>
    <col min="6" max="6" width="20.28515625" style="35" bestFit="1" customWidth="1"/>
    <col min="7" max="7" width="1.28515625" style="35" customWidth="1"/>
    <col min="8" max="8" width="19.85546875" style="35" bestFit="1" customWidth="1"/>
    <col min="9" max="9" width="1.28515625" style="35" customWidth="1"/>
    <col min="10" max="10" width="19.42578125" style="35" bestFit="1" customWidth="1"/>
    <col min="11" max="11" width="1.28515625" style="35" customWidth="1"/>
    <col min="12" max="12" width="19.42578125" style="35" customWidth="1"/>
    <col min="13" max="13" width="17.5703125" style="35" bestFit="1" customWidth="1"/>
    <col min="14" max="14" width="16.28515625" style="35" hidden="1" customWidth="1"/>
    <col min="15" max="16384" width="9.140625" style="35"/>
  </cols>
  <sheetData>
    <row r="1" spans="1:16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54"/>
      <c r="N1" s="54"/>
      <c r="O1" s="54"/>
      <c r="P1" s="54"/>
    </row>
    <row r="2" spans="1:16" ht="21.75" customHeight="1" x14ac:dyDescent="0.2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54"/>
      <c r="N2" s="54"/>
      <c r="O2" s="54"/>
      <c r="P2" s="54"/>
    </row>
    <row r="3" spans="1:16" ht="32.2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54"/>
      <c r="N3" s="54"/>
      <c r="O3" s="54"/>
      <c r="P3" s="54"/>
    </row>
    <row r="4" spans="1:16" ht="31.5" customHeight="1" x14ac:dyDescent="0.2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31.5" customHeight="1" x14ac:dyDescent="0.2">
      <c r="A5" s="116" t="s">
        <v>97</v>
      </c>
      <c r="B5" s="251" t="s">
        <v>98</v>
      </c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54"/>
      <c r="N5" s="54"/>
      <c r="O5" s="54"/>
      <c r="P5" s="54"/>
    </row>
    <row r="6" spans="1:16" ht="31.5" customHeight="1" x14ac:dyDescent="0.2">
      <c r="A6" s="274" t="s">
        <v>99</v>
      </c>
      <c r="B6" s="274"/>
      <c r="C6" s="54"/>
      <c r="D6" s="180" t="s">
        <v>7</v>
      </c>
      <c r="E6" s="54"/>
      <c r="F6" s="252" t="s">
        <v>8</v>
      </c>
      <c r="G6" s="252"/>
      <c r="H6" s="252"/>
      <c r="I6" s="54"/>
      <c r="J6" s="180" t="s">
        <v>9</v>
      </c>
      <c r="K6" s="54"/>
      <c r="L6" s="180" t="s">
        <v>18</v>
      </c>
      <c r="M6" s="54"/>
      <c r="N6" s="206">
        <f>اوراق!AG8</f>
        <v>89721079748156</v>
      </c>
      <c r="O6" s="54"/>
      <c r="P6" s="54"/>
    </row>
    <row r="7" spans="1:16" ht="31.5" customHeight="1" x14ac:dyDescent="0.2">
      <c r="A7" s="54"/>
      <c r="B7" s="54"/>
      <c r="C7" s="54"/>
      <c r="D7" s="186" t="s">
        <v>100</v>
      </c>
      <c r="E7" s="207"/>
      <c r="F7" s="186" t="s">
        <v>101</v>
      </c>
      <c r="G7" s="207"/>
      <c r="H7" s="186" t="s">
        <v>102</v>
      </c>
      <c r="I7" s="207"/>
      <c r="J7" s="186" t="s">
        <v>100</v>
      </c>
      <c r="K7" s="54"/>
      <c r="L7" s="61"/>
      <c r="M7" s="54"/>
      <c r="N7" s="54"/>
      <c r="O7" s="54"/>
      <c r="P7" s="54"/>
    </row>
    <row r="8" spans="1:16" ht="31.5" customHeight="1" x14ac:dyDescent="0.2">
      <c r="A8" s="273" t="s">
        <v>99</v>
      </c>
      <c r="B8" s="273"/>
      <c r="C8" s="273"/>
      <c r="D8" s="206">
        <v>30030006619</v>
      </c>
      <c r="E8" s="54"/>
      <c r="F8" s="206">
        <v>35950958351008</v>
      </c>
      <c r="G8" s="206">
        <v>0</v>
      </c>
      <c r="H8" s="206">
        <v>35904539466311</v>
      </c>
      <c r="I8" s="206">
        <v>0</v>
      </c>
      <c r="J8" s="206">
        <v>76448891316</v>
      </c>
      <c r="K8" s="54"/>
      <c r="L8" s="51">
        <f>J8/N6</f>
        <v>8.5207279638842314E-4</v>
      </c>
      <c r="M8" s="54"/>
      <c r="N8" s="54"/>
      <c r="O8" s="54"/>
      <c r="P8" s="54"/>
    </row>
    <row r="9" spans="1:16" ht="31.5" customHeight="1" x14ac:dyDescent="0.2">
      <c r="A9" s="273" t="s">
        <v>315</v>
      </c>
      <c r="B9" s="273"/>
      <c r="C9" s="273"/>
      <c r="D9" s="206">
        <v>44852437500000</v>
      </c>
      <c r="E9" s="54"/>
      <c r="F9" s="206">
        <v>14609348000000</v>
      </c>
      <c r="G9" s="206">
        <v>0</v>
      </c>
      <c r="H9" s="206">
        <v>9235586000000</v>
      </c>
      <c r="I9" s="206">
        <v>0</v>
      </c>
      <c r="J9" s="206">
        <v>50226199500000</v>
      </c>
      <c r="K9" s="54"/>
      <c r="L9" s="51">
        <f>J9/N6</f>
        <v>0.55980377901138978</v>
      </c>
      <c r="M9" s="54"/>
      <c r="N9" s="54"/>
      <c r="O9" s="54"/>
      <c r="P9" s="54"/>
    </row>
    <row r="10" spans="1:16" ht="31.5" customHeight="1" thickBot="1" x14ac:dyDescent="0.25">
      <c r="A10" s="275" t="s">
        <v>26</v>
      </c>
      <c r="B10" s="275"/>
      <c r="C10" s="54"/>
      <c r="D10" s="108">
        <f>SUM(D8:D9)</f>
        <v>44882467506619</v>
      </c>
      <c r="E10" s="54"/>
      <c r="F10" s="108">
        <f>SUM(F8:F9)</f>
        <v>50560306351008</v>
      </c>
      <c r="G10" s="206"/>
      <c r="H10" s="108">
        <f>SUM(H8:H9)</f>
        <v>45140125466311</v>
      </c>
      <c r="I10" s="206"/>
      <c r="J10" s="108">
        <f>SUM(J8:J9)</f>
        <v>50302648391316</v>
      </c>
      <c r="K10" s="54"/>
      <c r="L10" s="53">
        <f>SUM(L8:L9)</f>
        <v>0.56065585180777822</v>
      </c>
      <c r="M10" s="54"/>
      <c r="N10" s="54"/>
      <c r="O10" s="54"/>
      <c r="P10" s="54"/>
    </row>
    <row r="11" spans="1:16" ht="14.45" customHeight="1" thickTop="1" x14ac:dyDescent="0.2">
      <c r="A11" s="208"/>
      <c r="B11" s="208"/>
      <c r="C11" s="208"/>
      <c r="D11" s="56"/>
      <c r="E11" s="54"/>
      <c r="F11" s="56"/>
      <c r="G11" s="56"/>
      <c r="H11" s="56"/>
      <c r="I11" s="54"/>
      <c r="J11" s="56"/>
      <c r="K11" s="54"/>
      <c r="L11" s="51"/>
      <c r="M11" s="54"/>
      <c r="N11" s="54"/>
      <c r="O11" s="54"/>
      <c r="P11" s="54"/>
    </row>
    <row r="12" spans="1:16" ht="21" x14ac:dyDescent="0.2">
      <c r="A12" s="54"/>
      <c r="B12" s="54"/>
      <c r="C12" s="54"/>
      <c r="D12" s="54"/>
      <c r="E12" s="209"/>
      <c r="F12" s="206"/>
      <c r="G12" s="206"/>
      <c r="H12" s="206"/>
      <c r="I12" s="144"/>
      <c r="J12" s="209"/>
      <c r="K12" s="54"/>
      <c r="L12" s="51"/>
      <c r="M12" s="54"/>
      <c r="N12" s="54"/>
      <c r="O12" s="54"/>
      <c r="P12" s="54"/>
    </row>
    <row r="13" spans="1:16" ht="21" x14ac:dyDescent="0.2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1"/>
      <c r="M13" s="54"/>
      <c r="N13" s="54"/>
      <c r="O13" s="54"/>
      <c r="P13" s="54"/>
    </row>
    <row r="14" spans="1:16" ht="21" x14ac:dyDescent="0.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1"/>
      <c r="M14" s="54"/>
      <c r="N14" s="54"/>
      <c r="O14" s="54"/>
      <c r="P14" s="54"/>
    </row>
    <row r="15" spans="1:16" ht="21" x14ac:dyDescent="0.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8"/>
      <c r="M15" s="54"/>
      <c r="N15" s="54"/>
      <c r="O15" s="54"/>
      <c r="P15" s="54"/>
    </row>
    <row r="16" spans="1:16" x14ac:dyDescent="0.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6" x14ac:dyDescent="0.2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6" x14ac:dyDescent="0.2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6" x14ac:dyDescent="0.2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</row>
    <row r="20" spans="1:16" x14ac:dyDescent="0.2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</row>
  </sheetData>
  <mergeCells count="9">
    <mergeCell ref="A8:C8"/>
    <mergeCell ref="A9:C9"/>
    <mergeCell ref="A6:B6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26</vt:i4>
      </vt:variant>
    </vt:vector>
  </HeadingPairs>
  <TitlesOfParts>
    <vt:vector size="52" baseType="lpstr">
      <vt:lpstr>0 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 (2)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اوراق.</vt:lpstr>
      <vt:lpstr>مبالغ تخصیصی اوراق</vt:lpstr>
      <vt:lpstr>درآمد سپرده بانکی (2)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سو.د سپرده بانکی</vt:lpstr>
      <vt:lpstr>درآمد ناشی از فروش</vt:lpstr>
      <vt:lpstr>سود سپرده بانکی</vt:lpstr>
      <vt:lpstr>درآمد اعمال اختیار</vt:lpstr>
      <vt:lpstr>درآمد ناشی از تغییر قیمت اوراق</vt:lpstr>
      <vt:lpstr>'0 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سپرده بانکی (2)'!Print_Area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'سپرده (2)'!Print_Area</vt:lpstr>
      <vt:lpstr>سهام!Print_Area</vt:lpstr>
      <vt:lpstr>'سو.د سپرده بانکی'!Print_Area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'مبالغ تخصیصی اوراق.'!Print_Area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2025-09-24T06:10:53Z</dcterms:created>
  <dcterms:modified xsi:type="dcterms:W3CDTF">2025-10-01T13:07:15Z</dcterms:modified>
</cp:coreProperties>
</file>