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39D2E3C3-9B22-4FF5-9F70-EE80BAE8ED33}" xr6:coauthVersionLast="47" xr6:coauthVersionMax="47" xr10:uidLastSave="{00000000-0000-0000-0000-000000000000}"/>
  <bookViews>
    <workbookView xWindow="-120" yWindow="-120" windowWidth="24240" windowHeight="13140" tabRatio="918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state="hidden" r:id="rId7"/>
    <sheet name="سپرده (2)" sheetId="23" state="hidden" r:id="rId8"/>
    <sheet name="سپرده" sheetId="7" state="hidden" r:id="rId9"/>
    <sheet name="سپرده." sheetId="24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مبالغ تخصیصی اوراق" sheetId="27" r:id="rId15"/>
    <sheet name="مبالغ تخصیص اوراق" sheetId="12" state="hidden" r:id="rId16"/>
    <sheet name="درآمد سپرده بانکی (3)" sheetId="26" state="hidden" r:id="rId17"/>
    <sheet name="درآمد سپرده بانکی" sheetId="25" r:id="rId18"/>
    <sheet name="درآمد سپرده بانکی." sheetId="13" state="hidden" r:id="rId19"/>
    <sheet name="سایر درآمدها" sheetId="14" r:id="rId20"/>
    <sheet name="درآمد سود سهام" sheetId="15" state="hidden" r:id="rId21"/>
    <sheet name="درآمد سود صندوق" sheetId="16" state="hidden" r:id="rId22"/>
    <sheet name="سود اوراق بهادار" sheetId="17" r:id="rId23"/>
    <sheet name="سود سپرده بانکی (3)" sheetId="29" state="hidden" r:id="rId24"/>
    <sheet name="سود سپرده بانکی" sheetId="28" r:id="rId25"/>
    <sheet name="سود سپرده بانکی." sheetId="18" state="hidden" r:id="rId26"/>
    <sheet name="درآمد ناشی از فروش" sheetId="19" r:id="rId27"/>
    <sheet name="درآمد اعمال اختیار" sheetId="20" r:id="rId28"/>
    <sheet name="درآمد ناشی از تغییر قیمت اوراق" sheetId="21" r:id="rId29"/>
  </sheets>
  <definedNames>
    <definedName name="_xlnm._FilterDatabase" localSheetId="16" hidden="1">'درآمد سپرده بانکی (3)'!$A$7:$J$66</definedName>
    <definedName name="_xlnm._FilterDatabase" localSheetId="7" hidden="1">'سپرده (2)'!$A$15:$L$66</definedName>
    <definedName name="_xlnm._FilterDatabase" localSheetId="23" hidden="1">'سود سپرده بانکی (3)'!$A$8:$M$67</definedName>
    <definedName name="_xlnm.Print_Area" localSheetId="0">'0 '!$A$1:$E$22</definedName>
    <definedName name="_xlnm.Print_Area" localSheetId="5">اوراق!$A$1:$AE$20</definedName>
    <definedName name="_xlnm.Print_Area" localSheetId="3">'اوراق مشتقه'!$A$1:$AX$22</definedName>
    <definedName name="_xlnm.Print_Area" localSheetId="6">'تعدیل قیمت'!$A$1:$N$8</definedName>
    <definedName name="_xlnm.Print_Area" localSheetId="10">درآمد!$A$1:$K$13</definedName>
    <definedName name="_xlnm.Print_Area" localSheetId="27">'درآمد اعمال اختیار'!$A$1:$Z$10</definedName>
    <definedName name="_xlnm.Print_Area" localSheetId="17">'درآمد سپرده بانکی'!$A$1:$J$10</definedName>
    <definedName name="_xlnm.Print_Area" localSheetId="16">'درآمد سپرده بانکی (3)'!$A$1:$K$66</definedName>
    <definedName name="_xlnm.Print_Area" localSheetId="18">'درآمد سپرده بانکی.'!$A$1:$K$66</definedName>
    <definedName name="_xlnm.Print_Area" localSheetId="13">'درآمد سرمایه گذاری در اوراق به'!$A$1:$S$20</definedName>
    <definedName name="_xlnm.Print_Area" localSheetId="11">'درآمد سرمایه گذاری در سهام'!$A$1:$X$24</definedName>
    <definedName name="_xlnm.Print_Area" localSheetId="12">'درآمد سرمایه گذاری در صندوق'!$A$1:$W$23</definedName>
    <definedName name="_xlnm.Print_Area" localSheetId="20">'درآمد سود سهام'!$A$1:$T$7</definedName>
    <definedName name="_xlnm.Print_Area" localSheetId="21">'درآمد سود صندوق'!$A$1:$L$7</definedName>
    <definedName name="_xlnm.Print_Area" localSheetId="28">'درآمد ناشی از تغییر قیمت اوراق'!$A$1:$R$36</definedName>
    <definedName name="_xlnm.Print_Area" localSheetId="26">'درآمد ناشی از فروش'!$A$1:$S$25</definedName>
    <definedName name="_xlnm.Print_Area" localSheetId="19">'سایر درآمدها'!$A$1:$G$12</definedName>
    <definedName name="_xlnm.Print_Area" localSheetId="8">سپرده!$A$1:$M$59</definedName>
    <definedName name="_xlnm.Print_Area" localSheetId="7">'سپرده (2)'!$A$1:$M$66</definedName>
    <definedName name="_xlnm.Print_Area" localSheetId="9">سپرده.!$A$1:$M$10</definedName>
    <definedName name="_xlnm.Print_Area" localSheetId="2">سهام!$A$1:$AC$20</definedName>
    <definedName name="_xlnm.Print_Area" localSheetId="22">'سود اوراق بهادار'!$A$1:$N$15</definedName>
    <definedName name="_xlnm.Print_Area" localSheetId="24">'سود سپرده بانکی'!$A$1:$N$15</definedName>
    <definedName name="_xlnm.Print_Area" localSheetId="23">'سود سپرده بانکی (3)'!$A$1:$N$67</definedName>
    <definedName name="_xlnm.Print_Area" localSheetId="25">'سود سپرده بانکی.'!$A$1:$N$66</definedName>
    <definedName name="_xlnm.Print_Area" localSheetId="1">'صورت وضعیت'!$A$1:$C$6</definedName>
    <definedName name="_xlnm.Print_Area" localSheetId="15">'مبالغ تخصیص اوراق'!$A$1:$R$29</definedName>
    <definedName name="_xlnm.Print_Area" localSheetId="14">'مبالغ تخصیصی اوراق'!$A$1:$P$11</definedName>
    <definedName name="_xlnm.Print_Area" localSheetId="4">'واحدهای صندوق'!$A$1:$AB$18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4" i="9" l="1"/>
  <c r="L24" i="9"/>
  <c r="W23" i="10" l="1"/>
  <c r="Q36" i="21" l="1"/>
  <c r="O36" i="21"/>
  <c r="M36" i="21"/>
  <c r="I36" i="21"/>
  <c r="G36" i="21"/>
  <c r="E36" i="21"/>
  <c r="I35" i="21"/>
  <c r="I34" i="21"/>
  <c r="I33" i="21"/>
  <c r="I29" i="21"/>
  <c r="I28" i="21"/>
  <c r="I27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8" i="19"/>
  <c r="Q9" i="19"/>
  <c r="Q8" i="19"/>
  <c r="E25" i="19"/>
  <c r="G8" i="28"/>
  <c r="G10" i="17"/>
  <c r="D20" i="11" l="1"/>
  <c r="R9" i="11"/>
  <c r="J9" i="11"/>
  <c r="J11" i="11"/>
  <c r="J9" i="10"/>
  <c r="U11" i="10"/>
  <c r="J11" i="10"/>
  <c r="J9" i="9"/>
  <c r="AD9" i="5"/>
  <c r="AA19" i="4"/>
  <c r="AB9" i="2" l="1"/>
  <c r="J12" i="8" l="1"/>
  <c r="R10" i="11"/>
  <c r="R11" i="11"/>
  <c r="R12" i="11"/>
  <c r="R13" i="11"/>
  <c r="R14" i="11"/>
  <c r="R15" i="11"/>
  <c r="R16" i="11"/>
  <c r="R17" i="11"/>
  <c r="R18" i="11"/>
  <c r="R19" i="11"/>
  <c r="J19" i="11"/>
  <c r="J18" i="11"/>
  <c r="J17" i="11"/>
  <c r="J16" i="11"/>
  <c r="J15" i="11"/>
  <c r="J14" i="11"/>
  <c r="J13" i="11"/>
  <c r="J12" i="11"/>
  <c r="J10" i="11"/>
  <c r="S23" i="10"/>
  <c r="Q23" i="10"/>
  <c r="U9" i="9"/>
  <c r="S24" i="9"/>
  <c r="Q24" i="9"/>
  <c r="N24" i="9"/>
  <c r="F12" i="8"/>
  <c r="D12" i="14"/>
  <c r="F12" i="14"/>
  <c r="AD20" i="5"/>
  <c r="AD17" i="5"/>
  <c r="AB20" i="5" l="1"/>
  <c r="Z20" i="5"/>
  <c r="T20" i="5"/>
  <c r="P20" i="5"/>
  <c r="L20" i="5"/>
  <c r="J20" i="5"/>
  <c r="Y18" i="4"/>
  <c r="W18" i="4"/>
  <c r="Q18" i="4"/>
  <c r="M18" i="4"/>
  <c r="I18" i="4"/>
  <c r="G18" i="4"/>
  <c r="AB20" i="2"/>
  <c r="H20" i="2"/>
  <c r="J20" i="2"/>
  <c r="X20" i="2"/>
  <c r="Z20" i="2"/>
  <c r="AB12" i="2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O25" i="19"/>
  <c r="M25" i="19"/>
  <c r="I25" i="19"/>
  <c r="G25" i="19"/>
  <c r="I23" i="19"/>
  <c r="D10" i="25"/>
  <c r="F11" i="8" l="1"/>
  <c r="J11" i="8" s="1"/>
  <c r="C17" i="28"/>
  <c r="F10" i="25"/>
  <c r="N7" i="8"/>
  <c r="N11" i="8" l="1"/>
  <c r="N12" i="8"/>
  <c r="Q35" i="21" l="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8" i="21"/>
  <c r="Q9" i="21"/>
  <c r="I26" i="21"/>
  <c r="I30" i="21"/>
  <c r="I31" i="21"/>
  <c r="I32" i="21"/>
  <c r="U10" i="9" l="1"/>
  <c r="U11" i="9"/>
  <c r="U12" i="9"/>
  <c r="U13" i="9"/>
  <c r="U14" i="9"/>
  <c r="U15" i="9"/>
  <c r="U16" i="9"/>
  <c r="M9" i="28" l="1"/>
  <c r="M10" i="28"/>
  <c r="M11" i="28"/>
  <c r="M12" i="28"/>
  <c r="M13" i="28"/>
  <c r="M14" i="28"/>
  <c r="M8" i="28"/>
  <c r="G9" i="28"/>
  <c r="G10" i="28"/>
  <c r="G11" i="28"/>
  <c r="G12" i="28"/>
  <c r="G13" i="28"/>
  <c r="G14" i="28"/>
  <c r="G15" i="28"/>
  <c r="M15" i="28"/>
  <c r="K15" i="28"/>
  <c r="I15" i="28"/>
  <c r="E15" i="28"/>
  <c r="C15" i="28"/>
  <c r="C68" i="29"/>
  <c r="D68" i="29" l="1"/>
  <c r="E68" i="29"/>
  <c r="F68" i="29"/>
  <c r="G68" i="29"/>
  <c r="H68" i="29"/>
  <c r="I68" i="29"/>
  <c r="J68" i="29"/>
  <c r="K68" i="29"/>
  <c r="L68" i="29"/>
  <c r="M68" i="29"/>
  <c r="M15" i="17" l="1"/>
  <c r="I15" i="17"/>
  <c r="G15" i="17"/>
  <c r="C15" i="17"/>
  <c r="M11" i="17"/>
  <c r="M12" i="17"/>
  <c r="M13" i="17"/>
  <c r="M14" i="17"/>
  <c r="M8" i="17"/>
  <c r="M9" i="17"/>
  <c r="M10" i="17"/>
  <c r="G9" i="17"/>
  <c r="G11" i="17"/>
  <c r="G12" i="17"/>
  <c r="G13" i="17"/>
  <c r="G14" i="17"/>
  <c r="G8" i="17"/>
  <c r="H10" i="25" l="1"/>
  <c r="H67" i="26"/>
  <c r="D67" i="26"/>
  <c r="R20" i="11"/>
  <c r="P20" i="11"/>
  <c r="N20" i="11"/>
  <c r="L20" i="11"/>
  <c r="J20" i="11"/>
  <c r="H20" i="11"/>
  <c r="F20" i="11"/>
  <c r="U18" i="10"/>
  <c r="U19" i="10"/>
  <c r="U20" i="10"/>
  <c r="U21" i="10"/>
  <c r="U22" i="10"/>
  <c r="U14" i="10"/>
  <c r="U15" i="10"/>
  <c r="U16" i="10"/>
  <c r="U17" i="10"/>
  <c r="U10" i="10"/>
  <c r="U12" i="10"/>
  <c r="U13" i="10"/>
  <c r="U9" i="10"/>
  <c r="F23" i="10"/>
  <c r="H23" i="10"/>
  <c r="J16" i="10"/>
  <c r="J17" i="10"/>
  <c r="J18" i="10"/>
  <c r="J19" i="10"/>
  <c r="J20" i="10"/>
  <c r="J21" i="10"/>
  <c r="J22" i="10"/>
  <c r="J10" i="10"/>
  <c r="J12" i="10"/>
  <c r="J13" i="10"/>
  <c r="J14" i="10"/>
  <c r="J15" i="10"/>
  <c r="J23" i="10" l="1"/>
  <c r="U23" i="10"/>
  <c r="I17" i="28"/>
  <c r="U17" i="9"/>
  <c r="U18" i="9"/>
  <c r="U19" i="9"/>
  <c r="U20" i="9"/>
  <c r="U21" i="9"/>
  <c r="U22" i="9"/>
  <c r="U23" i="9"/>
  <c r="J22" i="9"/>
  <c r="J23" i="9"/>
  <c r="J19" i="9"/>
  <c r="J20" i="9"/>
  <c r="J21" i="9"/>
  <c r="J15" i="9"/>
  <c r="J16" i="9"/>
  <c r="J17" i="9"/>
  <c r="J18" i="9"/>
  <c r="J12" i="9"/>
  <c r="J13" i="9"/>
  <c r="J14" i="9"/>
  <c r="J11" i="9"/>
  <c r="J10" i="9"/>
  <c r="J24" i="9" s="1"/>
  <c r="F8" i="8" s="1"/>
  <c r="J8" i="8" s="1"/>
  <c r="F24" i="9"/>
  <c r="F10" i="8"/>
  <c r="F9" i="8"/>
  <c r="J9" i="8" s="1"/>
  <c r="L12" i="24"/>
  <c r="L8" i="24" s="1"/>
  <c r="F10" i="24"/>
  <c r="E10" i="24"/>
  <c r="G10" i="24"/>
  <c r="H10" i="24"/>
  <c r="I10" i="24"/>
  <c r="J10" i="24"/>
  <c r="D10" i="24"/>
  <c r="S9" i="23"/>
  <c r="T9" i="23"/>
  <c r="U9" i="23"/>
  <c r="V9" i="23"/>
  <c r="W9" i="23"/>
  <c r="X9" i="23"/>
  <c r="R9" i="23"/>
  <c r="S8" i="23"/>
  <c r="T8" i="23"/>
  <c r="U8" i="23"/>
  <c r="V8" i="23"/>
  <c r="W8" i="23"/>
  <c r="X8" i="23"/>
  <c r="R8" i="23"/>
  <c r="S7" i="23"/>
  <c r="T7" i="23"/>
  <c r="U7" i="23"/>
  <c r="V7" i="23"/>
  <c r="W7" i="23"/>
  <c r="X7" i="23"/>
  <c r="R7" i="23"/>
  <c r="S5" i="23"/>
  <c r="T5" i="23"/>
  <c r="U5" i="23"/>
  <c r="V5" i="23"/>
  <c r="W5" i="23"/>
  <c r="X5" i="23"/>
  <c r="R5" i="23"/>
  <c r="D67" i="23"/>
  <c r="E67" i="23"/>
  <c r="F67" i="23"/>
  <c r="G67" i="23"/>
  <c r="H67" i="23"/>
  <c r="I67" i="23"/>
  <c r="J67" i="23"/>
  <c r="AD23" i="5"/>
  <c r="AA16" i="4"/>
  <c r="AB10" i="2"/>
  <c r="AB11" i="2"/>
  <c r="AB13" i="2"/>
  <c r="AB14" i="2"/>
  <c r="AB15" i="2"/>
  <c r="AB16" i="2"/>
  <c r="AB17" i="2"/>
  <c r="AB18" i="2"/>
  <c r="AB19" i="2"/>
  <c r="U24" i="9" l="1"/>
  <c r="J10" i="25"/>
  <c r="N10" i="8"/>
  <c r="J10" i="8"/>
  <c r="J13" i="8" s="1"/>
  <c r="AA15" i="4"/>
  <c r="AA14" i="4"/>
  <c r="AA13" i="4"/>
  <c r="AA12" i="4"/>
  <c r="AA11" i="4"/>
  <c r="AA10" i="4"/>
  <c r="L9" i="24"/>
  <c r="L10" i="24" s="1"/>
  <c r="AD10" i="5"/>
  <c r="AD18" i="5"/>
  <c r="AD11" i="5"/>
  <c r="AA9" i="4"/>
  <c r="AA17" i="4"/>
  <c r="F13" i="8"/>
  <c r="H8" i="8" s="1"/>
  <c r="N8" i="8"/>
  <c r="N9" i="8"/>
  <c r="AD16" i="5"/>
  <c r="AD12" i="5"/>
  <c r="AD13" i="5"/>
  <c r="AD19" i="5"/>
  <c r="AD15" i="5"/>
  <c r="AD14" i="5"/>
  <c r="AA18" i="4" l="1"/>
  <c r="H11" i="8"/>
  <c r="H10" i="8"/>
  <c r="H9" i="8"/>
  <c r="H12" i="8"/>
  <c r="M10" i="8"/>
  <c r="M12" i="8"/>
  <c r="M11" i="8"/>
  <c r="M9" i="8"/>
  <c r="M8" i="8"/>
</calcChain>
</file>

<file path=xl/sharedStrings.xml><?xml version="1.0" encoding="utf-8"?>
<sst xmlns="http://schemas.openxmlformats.org/spreadsheetml/2006/main" count="1113" uniqueCount="301">
  <si>
    <t>صندوق قابل معامله با درآمد ثابت ماهور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</si>
  <si>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</si>
  <si>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</si>
  <si>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</si>
  <si>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</si>
  <si>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</si>
  <si>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</si>
  <si>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</si>
  <si>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</si>
  <si>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</si>
  <si>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</si>
  <si>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</si>
  <si>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</si>
  <si>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</si>
  <si>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</si>
  <si>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</si>
  <si>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</si>
  <si>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</si>
  <si>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</si>
  <si>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</si>
  <si>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تهران</t>
  </si>
  <si>
    <t>داروسازی‌ امین‌</t>
  </si>
  <si>
    <t>س. نفت و گاز و پتروشیمی تأمین</t>
  </si>
  <si>
    <t>سرمایه گذاری صدرتامین</t>
  </si>
  <si>
    <t>سرمایه‌گذاری‌غدیر(هلدینگ‌</t>
  </si>
  <si>
    <t>شرکت کیسون</t>
  </si>
  <si>
    <t>صنایع پتروشیمی خلیج فارس</t>
  </si>
  <si>
    <t>فولاد مبارکه اصفهان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</si>
  <si>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</si>
  <si>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</si>
  <si>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</si>
  <si>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</si>
  <si>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</si>
  <si>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</si>
  <si>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</si>
  <si>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</si>
  <si>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</si>
  <si>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</si>
  <si>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</si>
  <si>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</si>
  <si>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</si>
  <si>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</si>
  <si>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</si>
  <si>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</si>
  <si>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</si>
  <si>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</si>
  <si>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</si>
  <si>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</si>
  <si>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</si>
  <si>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</si>
  <si>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</si>
  <si>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</si>
  <si>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</si>
  <si>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</si>
  <si>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</si>
  <si>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</si>
  <si>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</si>
  <si>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</si>
  <si>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</si>
  <si>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سروسودمند مدبران-سهام</t>
  </si>
  <si>
    <t>صندوق س سهامی بیدار-واحدهای عادی</t>
  </si>
  <si>
    <t>صندوق س شاخصی شفق رابین</t>
  </si>
  <si>
    <t>صندوق س.پشتوانه طلای لیان</t>
  </si>
  <si>
    <t>صندوق شاخص30 شرکت فیروزه- سهام</t>
  </si>
  <si>
    <t>صندوق س.پشتوانه طلای زرین آگاه</t>
  </si>
  <si>
    <t>-3-1</t>
  </si>
  <si>
    <t>سرمایه‌گذاری در اوراق بهادار با درآمد ثابت یا علی‌الحساب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</si>
  <si>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</si>
  <si>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</si>
  <si>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</si>
  <si>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</si>
  <si>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</si>
  <si>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</si>
  <si>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اسناد خزانه-م1بودجه01-040326</t>
  </si>
  <si>
    <t>1401/02/26</t>
  </si>
  <si>
    <t>1404/03/26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</si>
  <si>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</si>
  <si>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</si>
  <si>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</si>
  <si>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</si>
  <si>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</si>
  <si>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</si>
  <si>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</si>
  <si>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</si>
  <si>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</si>
  <si>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</si>
  <si>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</si>
  <si>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</si>
  <si>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</si>
  <si>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</si>
  <si>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</si>
  <si>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</si>
  <si>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</si>
  <si>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دولت186-ش.خ051124</t>
  </si>
  <si>
    <t>1405/11/24</t>
  </si>
  <si>
    <t>سلف موازی هیدروکربن آفتاب062</t>
  </si>
  <si>
    <t>1404/03/12</t>
  </si>
  <si>
    <t>1406/03/12</t>
  </si>
  <si>
    <t>شهرداری تبریز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</si>
  <si>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</si>
  <si>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</si>
  <si>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</si>
  <si>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</si>
  <si>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</si>
  <si>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</si>
  <si>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</si>
  <si>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</si>
  <si>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</si>
  <si>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</si>
  <si>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</si>
  <si>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</si>
  <si>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</si>
  <si>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</si>
  <si>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</si>
  <si>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</si>
  <si>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</si>
  <si>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0.83%</t>
  </si>
  <si>
    <t>سپرده کوتاه مدت بانک گردشگری قیطریه(کوتاه مدت)</t>
  </si>
  <si>
    <t>1.60%</t>
  </si>
  <si>
    <t>سپرده کوتاه مدت بانک گردشگری مرکزی( کوتاه مدت)</t>
  </si>
  <si>
    <t>0.00%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</si>
  <si>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</si>
  <si>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</si>
  <si>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اقتصاد نوین مطهری(کوتاه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</si>
  <si>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</si>
  <si>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</si>
  <si>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</si>
  <si>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</si>
  <si>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</si>
  <si>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</si>
  <si>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</si>
  <si>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</si>
  <si>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سپرده بلند مدت بانک ملی 22 بهمن</t>
  </si>
  <si>
    <t>1.53%</t>
  </si>
  <si>
    <t>سپرده کوتاه مدت بانک شهر اطباء تبریز (کوتاه مدت)</t>
  </si>
  <si>
    <t>سپرده کوتاه مدت بانک تجارت سه راه آذری(کوتاه مدت)</t>
  </si>
  <si>
    <t>حساب جاری بانک پارسیان آپادانا (حسابی جاری)</t>
  </si>
  <si>
    <t>سپرده بلند مدت موسسه اعتباری ملل جنت آباد</t>
  </si>
  <si>
    <t>سپرده کوتاه مدت بانک تجارت مرکزی(کوتاه مدت)</t>
  </si>
  <si>
    <t>سپرده بلند مدت بانک گردشگری قیطریه</t>
  </si>
  <si>
    <t>سپرده بلند مدت موسسه اعتباری ملل بلوار دریا</t>
  </si>
  <si>
    <t>0.22%</t>
  </si>
  <si>
    <t>0.23%</t>
  </si>
  <si>
    <t>سپرده بلند مدت بانک صادرات بیست متری افسریه</t>
  </si>
  <si>
    <t>2.91%</t>
  </si>
  <si>
    <t>0.28%</t>
  </si>
  <si>
    <t>0.09%</t>
  </si>
  <si>
    <t>0.84%</t>
  </si>
  <si>
    <t>1.24%</t>
  </si>
  <si>
    <t>1.33%</t>
  </si>
  <si>
    <t>سپرده کوتاه مدت بانک صادرات بیست متری افسریه( کوتاه مدت)</t>
  </si>
  <si>
    <t>0.11%</t>
  </si>
  <si>
    <t>1.78%</t>
  </si>
  <si>
    <t>1.81%</t>
  </si>
  <si>
    <t>3.05%</t>
  </si>
  <si>
    <t>0.18%</t>
  </si>
  <si>
    <t>1.46%</t>
  </si>
  <si>
    <t>1.12%</t>
  </si>
  <si>
    <t>2.44%</t>
  </si>
  <si>
    <t>1.05%</t>
  </si>
  <si>
    <t>3.26%</t>
  </si>
  <si>
    <t>0.96%</t>
  </si>
  <si>
    <t>1.82%</t>
  </si>
  <si>
    <t>4.46%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</si>
  <si>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</si>
  <si>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</si>
  <si>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</si>
  <si>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</si>
  <si>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</si>
  <si>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</si>
  <si>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</si>
  <si>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</si>
  <si>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</si>
  <si>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</si>
  <si>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</si>
  <si>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</si>
  <si>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</si>
  <si>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</si>
  <si>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</si>
  <si>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</si>
  <si>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</si>
  <si>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</si>
  <si>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</si>
  <si>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</si>
  <si>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</si>
  <si>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</si>
  <si>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</si>
  <si>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</si>
  <si>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</si>
  <si>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</si>
  <si>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بانک ملت</t>
  </si>
  <si>
    <t>ایران‌ خودرو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</si>
  <si>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</si>
  <si>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</si>
  <si>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</si>
  <si>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</si>
  <si>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</si>
  <si>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</si>
  <si>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سرمایه گذاری برلیان-سهام</t>
  </si>
  <si>
    <t>صندوق اهرمی شتاب آگاه-واحدهای عادی</t>
  </si>
  <si>
    <t>صندوق س.بخشی صنایع معیار-ب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</si>
  <si>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</si>
  <si>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</si>
  <si>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</si>
  <si>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</si>
  <si>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</si>
  <si>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</si>
  <si>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</si>
  <si>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</si>
  <si>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</si>
  <si>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</si>
  <si>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</si>
  <si>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</si>
  <si>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</si>
  <si>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</si>
  <si>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</si>
  <si>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</si>
  <si>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</si>
  <si>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</si>
  <si>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</si>
  <si>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</si>
  <si>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</si>
  <si>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</si>
  <si>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</si>
  <si>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</si>
  <si>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</si>
  <si>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</si>
  <si>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</si>
  <si>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</si>
  <si>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</si>
  <si>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</si>
  <si>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</si>
  <si>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</si>
  <si>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</si>
  <si>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</si>
  <si>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تجارت مرکزی</t>
  </si>
  <si>
    <t>سپرده بلند مدت بانک صادرات خیابان همايون شهر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</si>
  <si>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</si>
  <si>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</si>
  <si>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</si>
  <si>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</si>
  <si>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</si>
  <si>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</si>
  <si>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</si>
  <si>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</si>
  <si>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</si>
  <si>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</si>
  <si>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</si>
  <si>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</si>
  <si>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</si>
  <si>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</si>
  <si>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</si>
  <si>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</si>
  <si>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</si>
  <si>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</si>
  <si>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</si>
  <si>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</si>
  <si>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</si>
  <si>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</si>
  <si>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</si>
  <si>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</si>
  <si>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</si>
  <si>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</si>
  <si>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</si>
  <si>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</si>
  <si>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</si>
  <si>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</si>
  <si>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</si>
  <si>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</si>
  <si>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</si>
  <si>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</si>
  <si>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</si>
  <si>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</si>
  <si>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</si>
  <si>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صندوق سرمایه‌گذاری در اوراق بهادار بادرآمد ثابت ماهور</t>
  </si>
  <si>
    <t>‫صورت وضعیت پورتفوی</t>
  </si>
  <si>
    <t>برای ماه منتهی به 31 خرداد ماه  1404</t>
  </si>
  <si>
    <t xml:space="preserve"> ترازنامه از اول سال تا آخر برج 3</t>
  </si>
  <si>
    <t>1404/01/31</t>
  </si>
  <si>
    <t>سپرده بانکی</t>
  </si>
  <si>
    <t>گواهی سپرده بانکی</t>
  </si>
  <si>
    <t>گواهی سپرده</t>
  </si>
  <si>
    <t>سپرده بانکی کوتاه مدت</t>
  </si>
  <si>
    <t>جاری و ..</t>
  </si>
  <si>
    <t>برای ماه منتهی به 1404/02/31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</si>
  <si>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</si>
  <si>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</si>
  <si>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</si>
  <si>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</si>
  <si>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</si>
  <si>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</si>
  <si>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</si>
  <si>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گواهی ‫سپرده بانکی 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</si>
  <si>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</si>
  <si>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</si>
  <si>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</si>
  <si>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</si>
  <si>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</si>
  <si>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</si>
  <si>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</si>
  <si>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>تو نرم افزار تو قسمت سود و زیان از اول سال تا آخر بهمن قسمت درآمد عددشو برداشتم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</si>
</sst>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</numFmts>
  <fonts count="3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1"/>
      <color rgb="FF000000"/>
      <name val="B Nazanin"/>
      <charset val="178"/>
    </font>
    <font>
      <b/>
      <sz val="11"/>
      <color rgb="FF1E90FF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0"/>
      <color rgb="FF1E90FF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22"/>
      <color rgb="FF000000"/>
      <name val="B Nazanin"/>
      <charset val="178"/>
    </font>
    <font>
      <sz val="14"/>
      <color theme="1"/>
      <name val="B Nazanin"/>
      <charset val="178"/>
    </font>
    <font>
      <b/>
      <sz val="10"/>
      <color rgb="FF000000"/>
      <name val="Arial"/>
      <family val="2"/>
    </font>
    <font>
      <b/>
      <sz val="11"/>
      <color theme="0" tint="-0.34998626667073579"/>
      <name val="B Nazanin"/>
      <charset val="178"/>
    </font>
    <font>
      <b/>
      <sz val="10"/>
      <color theme="0" tint="-0.34998626667073579"/>
      <name val="B Nazanin"/>
      <charset val="178"/>
    </font>
    <font>
      <sz val="12"/>
      <color theme="0" tint="-0.34998626667073579"/>
      <name val="B Nazanin"/>
      <charset val="178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21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2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0" xfId="2" applyFont="1"/>
    <xf numFmtId="0" fontId="7" fillId="0" borderId="0" xfId="2"/>
    <xf numFmtId="0" fontId="9" fillId="0" borderId="0" xfId="2" applyFont="1" applyAlignment="1">
      <alignment vertical="center"/>
    </xf>
    <xf numFmtId="0" fontId="9" fillId="0" borderId="0" xfId="2" applyFont="1"/>
    <xf numFmtId="0" fontId="5" fillId="0" borderId="0" xfId="0" applyFont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Fill="1" applyAlignment="1">
      <alignment horizontal="right" vertical="center"/>
    </xf>
    <xf numFmtId="0" fontId="17" fillId="0" borderId="2" xfId="0" applyFont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left"/>
    </xf>
    <xf numFmtId="10" fontId="17" fillId="0" borderId="0" xfId="1" applyNumberFormat="1" applyFont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0" fontId="17" fillId="0" borderId="0" xfId="0" applyFont="1" applyFill="1" applyAlignment="1">
      <alignment horizontal="right" vertical="top"/>
    </xf>
    <xf numFmtId="0" fontId="17" fillId="0" borderId="4" xfId="0" applyFont="1" applyFill="1" applyBorder="1" applyAlignment="1">
      <alignment horizontal="right" vertical="top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10" fontId="17" fillId="0" borderId="5" xfId="0" applyNumberFormat="1" applyFont="1" applyFill="1" applyBorder="1" applyAlignment="1">
      <alignment horizontal="center" vertical="center"/>
    </xf>
    <xf numFmtId="10" fontId="17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top"/>
    </xf>
    <xf numFmtId="0" fontId="15" fillId="0" borderId="4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10" fontId="17" fillId="0" borderId="5" xfId="1" applyNumberFormat="1" applyFont="1" applyFill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64" fontId="23" fillId="0" borderId="0" xfId="4" applyNumberFormat="1" applyFont="1" applyAlignment="1">
      <alignment horizontal="left"/>
    </xf>
    <xf numFmtId="164" fontId="23" fillId="0" borderId="0" xfId="4" applyNumberFormat="1" applyFont="1" applyAlignment="1">
      <alignment horizontal="center" vertical="center"/>
    </xf>
    <xf numFmtId="164" fontId="23" fillId="0" borderId="4" xfId="4" applyNumberFormat="1" applyFont="1" applyFill="1" applyBorder="1" applyAlignment="1">
      <alignment horizontal="right" vertical="center"/>
    </xf>
    <xf numFmtId="164" fontId="23" fillId="0" borderId="0" xfId="4" applyNumberFormat="1" applyFont="1" applyFill="1" applyBorder="1" applyAlignment="1">
      <alignment vertical="center"/>
    </xf>
    <xf numFmtId="164" fontId="23" fillId="0" borderId="4" xfId="4" applyNumberFormat="1" applyFont="1" applyFill="1" applyBorder="1" applyAlignment="1">
      <alignment horizontal="center" vertical="center"/>
    </xf>
    <xf numFmtId="164" fontId="23" fillId="0" borderId="2" xfId="4" applyNumberFormat="1" applyFont="1" applyFill="1" applyBorder="1" applyAlignment="1">
      <alignment horizontal="right" vertical="center"/>
    </xf>
    <xf numFmtId="164" fontId="23" fillId="0" borderId="2" xfId="4" applyNumberFormat="1" applyFont="1" applyBorder="1" applyAlignment="1">
      <alignment horizontal="center" vertical="center"/>
    </xf>
    <xf numFmtId="9" fontId="23" fillId="0" borderId="2" xfId="6" applyFont="1" applyBorder="1" applyAlignment="1">
      <alignment horizontal="center" vertical="center"/>
    </xf>
    <xf numFmtId="164" fontId="23" fillId="0" borderId="0" xfId="4" applyNumberFormat="1" applyFont="1" applyFill="1" applyBorder="1" applyAlignment="1">
      <alignment horizontal="right" vertical="center"/>
    </xf>
    <xf numFmtId="164" fontId="23" fillId="0" borderId="0" xfId="4" applyNumberFormat="1" applyFont="1" applyBorder="1" applyAlignment="1">
      <alignment horizontal="center" vertical="center"/>
    </xf>
    <xf numFmtId="9" fontId="23" fillId="0" borderId="0" xfId="6" applyFont="1" applyAlignment="1">
      <alignment horizontal="center" vertical="center"/>
    </xf>
    <xf numFmtId="164" fontId="23" fillId="0" borderId="0" xfId="4" applyNumberFormat="1" applyFont="1" applyFill="1" applyBorder="1" applyAlignment="1">
      <alignment horizontal="right" vertical="center" wrapText="1"/>
    </xf>
    <xf numFmtId="164" fontId="23" fillId="0" borderId="0" xfId="4" applyNumberFormat="1" applyFont="1" applyFill="1" applyBorder="1" applyAlignment="1">
      <alignment vertical="center" wrapText="1"/>
    </xf>
    <xf numFmtId="164" fontId="23" fillId="0" borderId="0" xfId="4" applyNumberFormat="1" applyFont="1" applyBorder="1" applyAlignment="1">
      <alignment horizontal="left"/>
    </xf>
    <xf numFmtId="164" fontId="25" fillId="0" borderId="0" xfId="4" applyNumberFormat="1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17" fillId="0" borderId="8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43" fontId="10" fillId="0" borderId="0" xfId="0" applyNumberFormat="1" applyFont="1" applyAlignment="1">
      <alignment horizontal="left"/>
    </xf>
    <xf numFmtId="43" fontId="13" fillId="0" borderId="0" xfId="7" applyFont="1" applyAlignment="1">
      <alignment horizontal="center" vertical="center"/>
    </xf>
    <xf numFmtId="43" fontId="0" fillId="0" borderId="0" xfId="0" applyNumberFormat="1" applyAlignment="1">
      <alignment horizontal="left"/>
    </xf>
    <xf numFmtId="164" fontId="13" fillId="0" borderId="0" xfId="7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0" fontId="17" fillId="0" borderId="4" xfId="0" applyFont="1" applyFill="1" applyBorder="1" applyAlignment="1">
      <alignment vertical="top"/>
    </xf>
    <xf numFmtId="0" fontId="17" fillId="0" borderId="2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24" fillId="0" borderId="0" xfId="4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/>
    </xf>
    <xf numFmtId="3" fontId="27" fillId="0" borderId="0" xfId="0" applyNumberFormat="1" applyFont="1" applyAlignment="1">
      <alignment horizontal="left"/>
    </xf>
    <xf numFmtId="10" fontId="5" fillId="0" borderId="0" xfId="1" applyNumberFormat="1" applyFont="1" applyAlignment="1">
      <alignment horizontal="left"/>
    </xf>
    <xf numFmtId="9" fontId="4" fillId="0" borderId="0" xfId="1" applyNumberFormat="1" applyFont="1" applyAlignment="1">
      <alignment horizontal="center" vertical="center"/>
    </xf>
    <xf numFmtId="0" fontId="17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7" applyNumberFormat="1" applyFont="1" applyBorder="1" applyAlignment="1">
      <alignment horizontal="center" vertical="center"/>
    </xf>
    <xf numFmtId="164" fontId="5" fillId="0" borderId="0" xfId="7" applyNumberFormat="1" applyFont="1" applyBorder="1" applyAlignment="1">
      <alignment horizontal="left"/>
    </xf>
    <xf numFmtId="164" fontId="4" fillId="0" borderId="0" xfId="7" applyNumberFormat="1" applyFont="1" applyFill="1" applyBorder="1" applyAlignment="1">
      <alignment horizontal="center" vertical="center"/>
    </xf>
    <xf numFmtId="164" fontId="4" fillId="0" borderId="7" xfId="7" applyNumberFormat="1" applyFont="1" applyFill="1" applyBorder="1" applyAlignment="1">
      <alignment horizontal="center" vertical="center"/>
    </xf>
    <xf numFmtId="164" fontId="4" fillId="0" borderId="5" xfId="7" applyNumberFormat="1" applyFont="1" applyFill="1" applyBorder="1" applyAlignment="1">
      <alignment horizontal="center" vertical="center"/>
    </xf>
    <xf numFmtId="164" fontId="5" fillId="0" borderId="0" xfId="7" applyNumberFormat="1" applyFont="1" applyAlignment="1">
      <alignment horizontal="left"/>
    </xf>
    <xf numFmtId="164" fontId="5" fillId="0" borderId="0" xfId="7" applyNumberFormat="1" applyFont="1" applyFill="1" applyBorder="1" applyAlignment="1">
      <alignment horizontal="left"/>
    </xf>
    <xf numFmtId="9" fontId="5" fillId="0" borderId="0" xfId="1" applyNumberFormat="1" applyFont="1" applyBorder="1" applyAlignment="1">
      <alignment horizontal="left"/>
    </xf>
    <xf numFmtId="0" fontId="12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13" fillId="0" borderId="0" xfId="1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0" fontId="13" fillId="0" borderId="5" xfId="1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166" fontId="17" fillId="0" borderId="0" xfId="1" applyNumberFormat="1" applyFont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3" fontId="17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top"/>
    </xf>
    <xf numFmtId="3" fontId="17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horizontal="right" vertical="top"/>
    </xf>
    <xf numFmtId="3" fontId="17" fillId="0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3" fontId="28" fillId="0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0" fillId="0" borderId="0" xfId="0" applyNumberFormat="1"/>
    <xf numFmtId="3" fontId="4" fillId="0" borderId="0" xfId="0" applyNumberFormat="1" applyFont="1" applyAlignment="1">
      <alignment horizontal="left"/>
    </xf>
    <xf numFmtId="10" fontId="5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left"/>
    </xf>
    <xf numFmtId="10" fontId="4" fillId="0" borderId="0" xfId="1" applyNumberFormat="1" applyFont="1" applyFill="1" applyBorder="1" applyAlignment="1">
      <alignment horizontal="center" vertical="center"/>
    </xf>
    <xf numFmtId="10" fontId="17" fillId="0" borderId="0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43" fontId="13" fillId="0" borderId="0" xfId="7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17" fillId="0" borderId="9" xfId="1" applyNumberFormat="1" applyFont="1" applyFill="1" applyBorder="1" applyAlignment="1">
      <alignment horizontal="center" vertical="center"/>
    </xf>
    <xf numFmtId="9" fontId="17" fillId="0" borderId="5" xfId="1" applyNumberFormat="1" applyFont="1" applyFill="1" applyBorder="1" applyAlignment="1">
      <alignment horizontal="center" vertical="center"/>
    </xf>
    <xf numFmtId="9" fontId="17" fillId="0" borderId="7" xfId="1" applyNumberFormat="1" applyFont="1" applyFill="1" applyBorder="1" applyAlignment="1">
      <alignment horizontal="center" vertical="center"/>
    </xf>
    <xf numFmtId="164" fontId="23" fillId="0" borderId="0" xfId="4" applyNumberFormat="1" applyFont="1" applyFill="1" applyBorder="1" applyAlignment="1">
      <alignment horizontal="center" vertical="center"/>
    </xf>
    <xf numFmtId="165" fontId="23" fillId="0" borderId="0" xfId="6" applyNumberFormat="1" applyFont="1" applyAlignment="1">
      <alignment horizontal="center" vertical="center" wrapText="1"/>
    </xf>
    <xf numFmtId="165" fontId="23" fillId="0" borderId="0" xfId="6" applyNumberFormat="1" applyFont="1" applyFill="1" applyAlignment="1">
      <alignment horizontal="center" vertical="center" wrapText="1"/>
    </xf>
    <xf numFmtId="9" fontId="23" fillId="0" borderId="0" xfId="6" applyNumberFormat="1" applyFont="1" applyFill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center"/>
    </xf>
    <xf numFmtId="10" fontId="4" fillId="0" borderId="12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9" fontId="4" fillId="0" borderId="12" xfId="1" applyNumberFormat="1" applyFont="1" applyFill="1" applyBorder="1" applyAlignment="1">
      <alignment horizontal="center" vertical="center"/>
    </xf>
    <xf numFmtId="9" fontId="4" fillId="0" borderId="7" xfId="7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vertical="center"/>
    </xf>
    <xf numFmtId="0" fontId="17" fillId="0" borderId="6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10" fontId="17" fillId="0" borderId="0" xfId="0" applyNumberFormat="1" applyFont="1" applyAlignment="1">
      <alignment horizontal="center" vertical="center"/>
    </xf>
    <xf numFmtId="9" fontId="17" fillId="0" borderId="10" xfId="0" applyNumberFormat="1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right" vertical="top"/>
    </xf>
    <xf numFmtId="3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 applyAlignment="1">
      <alignment horizontal="right" vertical="top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top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top"/>
    </xf>
    <xf numFmtId="3" fontId="17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horizontal="right" vertical="top"/>
    </xf>
    <xf numFmtId="3" fontId="17" fillId="0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3" fontId="17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 wrapText="1" readingOrder="2"/>
    </xf>
    <xf numFmtId="0" fontId="22" fillId="0" borderId="0" xfId="3" applyFont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164" fontId="23" fillId="0" borderId="0" xfId="4" applyNumberFormat="1" applyFont="1" applyFill="1" applyAlignment="1">
      <alignment horizontal="center" vertical="center"/>
    </xf>
    <xf numFmtId="164" fontId="24" fillId="0" borderId="0" xfId="4" applyNumberFormat="1" applyFont="1" applyFill="1" applyAlignment="1">
      <alignment horizontal="right" vertical="center"/>
    </xf>
    <xf numFmtId="164" fontId="23" fillId="0" borderId="0" xfId="4" applyNumberFormat="1" applyFont="1" applyFill="1" applyBorder="1" applyAlignment="1">
      <alignment horizontal="center" vertical="center" wrapText="1"/>
    </xf>
    <xf numFmtId="164" fontId="23" fillId="0" borderId="4" xfId="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8">
    <cellStyle name="Comma" xfId="7" builtinId="3"/>
    <cellStyle name="Comma 2" xfId="4" xr:uid="{AD17F026-3CDE-489A-BCC2-C02C68F1EA84}"/>
    <cellStyle name="Normal" xfId="0" builtinId="0"/>
    <cellStyle name="Normal 2" xfId="2" xr:uid="{C4A2ED2C-C72E-47E8-BEE0-804AB2C3D8C1}"/>
    <cellStyle name="Normal 3" xfId="5" xr:uid="{377E812B-5983-4436-9D54-E088D630B59E}"/>
    <cellStyle name="Normal 4" xfId="3" xr:uid="{EE900AFB-91F8-4DEA-BA3E-95CCDFADC428}"/>
    <cellStyle name="Percent" xfId="1" builtinId="5"/>
    <cellStyle name="Percent 2" xfId="6" xr:uid="{BFBF5804-C09D-495F-A891-A45407B184E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FA800FA3-F592-4181-82B3-0046EB86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B94B-1798-4CF0-82D1-E4DBBD947737}">
  <dimension ref="A20:L25"/>
  <sheetViews>
    <sheetView showGridLines="0" rightToLeft="1" tabSelected="1" view="pageBreakPreview" topLeftCell="A5" zoomScale="115" zoomScaleNormal="115" zoomScaleSheetLayoutView="115" workbookViewId="0">
      <selection activeCell="C35" sqref="C35"/>
    </sheetView>
  </sheetViews>
  <sheetFormatPr defaultRowHeight="15" x14ac:dyDescent="0.25"/>
  <cols>
    <col min="1" max="4" width="9.140625" style="26"/>
    <col min="5" max="5" width="15.5703125" style="26" customWidth="1"/>
    <col min="6" max="16384" width="9.140625" style="26"/>
  </cols>
  <sheetData>
    <row r="20" spans="1:12" ht="26.25" customHeight="1" x14ac:dyDescent="0.6">
      <c r="A20" s="251" t="s">
        <v>274</v>
      </c>
      <c r="B20" s="251"/>
      <c r="C20" s="251"/>
      <c r="D20" s="251"/>
      <c r="E20" s="251"/>
      <c r="F20" s="24"/>
      <c r="G20" s="24"/>
      <c r="H20" s="24"/>
      <c r="I20" s="25"/>
      <c r="J20" s="25"/>
      <c r="K20" s="250"/>
      <c r="L20" s="250"/>
    </row>
    <row r="21" spans="1:12" ht="24" x14ac:dyDescent="0.6">
      <c r="A21" s="251" t="s">
        <v>275</v>
      </c>
      <c r="B21" s="251"/>
      <c r="C21" s="251"/>
      <c r="D21" s="251"/>
      <c r="E21" s="251"/>
      <c r="F21" s="24"/>
      <c r="G21" s="24"/>
      <c r="H21" s="24"/>
      <c r="I21" s="25"/>
      <c r="J21" s="25"/>
      <c r="K21" s="250"/>
      <c r="L21" s="250"/>
    </row>
    <row r="22" spans="1:12" ht="24" x14ac:dyDescent="0.6">
      <c r="A22" s="251" t="s">
        <v>276</v>
      </c>
      <c r="B22" s="251"/>
      <c r="C22" s="251"/>
      <c r="D22" s="251"/>
      <c r="E22" s="251"/>
      <c r="F22" s="24"/>
      <c r="G22" s="24"/>
      <c r="H22" s="24"/>
      <c r="I22" s="25"/>
      <c r="J22" s="25"/>
      <c r="K22" s="250"/>
      <c r="L22" s="250"/>
    </row>
    <row r="23" spans="1:12" ht="22.5" x14ac:dyDescent="0.55000000000000004">
      <c r="B23" s="27"/>
      <c r="C23" s="27"/>
      <c r="D23" s="27"/>
      <c r="E23" s="27"/>
      <c r="F23" s="27"/>
      <c r="G23" s="27"/>
      <c r="H23" s="27"/>
      <c r="I23" s="28"/>
      <c r="J23" s="28"/>
      <c r="K23" s="28"/>
      <c r="L23" s="28"/>
    </row>
    <row r="24" spans="1:12" ht="22.5" x14ac:dyDescent="0.5500000000000000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24" x14ac:dyDescent="0.6">
      <c r="B25" s="25"/>
      <c r="C25" s="25"/>
      <c r="D25" s="25"/>
      <c r="E25" s="25"/>
      <c r="F25" s="25"/>
      <c r="G25" s="25"/>
      <c r="H25" s="25"/>
      <c r="I25" s="25"/>
      <c r="J25" s="25"/>
      <c r="K25" s="250"/>
      <c r="L25" s="250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07B6-0B26-4426-B701-993ED6D0C920}">
  <sheetPr>
    <pageSetUpPr fitToPage="1"/>
  </sheetPr>
  <dimension ref="A1:M12"/>
  <sheetViews>
    <sheetView rightToLeft="1" view="pageBreakPreview" zoomScaleNormal="100" zoomScaleSheetLayoutView="100" workbookViewId="0">
      <selection activeCell="B4" sqref="B4"/>
    </sheetView>
  </sheetViews>
  <sheetFormatPr defaultRowHeight="15.75" x14ac:dyDescent="0.4"/>
  <cols>
    <col min="1" max="1" width="5.140625" style="45" bestFit="1" customWidth="1"/>
    <col min="2" max="2" width="39" style="45" customWidth="1"/>
    <col min="3" max="3" width="1.28515625" style="45" customWidth="1"/>
    <col min="4" max="4" width="16.28515625" style="45" bestFit="1" customWidth="1"/>
    <col min="5" max="5" width="2.7109375" style="45" bestFit="1" customWidth="1"/>
    <col min="6" max="6" width="17.28515625" style="45" bestFit="1" customWidth="1"/>
    <col min="7" max="7" width="2.28515625" style="45" bestFit="1" customWidth="1"/>
    <col min="8" max="8" width="18" style="45" bestFit="1" customWidth="1"/>
    <col min="9" max="9" width="2.28515625" style="45" bestFit="1" customWidth="1"/>
    <col min="10" max="10" width="17.5703125" style="45" bestFit="1" customWidth="1"/>
    <col min="11" max="11" width="1.28515625" style="45" customWidth="1"/>
    <col min="12" max="12" width="15.85546875" style="45" bestFit="1" customWidth="1"/>
    <col min="13" max="13" width="0.28515625" style="45" hidden="1" customWidth="1"/>
    <col min="14" max="14" width="17.5703125" style="45" bestFit="1" customWidth="1"/>
    <col min="15" max="15" width="0" style="45" hidden="1" customWidth="1"/>
    <col min="16" max="16" width="8.28515625" style="45" customWidth="1"/>
    <col min="17" max="16384" width="9.140625" style="45"/>
  </cols>
  <sheetData>
    <row r="1" spans="1:12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21.75" customHeight="1" x14ac:dyDescent="0.4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ht="14.45" customHeight="1" x14ac:dyDescent="0.4"/>
    <row r="5" spans="1:12" ht="14.45" customHeight="1" x14ac:dyDescent="0.4">
      <c r="A5" s="46" t="s">
        <v>109</v>
      </c>
      <c r="B5" s="287" t="s">
        <v>110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1:12" ht="21" customHeight="1" x14ac:dyDescent="0.4">
      <c r="D6" s="48" t="s">
        <v>7</v>
      </c>
      <c r="F6" s="283" t="s">
        <v>8</v>
      </c>
      <c r="G6" s="283"/>
      <c r="H6" s="283"/>
      <c r="J6" s="48" t="s">
        <v>9</v>
      </c>
    </row>
    <row r="7" spans="1:12" ht="21.75" customHeight="1" x14ac:dyDescent="0.4">
      <c r="D7" s="100" t="s">
        <v>112</v>
      </c>
      <c r="E7" s="101"/>
      <c r="F7" s="100" t="s">
        <v>113</v>
      </c>
      <c r="G7" s="101"/>
      <c r="H7" s="100" t="s">
        <v>114</v>
      </c>
      <c r="I7" s="101"/>
      <c r="J7" s="100" t="s">
        <v>112</v>
      </c>
      <c r="K7" s="101"/>
      <c r="L7" s="100" t="s">
        <v>18</v>
      </c>
    </row>
    <row r="8" spans="1:12" ht="26.25" customHeight="1" x14ac:dyDescent="0.4">
      <c r="A8" s="294" t="s">
        <v>111</v>
      </c>
      <c r="B8" s="294"/>
      <c r="C8" s="99"/>
      <c r="D8" s="211">
        <v>1134034091</v>
      </c>
      <c r="E8" s="53">
        <v>0</v>
      </c>
      <c r="F8" s="57">
        <v>25029264508722</v>
      </c>
      <c r="G8" s="57">
        <v>0</v>
      </c>
      <c r="H8" s="57">
        <v>23283381955146</v>
      </c>
      <c r="I8" s="57">
        <v>0</v>
      </c>
      <c r="J8" s="57">
        <v>1747016587667</v>
      </c>
      <c r="K8" s="53"/>
      <c r="L8" s="64">
        <f>J8/L12</f>
        <v>2.5449076600533808E-2</v>
      </c>
    </row>
    <row r="9" spans="1:12" ht="23.25" customHeight="1" x14ac:dyDescent="0.4">
      <c r="A9" s="295" t="s">
        <v>281</v>
      </c>
      <c r="B9" s="295"/>
      <c r="D9" s="57">
        <v>18442921000000</v>
      </c>
      <c r="E9" s="53">
        <v>0</v>
      </c>
      <c r="F9" s="57">
        <v>13281642000000</v>
      </c>
      <c r="G9" s="57">
        <v>0</v>
      </c>
      <c r="H9" s="57">
        <v>7803812000000</v>
      </c>
      <c r="I9" s="57">
        <v>0</v>
      </c>
      <c r="J9" s="57">
        <v>23920751000000</v>
      </c>
      <c r="K9" s="53"/>
      <c r="L9" s="64">
        <f>J9/L12</f>
        <v>0.34845749538889442</v>
      </c>
    </row>
    <row r="10" spans="1:12" ht="21.75" customHeight="1" thickBot="1" x14ac:dyDescent="0.45">
      <c r="A10" s="280" t="s">
        <v>30</v>
      </c>
      <c r="B10" s="280"/>
      <c r="D10" s="61">
        <f>SUM(D8:D9)</f>
        <v>18444055034091</v>
      </c>
      <c r="E10" s="61">
        <f t="shared" ref="E10:J10" si="0">SUM(E8:E9)</f>
        <v>0</v>
      </c>
      <c r="F10" s="61">
        <f>SUM(F8:F9)</f>
        <v>38310906508722</v>
      </c>
      <c r="G10" s="61">
        <f t="shared" si="0"/>
        <v>0</v>
      </c>
      <c r="H10" s="61">
        <f t="shared" si="0"/>
        <v>31087193955146</v>
      </c>
      <c r="I10" s="61">
        <f t="shared" si="0"/>
        <v>0</v>
      </c>
      <c r="J10" s="61">
        <f t="shared" si="0"/>
        <v>25667767587667</v>
      </c>
      <c r="K10" s="53"/>
      <c r="L10" s="62">
        <f>SUM(L8:L9)</f>
        <v>0.37390657198942823</v>
      </c>
    </row>
    <row r="11" spans="1:12" ht="16.5" thickTop="1" x14ac:dyDescent="0.4">
      <c r="D11" s="63"/>
      <c r="E11" s="63"/>
      <c r="F11" s="63"/>
      <c r="G11" s="63"/>
      <c r="H11" s="63"/>
      <c r="I11" s="63"/>
      <c r="J11" s="63"/>
    </row>
    <row r="12" spans="1:12" x14ac:dyDescent="0.4">
      <c r="L12" s="218">
        <f>سهام!AB22</f>
        <v>68647543291624</v>
      </c>
    </row>
  </sheetData>
  <mergeCells count="8">
    <mergeCell ref="A1:L1"/>
    <mergeCell ref="A2:L2"/>
    <mergeCell ref="A3:L3"/>
    <mergeCell ref="A10:B10"/>
    <mergeCell ref="B5:L5"/>
    <mergeCell ref="F6:H6"/>
    <mergeCell ref="A8:B8"/>
    <mergeCell ref="A9:B9"/>
  </mergeCells>
  <pageMargins left="0.39" right="0.39" top="0.39" bottom="0.39" header="0" footer="0"/>
  <pageSetup scale="9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5"/>
  <sheetViews>
    <sheetView rightToLeft="1" view="pageBreakPreview" zoomScale="85" zoomScaleNormal="85" zoomScaleSheetLayoutView="85" workbookViewId="0">
      <selection activeCell="B6" sqref="B6"/>
    </sheetView>
  </sheetViews>
  <sheetFormatPr defaultRowHeight="18.75" x14ac:dyDescent="0.45"/>
  <cols>
    <col min="1" max="1" width="2.5703125" style="29" customWidth="1"/>
    <col min="2" max="2" width="57.7109375" style="29" customWidth="1"/>
    <col min="3" max="3" width="1.28515625" style="29" customWidth="1"/>
    <col min="4" max="4" width="11.7109375" style="29" customWidth="1"/>
    <col min="5" max="5" width="1.28515625" style="29" customWidth="1"/>
    <col min="6" max="6" width="22" style="29" customWidth="1"/>
    <col min="7" max="7" width="1.28515625" style="29" customWidth="1"/>
    <col min="8" max="8" width="19" style="29" customWidth="1"/>
    <col min="9" max="9" width="1.28515625" style="29" customWidth="1"/>
    <col min="10" max="10" width="19.42578125" style="29" customWidth="1"/>
    <col min="11" max="11" width="13.85546875" style="29" hidden="1" customWidth="1"/>
    <col min="12" max="12" width="9.140625" style="29" hidden="1" customWidth="1"/>
    <col min="13" max="13" width="18.85546875" style="29" hidden="1" customWidth="1"/>
    <col min="14" max="14" width="19.42578125" style="29" hidden="1" customWidth="1"/>
    <col min="15" max="17" width="9.140625" style="29" hidden="1" customWidth="1"/>
    <col min="18" max="18" width="6.7109375" style="29" hidden="1" customWidth="1"/>
    <col min="19" max="19" width="9.140625" style="29" customWidth="1"/>
    <col min="20" max="20" width="18.85546875" style="29" bestFit="1" customWidth="1"/>
    <col min="21" max="22" width="9.140625" style="29" customWidth="1"/>
    <col min="23" max="16384" width="9.140625" style="29"/>
  </cols>
  <sheetData>
    <row r="1" spans="1:21" ht="29.1" customHeight="1" x14ac:dyDescent="0.4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21" ht="21.75" customHeight="1" x14ac:dyDescent="0.45">
      <c r="A2" s="275" t="s">
        <v>164</v>
      </c>
      <c r="B2" s="275"/>
      <c r="C2" s="275"/>
      <c r="D2" s="275"/>
      <c r="E2" s="275"/>
      <c r="F2" s="275"/>
      <c r="G2" s="275"/>
      <c r="H2" s="275"/>
      <c r="I2" s="275"/>
      <c r="J2" s="275"/>
      <c r="M2" s="155" t="s">
        <v>169</v>
      </c>
      <c r="N2" s="296" t="s">
        <v>300</v>
      </c>
      <c r="O2" s="296"/>
      <c r="P2" s="296"/>
      <c r="Q2" s="296"/>
      <c r="R2" s="296"/>
    </row>
    <row r="3" spans="1:21" ht="21.75" customHeight="1" x14ac:dyDescent="0.45">
      <c r="A3" s="275" t="s">
        <v>2</v>
      </c>
      <c r="B3" s="275"/>
      <c r="C3" s="275"/>
      <c r="D3" s="275"/>
      <c r="E3" s="275"/>
      <c r="F3" s="275"/>
      <c r="G3" s="275"/>
      <c r="H3" s="275"/>
      <c r="I3" s="275"/>
      <c r="J3" s="275"/>
      <c r="N3" s="172">
        <v>9381744158074</v>
      </c>
      <c r="O3" s="173"/>
      <c r="P3" s="173"/>
      <c r="Q3" s="173"/>
      <c r="R3" s="173"/>
    </row>
    <row r="4" spans="1:21" ht="14.45" customHeight="1" x14ac:dyDescent="0.45"/>
    <row r="5" spans="1:21" ht="29.1" customHeight="1" x14ac:dyDescent="0.45">
      <c r="A5" s="30" t="s">
        <v>165</v>
      </c>
      <c r="B5" s="269" t="s">
        <v>166</v>
      </c>
      <c r="C5" s="269"/>
      <c r="D5" s="269"/>
      <c r="E5" s="269"/>
      <c r="F5" s="269"/>
      <c r="G5" s="269"/>
      <c r="H5" s="269"/>
      <c r="I5" s="269"/>
      <c r="J5" s="269"/>
      <c r="M5" s="155" t="s">
        <v>170</v>
      </c>
      <c r="N5" s="255" t="s">
        <v>277</v>
      </c>
      <c r="O5" s="255"/>
      <c r="P5" s="255"/>
      <c r="Q5" s="255"/>
    </row>
    <row r="6" spans="1:21" ht="14.45" customHeight="1" x14ac:dyDescent="0.55000000000000004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21" ht="27" customHeight="1" x14ac:dyDescent="0.55000000000000004">
      <c r="A7" s="270" t="s">
        <v>167</v>
      </c>
      <c r="B7" s="270"/>
      <c r="C7" s="74"/>
      <c r="D7" s="2" t="s">
        <v>168</v>
      </c>
      <c r="E7" s="74"/>
      <c r="F7" s="2" t="s">
        <v>112</v>
      </c>
      <c r="G7" s="76"/>
      <c r="H7" s="200" t="s">
        <v>169</v>
      </c>
      <c r="I7" s="201"/>
      <c r="J7" s="200" t="s">
        <v>170</v>
      </c>
      <c r="M7" s="174">
        <v>3785266861876</v>
      </c>
      <c r="N7" s="132">
        <f>سهام!AB22</f>
        <v>68647543291624</v>
      </c>
    </row>
    <row r="8" spans="1:21" ht="21.75" customHeight="1" x14ac:dyDescent="0.55000000000000004">
      <c r="A8" s="298" t="s">
        <v>171</v>
      </c>
      <c r="B8" s="298"/>
      <c r="C8" s="74"/>
      <c r="D8" s="106" t="s">
        <v>172</v>
      </c>
      <c r="E8" s="74"/>
      <c r="F8" s="77">
        <f>'درآمد سرمایه گذاری در سهام'!J24</f>
        <v>-181605729094</v>
      </c>
      <c r="G8" s="76"/>
      <c r="H8" s="167">
        <f>-F8/$F$13</f>
        <v>0.19954418655774503</v>
      </c>
      <c r="I8" s="201"/>
      <c r="J8" s="167">
        <f>-F8/$J$15</f>
        <v>2.6454803826338612E-3</v>
      </c>
      <c r="M8" s="175">
        <f>F8/$F$13</f>
        <v>-0.19954418655774503</v>
      </c>
      <c r="N8" s="166">
        <f>F8/$N$7</f>
        <v>-2.6454803826338612E-3</v>
      </c>
      <c r="T8" s="132"/>
      <c r="U8" s="221"/>
    </row>
    <row r="9" spans="1:21" ht="21.75" customHeight="1" x14ac:dyDescent="0.55000000000000004">
      <c r="A9" s="299" t="s">
        <v>173</v>
      </c>
      <c r="B9" s="299"/>
      <c r="C9" s="74"/>
      <c r="D9" s="107" t="s">
        <v>174</v>
      </c>
      <c r="E9" s="74"/>
      <c r="F9" s="78">
        <f>'درآمد سرمایه گذاری در صندوق'!J23</f>
        <v>32772933690</v>
      </c>
      <c r="G9" s="76"/>
      <c r="H9" s="223">
        <f>F9/$F$13</f>
        <v>3.6010143660704742E-2</v>
      </c>
      <c r="I9" s="201"/>
      <c r="J9" s="168">
        <f>F9/$J$15</f>
        <v>4.7740868964204835E-4</v>
      </c>
      <c r="M9" s="175">
        <f t="shared" ref="M9:M12" si="0">F9/$F$13</f>
        <v>3.6010143660704742E-2</v>
      </c>
      <c r="N9" s="166">
        <f t="shared" ref="N9:N12" si="1">F9/$N$7</f>
        <v>4.7740868964204835E-4</v>
      </c>
      <c r="T9" s="132"/>
      <c r="U9" s="221"/>
    </row>
    <row r="10" spans="1:21" ht="21.75" customHeight="1" x14ac:dyDescent="0.55000000000000004">
      <c r="A10" s="299" t="s">
        <v>175</v>
      </c>
      <c r="B10" s="299"/>
      <c r="C10" s="74"/>
      <c r="D10" s="107" t="s">
        <v>176</v>
      </c>
      <c r="E10" s="74"/>
      <c r="F10" s="78">
        <f>'درآمد سرمایه گذاری در اوراق به'!J20</f>
        <v>469882881393</v>
      </c>
      <c r="G10" s="76"/>
      <c r="H10" s="223">
        <f t="shared" ref="H10:H12" si="2">F10/$F$13</f>
        <v>0.51629647265391998</v>
      </c>
      <c r="I10" s="201"/>
      <c r="J10" s="168">
        <f t="shared" ref="J10:J12" si="3">F10/$J$15</f>
        <v>6.8448608480695993E-3</v>
      </c>
      <c r="M10" s="175">
        <f t="shared" si="0"/>
        <v>0.51629647265391998</v>
      </c>
      <c r="N10" s="166">
        <f t="shared" si="1"/>
        <v>6.8448608480695993E-3</v>
      </c>
      <c r="T10" s="132"/>
      <c r="U10" s="221"/>
    </row>
    <row r="11" spans="1:21" ht="21.75" customHeight="1" x14ac:dyDescent="0.55000000000000004">
      <c r="A11" s="299" t="s">
        <v>177</v>
      </c>
      <c r="B11" s="299"/>
      <c r="C11" s="74"/>
      <c r="D11" s="107" t="s">
        <v>178</v>
      </c>
      <c r="E11" s="74"/>
      <c r="F11" s="78">
        <f>'درآمد سپرده بانکی'!D10</f>
        <v>575547064754</v>
      </c>
      <c r="G11" s="76"/>
      <c r="H11" s="223">
        <f t="shared" si="2"/>
        <v>0.63239784028283241</v>
      </c>
      <c r="I11" s="201"/>
      <c r="J11" s="168">
        <f t="shared" si="3"/>
        <v>8.3840883031895061E-3</v>
      </c>
      <c r="M11" s="175">
        <f t="shared" si="0"/>
        <v>0.63239784028283241</v>
      </c>
      <c r="N11" s="166">
        <f t="shared" si="1"/>
        <v>8.3840883031895061E-3</v>
      </c>
      <c r="T11" s="132"/>
      <c r="U11" s="221"/>
    </row>
    <row r="12" spans="1:21" ht="21.75" customHeight="1" x14ac:dyDescent="0.55000000000000004">
      <c r="A12" s="300" t="s">
        <v>179</v>
      </c>
      <c r="B12" s="300"/>
      <c r="C12" s="74"/>
      <c r="D12" s="108" t="s">
        <v>180</v>
      </c>
      <c r="E12" s="74"/>
      <c r="F12" s="79">
        <f>'سایر درآمدها'!F12</f>
        <v>13505680248</v>
      </c>
      <c r="G12" s="76"/>
      <c r="H12" s="169">
        <f t="shared" si="2"/>
        <v>1.4839729960287925E-2</v>
      </c>
      <c r="I12" s="201"/>
      <c r="J12" s="168">
        <f t="shared" si="3"/>
        <v>1.9673945490847434E-4</v>
      </c>
      <c r="M12" s="175">
        <f t="shared" si="0"/>
        <v>1.4839729960287925E-2</v>
      </c>
      <c r="N12" s="166">
        <f t="shared" si="1"/>
        <v>1.9673945490847434E-4</v>
      </c>
      <c r="T12" s="132"/>
      <c r="U12" s="221"/>
    </row>
    <row r="13" spans="1:21" ht="21.75" customHeight="1" thickBot="1" x14ac:dyDescent="0.6">
      <c r="A13" s="297" t="s">
        <v>30</v>
      </c>
      <c r="B13" s="297"/>
      <c r="C13" s="74"/>
      <c r="D13" s="75"/>
      <c r="E13" s="74"/>
      <c r="F13" s="80">
        <f>SUM(F8:F12)</f>
        <v>910102830991</v>
      </c>
      <c r="G13" s="76"/>
      <c r="H13" s="170"/>
      <c r="I13" s="201"/>
      <c r="J13" s="170">
        <f>SUM(J8:J12)</f>
        <v>1.8548577678443489E-2</v>
      </c>
      <c r="T13" s="132"/>
      <c r="U13" s="221"/>
    </row>
    <row r="14" spans="1:21" ht="21.75" thickTop="1" x14ac:dyDescent="0.55000000000000004">
      <c r="A14" s="74"/>
      <c r="B14" s="74"/>
      <c r="C14" s="74"/>
      <c r="D14" s="74"/>
      <c r="E14" s="74"/>
      <c r="F14" s="76"/>
      <c r="G14" s="76"/>
      <c r="H14" s="176"/>
      <c r="I14" s="76"/>
      <c r="J14" s="171"/>
    </row>
    <row r="15" spans="1:21" x14ac:dyDescent="0.45">
      <c r="J15" s="222">
        <v>68647543291624</v>
      </c>
    </row>
  </sheetData>
  <mergeCells count="13">
    <mergeCell ref="A1:J1"/>
    <mergeCell ref="A2:J2"/>
    <mergeCell ref="A3:J3"/>
    <mergeCell ref="B5:J5"/>
    <mergeCell ref="A7:B7"/>
    <mergeCell ref="N2:R2"/>
    <mergeCell ref="N5:Q5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9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6"/>
  <sheetViews>
    <sheetView rightToLeft="1" view="pageBreakPreview" topLeftCell="A4" zoomScale="85" zoomScaleNormal="85" zoomScaleSheetLayoutView="85" workbookViewId="0">
      <selection activeCell="F7" sqref="F7"/>
    </sheetView>
  </sheetViews>
  <sheetFormatPr defaultRowHeight="15.75" x14ac:dyDescent="0.4"/>
  <cols>
    <col min="1" max="1" width="5.140625" style="45" customWidth="1"/>
    <col min="2" max="2" width="18.140625" style="45" customWidth="1"/>
    <col min="3" max="3" width="1.28515625" style="45" customWidth="1"/>
    <col min="4" max="4" width="13" style="45" customWidth="1"/>
    <col min="5" max="5" width="1.28515625" style="45" customWidth="1"/>
    <col min="6" max="6" width="14.28515625" style="45" customWidth="1"/>
    <col min="7" max="7" width="1.28515625" style="45" customWidth="1"/>
    <col min="8" max="8" width="9" style="45" bestFit="1" customWidth="1"/>
    <col min="9" max="9" width="1.28515625" style="45" customWidth="1"/>
    <col min="10" max="10" width="14.85546875" style="45" bestFit="1" customWidth="1"/>
    <col min="11" max="11" width="1.28515625" style="45" customWidth="1"/>
    <col min="12" max="12" width="14.42578125" style="45" bestFit="1" customWidth="1"/>
    <col min="13" max="13" width="1.28515625" style="45" customWidth="1"/>
    <col min="14" max="14" width="11.85546875" style="45" bestFit="1" customWidth="1"/>
    <col min="15" max="16" width="1.28515625" style="45" customWidth="1"/>
    <col min="17" max="17" width="13" style="45" customWidth="1"/>
    <col min="18" max="18" width="1.28515625" style="45" customWidth="1"/>
    <col min="19" max="19" width="14.42578125" style="45" bestFit="1" customWidth="1"/>
    <col min="20" max="20" width="1.28515625" style="45" customWidth="1"/>
    <col min="21" max="21" width="16" style="45" bestFit="1" customWidth="1"/>
    <col min="22" max="22" width="1.28515625" style="45" customWidth="1"/>
    <col min="23" max="23" width="15.5703125" style="45" customWidth="1"/>
    <col min="24" max="24" width="0.28515625" style="45" customWidth="1"/>
    <col min="25" max="25" width="9.140625" style="45"/>
    <col min="26" max="28" width="9.140625" style="45" customWidth="1"/>
    <col min="29" max="16384" width="9.140625" style="45"/>
  </cols>
  <sheetData>
    <row r="1" spans="1:23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</row>
    <row r="2" spans="1:23" ht="21.75" customHeight="1" x14ac:dyDescent="0.4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</row>
    <row r="3" spans="1:23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</row>
    <row r="4" spans="1:23" ht="14.45" customHeight="1" x14ac:dyDescent="0.4"/>
    <row r="5" spans="1:23" ht="14.45" customHeight="1" x14ac:dyDescent="0.4">
      <c r="A5" s="46" t="s">
        <v>181</v>
      </c>
      <c r="B5" s="287" t="s">
        <v>182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</row>
    <row r="6" spans="1:23" ht="14.45" customHeight="1" x14ac:dyDescent="0.4">
      <c r="D6" s="283" t="s">
        <v>183</v>
      </c>
      <c r="E6" s="283"/>
      <c r="F6" s="283"/>
      <c r="G6" s="283"/>
      <c r="H6" s="283"/>
      <c r="I6" s="283"/>
      <c r="J6" s="283"/>
      <c r="K6" s="283"/>
      <c r="L6" s="283"/>
      <c r="N6" s="283" t="s">
        <v>184</v>
      </c>
      <c r="O6" s="283"/>
      <c r="P6" s="283"/>
      <c r="Q6" s="283"/>
      <c r="R6" s="283"/>
      <c r="S6" s="283"/>
      <c r="T6" s="283"/>
      <c r="U6" s="283"/>
      <c r="V6" s="283"/>
      <c r="W6" s="283"/>
    </row>
    <row r="7" spans="1:23" ht="25.5" customHeight="1" x14ac:dyDescent="0.4">
      <c r="D7" s="54"/>
      <c r="E7" s="54"/>
      <c r="F7" s="54"/>
      <c r="G7" s="54"/>
      <c r="H7" s="54"/>
      <c r="I7" s="54"/>
      <c r="J7" s="282" t="s">
        <v>30</v>
      </c>
      <c r="K7" s="282"/>
      <c r="L7" s="282"/>
      <c r="M7" s="53"/>
      <c r="N7" s="54"/>
      <c r="O7" s="54"/>
      <c r="P7" s="54"/>
      <c r="Q7" s="54"/>
      <c r="R7" s="54"/>
      <c r="S7" s="54"/>
      <c r="T7" s="54"/>
      <c r="U7" s="282" t="s">
        <v>30</v>
      </c>
      <c r="V7" s="282"/>
      <c r="W7" s="282"/>
    </row>
    <row r="8" spans="1:23" ht="23.25" customHeight="1" x14ac:dyDescent="0.4">
      <c r="A8" s="283" t="s">
        <v>185</v>
      </c>
      <c r="B8" s="283"/>
      <c r="D8" s="48" t="s">
        <v>186</v>
      </c>
      <c r="E8" s="53"/>
      <c r="F8" s="48" t="s">
        <v>187</v>
      </c>
      <c r="G8" s="53"/>
      <c r="H8" s="48" t="s">
        <v>188</v>
      </c>
      <c r="I8" s="53"/>
      <c r="J8" s="112" t="s">
        <v>112</v>
      </c>
      <c r="K8" s="54"/>
      <c r="L8" s="49" t="s">
        <v>169</v>
      </c>
      <c r="M8" s="53"/>
      <c r="N8" s="48" t="s">
        <v>186</v>
      </c>
      <c r="O8" s="53"/>
      <c r="P8" s="283" t="s">
        <v>187</v>
      </c>
      <c r="Q8" s="283"/>
      <c r="R8" s="53"/>
      <c r="S8" s="48" t="s">
        <v>188</v>
      </c>
      <c r="T8" s="53"/>
      <c r="U8" s="112" t="s">
        <v>112</v>
      </c>
      <c r="V8" s="54"/>
      <c r="W8" s="49" t="s">
        <v>169</v>
      </c>
    </row>
    <row r="9" spans="1:23" ht="21.75" customHeight="1" x14ac:dyDescent="0.4">
      <c r="A9" s="284" t="s">
        <v>189</v>
      </c>
      <c r="B9" s="284"/>
      <c r="D9" s="55">
        <v>0</v>
      </c>
      <c r="E9" s="53"/>
      <c r="F9" s="55">
        <v>0</v>
      </c>
      <c r="G9" s="53"/>
      <c r="H9" s="55">
        <v>0</v>
      </c>
      <c r="I9" s="53"/>
      <c r="J9" s="111">
        <f>D9+F9+H9</f>
        <v>0</v>
      </c>
      <c r="K9" s="53"/>
      <c r="L9" s="248">
        <v>0</v>
      </c>
      <c r="M9" s="53"/>
      <c r="N9" s="55">
        <v>0</v>
      </c>
      <c r="O9" s="53"/>
      <c r="P9" s="285">
        <v>0</v>
      </c>
      <c r="Q9" s="285"/>
      <c r="R9" s="53"/>
      <c r="S9" s="55">
        <v>15785968885</v>
      </c>
      <c r="T9" s="53"/>
      <c r="U9" s="111">
        <f>N9+P9+S9</f>
        <v>15785968885</v>
      </c>
      <c r="V9" s="53"/>
      <c r="W9" s="64">
        <v>6.5617506299365858E-2</v>
      </c>
    </row>
    <row r="10" spans="1:23" ht="21.75" customHeight="1" x14ac:dyDescent="0.4">
      <c r="A10" s="276" t="s">
        <v>19</v>
      </c>
      <c r="B10" s="276"/>
      <c r="D10" s="57">
        <v>0</v>
      </c>
      <c r="E10" s="53"/>
      <c r="F10" s="57">
        <v>-11153241000</v>
      </c>
      <c r="G10" s="53"/>
      <c r="H10" s="57">
        <v>0</v>
      </c>
      <c r="I10" s="53"/>
      <c r="J10" s="111">
        <f t="shared" ref="J10:J23" si="0">D10+F10+H10</f>
        <v>-11153241000</v>
      </c>
      <c r="K10" s="53"/>
      <c r="L10" s="248">
        <v>5.6720307186580686E-2</v>
      </c>
      <c r="M10" s="53"/>
      <c r="N10" s="57">
        <v>0</v>
      </c>
      <c r="O10" s="53"/>
      <c r="P10" s="277">
        <v>28643550750</v>
      </c>
      <c r="Q10" s="277"/>
      <c r="R10" s="53"/>
      <c r="S10" s="57">
        <v>831518875</v>
      </c>
      <c r="T10" s="53"/>
      <c r="U10" s="111">
        <f t="shared" ref="U10:U23" si="1">N10+P10+S10</f>
        <v>29475069625</v>
      </c>
      <c r="V10" s="53"/>
      <c r="W10" s="64">
        <v>0.12251896484038234</v>
      </c>
    </row>
    <row r="11" spans="1:23" ht="21.75" customHeight="1" x14ac:dyDescent="0.4">
      <c r="A11" s="276" t="s">
        <v>24</v>
      </c>
      <c r="B11" s="276"/>
      <c r="D11" s="57">
        <v>0</v>
      </c>
      <c r="E11" s="53"/>
      <c r="F11" s="57">
        <v>-9426576150</v>
      </c>
      <c r="G11" s="53"/>
      <c r="H11" s="57">
        <v>0</v>
      </c>
      <c r="I11" s="53"/>
      <c r="J11" s="111">
        <f t="shared" si="0"/>
        <v>-9426576150</v>
      </c>
      <c r="K11" s="53"/>
      <c r="L11" s="248">
        <v>4.7939275672936245E-2</v>
      </c>
      <c r="M11" s="53"/>
      <c r="N11" s="57">
        <v>0</v>
      </c>
      <c r="O11" s="53"/>
      <c r="P11" s="277">
        <v>6934492932</v>
      </c>
      <c r="Q11" s="277"/>
      <c r="R11" s="53"/>
      <c r="S11" s="57">
        <v>12369958500</v>
      </c>
      <c r="T11" s="53"/>
      <c r="U11" s="111">
        <f t="shared" si="1"/>
        <v>19304451432</v>
      </c>
      <c r="V11" s="53"/>
      <c r="W11" s="64">
        <v>8.0242775889967949E-2</v>
      </c>
    </row>
    <row r="12" spans="1:23" ht="21.75" customHeight="1" x14ac:dyDescent="0.4">
      <c r="A12" s="276" t="s">
        <v>190</v>
      </c>
      <c r="B12" s="276"/>
      <c r="D12" s="57">
        <v>0</v>
      </c>
      <c r="E12" s="53"/>
      <c r="F12" s="57">
        <v>0</v>
      </c>
      <c r="G12" s="53"/>
      <c r="H12" s="57">
        <v>0</v>
      </c>
      <c r="I12" s="53"/>
      <c r="J12" s="111">
        <f t="shared" si="0"/>
        <v>0</v>
      </c>
      <c r="K12" s="53"/>
      <c r="L12" s="248">
        <v>0</v>
      </c>
      <c r="M12" s="53"/>
      <c r="N12" s="57">
        <v>0</v>
      </c>
      <c r="O12" s="53"/>
      <c r="P12" s="277">
        <v>0</v>
      </c>
      <c r="Q12" s="277"/>
      <c r="R12" s="53"/>
      <c r="S12" s="57">
        <v>2347310287</v>
      </c>
      <c r="T12" s="53"/>
      <c r="U12" s="111">
        <f t="shared" si="1"/>
        <v>2347310287</v>
      </c>
      <c r="V12" s="53"/>
      <c r="W12" s="64">
        <v>9.7570601250927761E-3</v>
      </c>
    </row>
    <row r="13" spans="1:23" ht="21.75" customHeight="1" x14ac:dyDescent="0.4">
      <c r="A13" s="276" t="s">
        <v>191</v>
      </c>
      <c r="B13" s="276"/>
      <c r="D13" s="57">
        <v>0</v>
      </c>
      <c r="E13" s="53"/>
      <c r="F13" s="57">
        <v>0</v>
      </c>
      <c r="G13" s="53"/>
      <c r="H13" s="57">
        <v>0</v>
      </c>
      <c r="I13" s="53"/>
      <c r="J13" s="111">
        <f t="shared" si="0"/>
        <v>0</v>
      </c>
      <c r="K13" s="53"/>
      <c r="L13" s="248">
        <v>0</v>
      </c>
      <c r="M13" s="53"/>
      <c r="N13" s="57">
        <v>0</v>
      </c>
      <c r="O13" s="53"/>
      <c r="P13" s="277">
        <v>0</v>
      </c>
      <c r="Q13" s="277"/>
      <c r="R13" s="53"/>
      <c r="S13" s="57">
        <v>55643327553</v>
      </c>
      <c r="T13" s="53"/>
      <c r="U13" s="111">
        <f t="shared" si="1"/>
        <v>55643327553</v>
      </c>
      <c r="V13" s="53"/>
      <c r="W13" s="64">
        <v>0.23129251190251887</v>
      </c>
    </row>
    <row r="14" spans="1:23" ht="21.75" customHeight="1" x14ac:dyDescent="0.4">
      <c r="A14" s="276" t="s">
        <v>29</v>
      </c>
      <c r="B14" s="276"/>
      <c r="D14" s="57">
        <v>0</v>
      </c>
      <c r="E14" s="53"/>
      <c r="F14" s="57">
        <v>5815192500</v>
      </c>
      <c r="G14" s="53"/>
      <c r="H14" s="57">
        <v>0</v>
      </c>
      <c r="I14" s="53"/>
      <c r="J14" s="111">
        <f t="shared" si="0"/>
        <v>5815192500</v>
      </c>
      <c r="K14" s="53"/>
      <c r="L14" s="248">
        <v>2.9573422196211854E-2</v>
      </c>
      <c r="M14" s="53"/>
      <c r="N14" s="57">
        <v>0</v>
      </c>
      <c r="O14" s="53"/>
      <c r="P14" s="277">
        <v>7401715368</v>
      </c>
      <c r="Q14" s="277"/>
      <c r="R14" s="53"/>
      <c r="S14" s="57">
        <v>409548613</v>
      </c>
      <c r="T14" s="53"/>
      <c r="U14" s="111">
        <f t="shared" si="1"/>
        <v>7811263981</v>
      </c>
      <c r="V14" s="53"/>
      <c r="W14" s="64">
        <v>3.2469065865593658E-2</v>
      </c>
    </row>
    <row r="15" spans="1:23" ht="21.75" customHeight="1" x14ac:dyDescent="0.4">
      <c r="A15" s="276" t="s">
        <v>192</v>
      </c>
      <c r="B15" s="276"/>
      <c r="D15" s="57">
        <v>0</v>
      </c>
      <c r="E15" s="53"/>
      <c r="F15" s="57">
        <v>0</v>
      </c>
      <c r="G15" s="53"/>
      <c r="H15" s="57">
        <v>0</v>
      </c>
      <c r="I15" s="53"/>
      <c r="J15" s="111">
        <f t="shared" si="0"/>
        <v>0</v>
      </c>
      <c r="K15" s="53"/>
      <c r="L15" s="248">
        <v>0</v>
      </c>
      <c r="M15" s="53"/>
      <c r="N15" s="57">
        <v>0</v>
      </c>
      <c r="O15" s="53"/>
      <c r="P15" s="277">
        <v>0</v>
      </c>
      <c r="Q15" s="277"/>
      <c r="R15" s="53"/>
      <c r="S15" s="57">
        <v>14080520571</v>
      </c>
      <c r="T15" s="53"/>
      <c r="U15" s="111">
        <f t="shared" si="1"/>
        <v>14080520571</v>
      </c>
      <c r="V15" s="53"/>
      <c r="W15" s="64">
        <v>5.8528472594664122E-2</v>
      </c>
    </row>
    <row r="16" spans="1:23" ht="21.75" customHeight="1" x14ac:dyDescent="0.4">
      <c r="A16" s="276" t="s">
        <v>193</v>
      </c>
      <c r="B16" s="276"/>
      <c r="D16" s="57">
        <v>0</v>
      </c>
      <c r="E16" s="53"/>
      <c r="F16" s="57">
        <v>0</v>
      </c>
      <c r="G16" s="53"/>
      <c r="H16" s="57">
        <v>0</v>
      </c>
      <c r="I16" s="53"/>
      <c r="J16" s="111">
        <f t="shared" si="0"/>
        <v>0</v>
      </c>
      <c r="K16" s="53"/>
      <c r="L16" s="248">
        <v>0</v>
      </c>
      <c r="M16" s="53"/>
      <c r="N16" s="57">
        <v>0</v>
      </c>
      <c r="O16" s="53"/>
      <c r="P16" s="277">
        <v>0</v>
      </c>
      <c r="Q16" s="277"/>
      <c r="R16" s="53"/>
      <c r="S16" s="57">
        <v>8648235318</v>
      </c>
      <c r="T16" s="53"/>
      <c r="U16" s="111">
        <f t="shared" si="1"/>
        <v>8648235318</v>
      </c>
      <c r="V16" s="53"/>
      <c r="W16" s="64">
        <v>3.5948103001551261E-2</v>
      </c>
    </row>
    <row r="17" spans="1:25" ht="21.75" customHeight="1" x14ac:dyDescent="0.4">
      <c r="A17" s="276" t="s">
        <v>28</v>
      </c>
      <c r="B17" s="276"/>
      <c r="D17" s="57">
        <v>0</v>
      </c>
      <c r="E17" s="53"/>
      <c r="F17" s="57">
        <v>1699825500</v>
      </c>
      <c r="G17" s="53"/>
      <c r="H17" s="57">
        <v>0</v>
      </c>
      <c r="I17" s="53"/>
      <c r="J17" s="111">
        <f t="shared" si="0"/>
        <v>1699825500</v>
      </c>
      <c r="K17" s="53"/>
      <c r="L17" s="248">
        <v>8.6445387958157729E-3</v>
      </c>
      <c r="M17" s="53"/>
      <c r="N17" s="57">
        <v>0</v>
      </c>
      <c r="O17" s="53"/>
      <c r="P17" s="277">
        <v>924466500</v>
      </c>
      <c r="Q17" s="277"/>
      <c r="R17" s="53"/>
      <c r="S17" s="57">
        <v>0</v>
      </c>
      <c r="T17" s="53"/>
      <c r="U17" s="111">
        <f t="shared" si="1"/>
        <v>924466500</v>
      </c>
      <c r="V17" s="53"/>
      <c r="W17" s="64">
        <v>3.8427281105908951E-3</v>
      </c>
    </row>
    <row r="18" spans="1:25" ht="21.75" customHeight="1" x14ac:dyDescent="0.4">
      <c r="A18" s="276" t="s">
        <v>26</v>
      </c>
      <c r="B18" s="276"/>
      <c r="D18" s="57">
        <v>0</v>
      </c>
      <c r="E18" s="53"/>
      <c r="F18" s="57">
        <v>-13121460000</v>
      </c>
      <c r="G18" s="53"/>
      <c r="H18" s="57">
        <v>0</v>
      </c>
      <c r="I18" s="53"/>
      <c r="J18" s="111">
        <f t="shared" si="0"/>
        <v>-13121460000</v>
      </c>
      <c r="K18" s="53"/>
      <c r="L18" s="248">
        <v>6.6729773160683167E-2</v>
      </c>
      <c r="M18" s="53"/>
      <c r="N18" s="57">
        <v>0</v>
      </c>
      <c r="O18" s="53"/>
      <c r="P18" s="277">
        <v>16262658000</v>
      </c>
      <c r="Q18" s="277"/>
      <c r="R18" s="53"/>
      <c r="S18" s="57">
        <v>0</v>
      </c>
      <c r="T18" s="53"/>
      <c r="U18" s="111">
        <f t="shared" si="1"/>
        <v>16262658000</v>
      </c>
      <c r="V18" s="53"/>
      <c r="W18" s="64">
        <v>6.7598959020717247E-2</v>
      </c>
    </row>
    <row r="19" spans="1:25" ht="21.75" customHeight="1" x14ac:dyDescent="0.4">
      <c r="A19" s="276" t="s">
        <v>27</v>
      </c>
      <c r="B19" s="276"/>
      <c r="D19" s="57">
        <v>0</v>
      </c>
      <c r="E19" s="53"/>
      <c r="F19" s="57">
        <v>-8616204440</v>
      </c>
      <c r="G19" s="53"/>
      <c r="H19" s="57">
        <v>0</v>
      </c>
      <c r="I19" s="53"/>
      <c r="J19" s="111">
        <f t="shared" si="0"/>
        <v>-8616204440</v>
      </c>
      <c r="K19" s="53"/>
      <c r="L19" s="248">
        <v>4.3818094006861361E-2</v>
      </c>
      <c r="M19" s="53"/>
      <c r="N19" s="57">
        <v>0</v>
      </c>
      <c r="O19" s="53"/>
      <c r="P19" s="277">
        <v>-14413724900</v>
      </c>
      <c r="Q19" s="277"/>
      <c r="R19" s="53"/>
      <c r="S19" s="57">
        <v>0</v>
      </c>
      <c r="T19" s="53"/>
      <c r="U19" s="111">
        <f t="shared" si="1"/>
        <v>-14413724900</v>
      </c>
      <c r="V19" s="53"/>
      <c r="W19" s="64">
        <v>5.9913502383865655E-2</v>
      </c>
    </row>
    <row r="20" spans="1:25" ht="21.75" customHeight="1" x14ac:dyDescent="0.4">
      <c r="A20" s="276" t="s">
        <v>22</v>
      </c>
      <c r="B20" s="276"/>
      <c r="D20" s="57">
        <v>0</v>
      </c>
      <c r="E20" s="53"/>
      <c r="F20" s="57">
        <v>-25601757750</v>
      </c>
      <c r="G20" s="53"/>
      <c r="H20" s="57">
        <v>0</v>
      </c>
      <c r="I20" s="53"/>
      <c r="J20" s="111">
        <f t="shared" si="0"/>
        <v>-25601757750</v>
      </c>
      <c r="K20" s="53"/>
      <c r="L20" s="248">
        <v>0.13019888695101475</v>
      </c>
      <c r="M20" s="53"/>
      <c r="N20" s="57">
        <v>0</v>
      </c>
      <c r="O20" s="53"/>
      <c r="P20" s="277">
        <v>9040884750</v>
      </c>
      <c r="Q20" s="277"/>
      <c r="R20" s="53"/>
      <c r="S20" s="57">
        <v>0</v>
      </c>
      <c r="T20" s="53"/>
      <c r="U20" s="111">
        <f t="shared" si="1"/>
        <v>9040884750</v>
      </c>
      <c r="V20" s="53"/>
      <c r="W20" s="64">
        <v>3.7580228135294824E-2</v>
      </c>
    </row>
    <row r="21" spans="1:25" ht="21.75" customHeight="1" x14ac:dyDescent="0.4">
      <c r="A21" s="276" t="s">
        <v>25</v>
      </c>
      <c r="B21" s="276"/>
      <c r="D21" s="57">
        <v>0</v>
      </c>
      <c r="E21" s="53"/>
      <c r="F21" s="57">
        <v>-76478230800</v>
      </c>
      <c r="G21" s="53"/>
      <c r="H21" s="57">
        <v>0</v>
      </c>
      <c r="I21" s="53"/>
      <c r="J21" s="111">
        <f t="shared" si="0"/>
        <v>-76478230800</v>
      </c>
      <c r="K21" s="53"/>
      <c r="L21" s="248">
        <v>0.3889334718098727</v>
      </c>
      <c r="M21" s="53"/>
      <c r="N21" s="57">
        <v>0</v>
      </c>
      <c r="O21" s="53"/>
      <c r="P21" s="277">
        <v>14823975184</v>
      </c>
      <c r="Q21" s="277"/>
      <c r="R21" s="53"/>
      <c r="S21" s="57">
        <v>0</v>
      </c>
      <c r="T21" s="53"/>
      <c r="U21" s="111">
        <f t="shared" si="1"/>
        <v>14823975184</v>
      </c>
      <c r="V21" s="53"/>
      <c r="W21" s="64">
        <v>6.1618788945038715E-2</v>
      </c>
    </row>
    <row r="22" spans="1:25" ht="21.75" customHeight="1" x14ac:dyDescent="0.4">
      <c r="A22" s="276" t="s">
        <v>23</v>
      </c>
      <c r="B22" s="276"/>
      <c r="D22" s="57">
        <v>0</v>
      </c>
      <c r="E22" s="53"/>
      <c r="F22" s="161">
        <v>-22962555000</v>
      </c>
      <c r="G22" s="159"/>
      <c r="H22" s="161">
        <v>0</v>
      </c>
      <c r="I22" s="159"/>
      <c r="J22" s="111">
        <f t="shared" si="0"/>
        <v>-22962555000</v>
      </c>
      <c r="K22" s="159"/>
      <c r="L22" s="248">
        <v>0.11677710303119553</v>
      </c>
      <c r="M22" s="159"/>
      <c r="N22" s="161">
        <v>0</v>
      </c>
      <c r="O22" s="159"/>
      <c r="P22" s="277">
        <v>-23708092500</v>
      </c>
      <c r="Q22" s="277"/>
      <c r="R22" s="159"/>
      <c r="S22" s="161">
        <v>0</v>
      </c>
      <c r="T22" s="159"/>
      <c r="U22" s="111">
        <f t="shared" si="1"/>
        <v>-23708092500</v>
      </c>
      <c r="V22" s="159"/>
      <c r="W22" s="64">
        <v>9.8547382190960042E-2</v>
      </c>
      <c r="X22" s="177"/>
      <c r="Y22" s="177"/>
    </row>
    <row r="23" spans="1:25" ht="21.75" customHeight="1" x14ac:dyDescent="0.4">
      <c r="A23" s="278" t="s">
        <v>20</v>
      </c>
      <c r="B23" s="278"/>
      <c r="D23" s="59">
        <v>0</v>
      </c>
      <c r="E23" s="53"/>
      <c r="F23" s="162">
        <v>-21760721954</v>
      </c>
      <c r="G23" s="159"/>
      <c r="H23" s="162">
        <v>0</v>
      </c>
      <c r="I23" s="159"/>
      <c r="J23" s="113">
        <f t="shared" si="0"/>
        <v>-21760721954</v>
      </c>
      <c r="K23" s="159"/>
      <c r="L23" s="248">
        <v>0.11066512718882793</v>
      </c>
      <c r="M23" s="159"/>
      <c r="N23" s="162">
        <v>0</v>
      </c>
      <c r="O23" s="159"/>
      <c r="P23" s="277">
        <v>8305619067</v>
      </c>
      <c r="Q23" s="279"/>
      <c r="R23" s="159"/>
      <c r="S23" s="162">
        <v>0</v>
      </c>
      <c r="T23" s="159"/>
      <c r="U23" s="113">
        <f t="shared" si="1"/>
        <v>8305619067</v>
      </c>
      <c r="V23" s="159"/>
      <c r="W23" s="64">
        <v>3.4523950694395761E-2</v>
      </c>
      <c r="X23" s="177"/>
      <c r="Y23" s="177"/>
    </row>
    <row r="24" spans="1:25" ht="21.75" customHeight="1" thickBot="1" x14ac:dyDescent="0.45">
      <c r="A24" s="280" t="s">
        <v>30</v>
      </c>
      <c r="B24" s="280"/>
      <c r="D24" s="61">
        <v>0</v>
      </c>
      <c r="E24" s="53"/>
      <c r="F24" s="163">
        <f>SUM(F9:F23)</f>
        <v>-181605729094</v>
      </c>
      <c r="G24" s="159"/>
      <c r="H24" s="163">
        <v>0</v>
      </c>
      <c r="I24" s="159"/>
      <c r="J24" s="110">
        <f>SUM(J9:J23)</f>
        <v>-181605729094</v>
      </c>
      <c r="K24" s="159"/>
      <c r="L24" s="249">
        <f>SUM(L9:L23)</f>
        <v>1</v>
      </c>
      <c r="M24" s="159"/>
      <c r="N24" s="163">
        <f>SUM(N9:N23)</f>
        <v>0</v>
      </c>
      <c r="O24" s="159"/>
      <c r="P24" s="159"/>
      <c r="Q24" s="163">
        <f>SUM(P9:Q23)</f>
        <v>54215545151</v>
      </c>
      <c r="R24" s="159"/>
      <c r="S24" s="163">
        <f>SUM(S9:S23)</f>
        <v>110116388602</v>
      </c>
      <c r="T24" s="159"/>
      <c r="U24" s="147">
        <f>SUM(U9:U23)</f>
        <v>164331933753</v>
      </c>
      <c r="V24" s="159"/>
      <c r="W24" s="229">
        <f>SUM(W9:W23)</f>
        <v>0.99999999999999978</v>
      </c>
      <c r="X24" s="177"/>
      <c r="Y24" s="177"/>
    </row>
    <row r="25" spans="1:25" ht="20.25" thickTop="1" x14ac:dyDescent="0.4">
      <c r="D25" s="53"/>
      <c r="E25" s="53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78"/>
      <c r="V25" s="159"/>
      <c r="W25" s="203"/>
      <c r="X25" s="177"/>
      <c r="Y25" s="177"/>
    </row>
    <row r="26" spans="1:25" x14ac:dyDescent="0.4">
      <c r="F26" s="177"/>
      <c r="G26" s="177"/>
      <c r="H26" s="177"/>
      <c r="I26" s="177"/>
      <c r="J26" s="161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9"/>
      <c r="V26" s="177"/>
      <c r="W26" s="177"/>
      <c r="X26" s="177"/>
      <c r="Y26" s="177"/>
    </row>
  </sheetData>
  <mergeCells count="4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</mergeCells>
  <pageMargins left="0.39" right="0.39" top="0.39" bottom="0.39" header="0" footer="0"/>
  <pageSetup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9"/>
  <sheetViews>
    <sheetView rightToLeft="1" view="pageBreakPreview" topLeftCell="A4" zoomScale="85" zoomScaleNormal="85" zoomScaleSheetLayoutView="85" workbookViewId="0">
      <selection activeCell="B7" sqref="B7"/>
    </sheetView>
  </sheetViews>
  <sheetFormatPr defaultRowHeight="15.75" x14ac:dyDescent="0.4"/>
  <cols>
    <col min="1" max="1" width="5.140625" style="45" customWidth="1"/>
    <col min="2" max="2" width="29.42578125" style="45" customWidth="1"/>
    <col min="3" max="3" width="1.28515625" style="45" customWidth="1"/>
    <col min="4" max="4" width="13" style="45" customWidth="1"/>
    <col min="5" max="5" width="1.28515625" style="45" customWidth="1"/>
    <col min="6" max="6" width="14.28515625" style="45" customWidth="1"/>
    <col min="7" max="7" width="1.28515625" style="45" customWidth="1"/>
    <col min="8" max="8" width="13" style="45" customWidth="1"/>
    <col min="9" max="9" width="1.28515625" style="45" customWidth="1"/>
    <col min="10" max="10" width="14.140625" style="45" bestFit="1" customWidth="1"/>
    <col min="11" max="11" width="1.28515625" style="45" customWidth="1"/>
    <col min="12" max="12" width="15.5703125" style="45" customWidth="1"/>
    <col min="13" max="13" width="1.28515625" style="45" customWidth="1"/>
    <col min="14" max="14" width="13" style="45" customWidth="1"/>
    <col min="15" max="16" width="1.28515625" style="45" customWidth="1"/>
    <col min="17" max="17" width="22.85546875" style="45" customWidth="1"/>
    <col min="18" max="18" width="1.28515625" style="45" customWidth="1"/>
    <col min="19" max="19" width="14" style="45" bestFit="1" customWidth="1"/>
    <col min="20" max="20" width="1.28515625" style="45" customWidth="1"/>
    <col min="21" max="21" width="19" style="45" bestFit="1" customWidth="1"/>
    <col min="22" max="22" width="1.28515625" style="45" customWidth="1"/>
    <col min="23" max="23" width="21.5703125" style="45" customWidth="1"/>
    <col min="24" max="16384" width="9.140625" style="45"/>
  </cols>
  <sheetData>
    <row r="1" spans="1:23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</row>
    <row r="2" spans="1:23" ht="21.75" customHeight="1" x14ac:dyDescent="0.4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</row>
    <row r="3" spans="1:23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</row>
    <row r="4" spans="1:23" ht="14.45" customHeight="1" x14ac:dyDescent="0.4"/>
    <row r="5" spans="1:23" ht="30" customHeight="1" x14ac:dyDescent="0.4">
      <c r="A5" s="46" t="s">
        <v>194</v>
      </c>
      <c r="B5" s="287" t="s">
        <v>195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</row>
    <row r="6" spans="1:23" ht="30" customHeight="1" x14ac:dyDescent="0.4">
      <c r="D6" s="283" t="s">
        <v>183</v>
      </c>
      <c r="E6" s="283"/>
      <c r="F6" s="283"/>
      <c r="G6" s="283"/>
      <c r="H6" s="283"/>
      <c r="I6" s="283"/>
      <c r="J6" s="283"/>
      <c r="K6" s="283"/>
      <c r="L6" s="283"/>
      <c r="N6" s="283" t="s">
        <v>184</v>
      </c>
      <c r="O6" s="283"/>
      <c r="P6" s="283"/>
      <c r="Q6" s="283"/>
      <c r="R6" s="283"/>
      <c r="S6" s="283"/>
      <c r="T6" s="283"/>
      <c r="U6" s="283"/>
      <c r="V6" s="283"/>
      <c r="W6" s="283"/>
    </row>
    <row r="7" spans="1:23" ht="24.75" customHeight="1" x14ac:dyDescent="0.4">
      <c r="D7" s="54"/>
      <c r="E7" s="54"/>
      <c r="F7" s="54"/>
      <c r="G7" s="54"/>
      <c r="H7" s="54"/>
      <c r="I7" s="54"/>
      <c r="J7" s="282" t="s">
        <v>30</v>
      </c>
      <c r="K7" s="282"/>
      <c r="L7" s="282"/>
      <c r="M7" s="53"/>
      <c r="N7" s="54"/>
      <c r="O7" s="54"/>
      <c r="P7" s="54"/>
      <c r="Q7" s="54"/>
      <c r="R7" s="54"/>
      <c r="S7" s="54"/>
      <c r="T7" s="54"/>
      <c r="U7" s="282" t="s">
        <v>30</v>
      </c>
      <c r="V7" s="282"/>
      <c r="W7" s="282"/>
    </row>
    <row r="8" spans="1:23" ht="27.75" customHeight="1" x14ac:dyDescent="0.4">
      <c r="A8" s="283" t="s">
        <v>53</v>
      </c>
      <c r="B8" s="283"/>
      <c r="D8" s="48" t="s">
        <v>196</v>
      </c>
      <c r="E8" s="53"/>
      <c r="F8" s="48" t="s">
        <v>187</v>
      </c>
      <c r="G8" s="53"/>
      <c r="H8" s="48" t="s">
        <v>188</v>
      </c>
      <c r="I8" s="53"/>
      <c r="J8" s="112" t="s">
        <v>112</v>
      </c>
      <c r="K8" s="54"/>
      <c r="L8" s="207" t="s">
        <v>169</v>
      </c>
      <c r="M8" s="53"/>
      <c r="N8" s="48" t="s">
        <v>196</v>
      </c>
      <c r="O8" s="53"/>
      <c r="P8" s="283" t="s">
        <v>187</v>
      </c>
      <c r="Q8" s="283"/>
      <c r="R8" s="53"/>
      <c r="S8" s="48" t="s">
        <v>188</v>
      </c>
      <c r="T8" s="53"/>
      <c r="U8" s="112" t="s">
        <v>112</v>
      </c>
      <c r="V8" s="54"/>
      <c r="W8" s="49" t="s">
        <v>169</v>
      </c>
    </row>
    <row r="9" spans="1:23" ht="21.75" customHeight="1" x14ac:dyDescent="0.4">
      <c r="A9" s="284" t="s">
        <v>62</v>
      </c>
      <c r="B9" s="284"/>
      <c r="D9" s="55">
        <v>0</v>
      </c>
      <c r="E9" s="53"/>
      <c r="F9" s="55">
        <v>2527561270</v>
      </c>
      <c r="G9" s="53"/>
      <c r="H9" s="55">
        <v>-579184004</v>
      </c>
      <c r="I9" s="53"/>
      <c r="J9" s="111">
        <f>D9+F9+H9</f>
        <v>1948377266</v>
      </c>
      <c r="K9" s="53"/>
      <c r="L9" s="224">
        <v>2.9825817106147758E-2</v>
      </c>
      <c r="M9" s="53"/>
      <c r="N9" s="55">
        <v>0</v>
      </c>
      <c r="O9" s="53"/>
      <c r="P9" s="285">
        <v>1173651344</v>
      </c>
      <c r="Q9" s="285"/>
      <c r="R9" s="53"/>
      <c r="S9" s="55">
        <v>-223011264</v>
      </c>
      <c r="T9" s="53"/>
      <c r="U9" s="111">
        <f>N9+P9+S9</f>
        <v>950640080</v>
      </c>
      <c r="V9" s="53"/>
      <c r="W9" s="248">
        <v>3.4238117731599633E-3</v>
      </c>
    </row>
    <row r="10" spans="1:23" ht="21.75" customHeight="1" x14ac:dyDescent="0.4">
      <c r="A10" s="276" t="s">
        <v>197</v>
      </c>
      <c r="B10" s="276"/>
      <c r="D10" s="57">
        <v>0</v>
      </c>
      <c r="E10" s="53"/>
      <c r="F10" s="57">
        <v>0</v>
      </c>
      <c r="G10" s="53"/>
      <c r="H10" s="57">
        <v>0</v>
      </c>
      <c r="I10" s="53"/>
      <c r="J10" s="111">
        <f t="shared" ref="J10:J22" si="0">D10+F10+H10</f>
        <v>0</v>
      </c>
      <c r="K10" s="53"/>
      <c r="L10" s="224">
        <v>0</v>
      </c>
      <c r="M10" s="53"/>
      <c r="N10" s="57">
        <v>0</v>
      </c>
      <c r="O10" s="53"/>
      <c r="P10" s="277">
        <v>0</v>
      </c>
      <c r="Q10" s="277"/>
      <c r="R10" s="53"/>
      <c r="S10" s="57">
        <v>9917260293</v>
      </c>
      <c r="T10" s="53"/>
      <c r="U10" s="111">
        <f t="shared" ref="U10:U22" si="1">N10+P10+S10</f>
        <v>9917260293</v>
      </c>
      <c r="V10" s="53"/>
      <c r="W10" s="248">
        <v>3.5717863430148267E-2</v>
      </c>
    </row>
    <row r="11" spans="1:23" ht="21.75" customHeight="1" x14ac:dyDescent="0.4">
      <c r="A11" s="276" t="s">
        <v>60</v>
      </c>
      <c r="B11" s="276"/>
      <c r="D11" s="57">
        <v>0</v>
      </c>
      <c r="E11" s="53"/>
      <c r="F11" s="57">
        <v>13754940915</v>
      </c>
      <c r="G11" s="53"/>
      <c r="H11" s="57">
        <v>0</v>
      </c>
      <c r="I11" s="53"/>
      <c r="J11" s="111">
        <f>D11+F11+H11</f>
        <v>13754940915</v>
      </c>
      <c r="K11" s="53"/>
      <c r="L11" s="224">
        <v>0.21056104441153889</v>
      </c>
      <c r="M11" s="53"/>
      <c r="N11" s="57">
        <v>0</v>
      </c>
      <c r="O11" s="53"/>
      <c r="P11" s="277">
        <v>52448624465</v>
      </c>
      <c r="Q11" s="277"/>
      <c r="R11" s="53"/>
      <c r="S11" s="57">
        <v>15645160000</v>
      </c>
      <c r="T11" s="53"/>
      <c r="U11" s="111">
        <f>N11+P11+S11</f>
        <v>68093784465</v>
      </c>
      <c r="V11" s="53"/>
      <c r="W11" s="248">
        <v>0.24524560434090259</v>
      </c>
    </row>
    <row r="12" spans="1:23" ht="21.75" customHeight="1" x14ac:dyDescent="0.4">
      <c r="A12" s="276" t="s">
        <v>198</v>
      </c>
      <c r="B12" s="276"/>
      <c r="D12" s="57">
        <v>0</v>
      </c>
      <c r="E12" s="53"/>
      <c r="F12" s="57">
        <v>0</v>
      </c>
      <c r="G12" s="53"/>
      <c r="H12" s="57">
        <v>0</v>
      </c>
      <c r="I12" s="53"/>
      <c r="J12" s="111">
        <f t="shared" si="0"/>
        <v>0</v>
      </c>
      <c r="K12" s="53"/>
      <c r="L12" s="224">
        <v>0</v>
      </c>
      <c r="M12" s="53"/>
      <c r="N12" s="57">
        <v>0</v>
      </c>
      <c r="O12" s="53"/>
      <c r="P12" s="277">
        <v>0</v>
      </c>
      <c r="Q12" s="277"/>
      <c r="R12" s="53"/>
      <c r="S12" s="57">
        <v>10481167592</v>
      </c>
      <c r="T12" s="53"/>
      <c r="U12" s="111">
        <f t="shared" si="1"/>
        <v>10481167592</v>
      </c>
      <c r="V12" s="53"/>
      <c r="W12" s="248">
        <v>3.774882392708738E-2</v>
      </c>
    </row>
    <row r="13" spans="1:23" ht="21.75" customHeight="1" x14ac:dyDescent="0.4">
      <c r="A13" s="276" t="s">
        <v>199</v>
      </c>
      <c r="B13" s="276"/>
      <c r="D13" s="57">
        <v>0</v>
      </c>
      <c r="E13" s="53"/>
      <c r="F13" s="57">
        <v>0</v>
      </c>
      <c r="G13" s="53"/>
      <c r="H13" s="57">
        <v>0</v>
      </c>
      <c r="I13" s="53"/>
      <c r="J13" s="111">
        <f t="shared" si="0"/>
        <v>0</v>
      </c>
      <c r="K13" s="53"/>
      <c r="L13" s="224">
        <v>0</v>
      </c>
      <c r="M13" s="53"/>
      <c r="N13" s="57">
        <v>0</v>
      </c>
      <c r="O13" s="53"/>
      <c r="P13" s="277">
        <v>0</v>
      </c>
      <c r="Q13" s="277"/>
      <c r="R13" s="53"/>
      <c r="S13" s="57">
        <v>16376983018</v>
      </c>
      <c r="T13" s="53"/>
      <c r="U13" s="111">
        <f t="shared" si="1"/>
        <v>16376983018</v>
      </c>
      <c r="V13" s="53"/>
      <c r="W13" s="248">
        <v>5.8983108797463268E-2</v>
      </c>
    </row>
    <row r="14" spans="1:23" ht="21.75" customHeight="1" x14ac:dyDescent="0.4">
      <c r="A14" s="276" t="s">
        <v>200</v>
      </c>
      <c r="B14" s="276"/>
      <c r="D14" s="57">
        <v>0</v>
      </c>
      <c r="E14" s="53"/>
      <c r="F14" s="57">
        <v>0</v>
      </c>
      <c r="G14" s="53"/>
      <c r="H14" s="57">
        <v>0</v>
      </c>
      <c r="I14" s="53"/>
      <c r="J14" s="111">
        <f t="shared" si="0"/>
        <v>0</v>
      </c>
      <c r="K14" s="53"/>
      <c r="L14" s="224">
        <v>0</v>
      </c>
      <c r="M14" s="53"/>
      <c r="N14" s="57">
        <v>0</v>
      </c>
      <c r="O14" s="53"/>
      <c r="P14" s="277">
        <v>0</v>
      </c>
      <c r="Q14" s="277"/>
      <c r="R14" s="53"/>
      <c r="S14" s="57">
        <v>6101246236</v>
      </c>
      <c r="T14" s="53"/>
      <c r="U14" s="111">
        <f>N14+P14+S14</f>
        <v>6101246236</v>
      </c>
      <c r="V14" s="53"/>
      <c r="W14" s="248">
        <v>2.1974161549936661E-2</v>
      </c>
    </row>
    <row r="15" spans="1:23" ht="21.75" customHeight="1" x14ac:dyDescent="0.4">
      <c r="A15" s="276" t="s">
        <v>201</v>
      </c>
      <c r="B15" s="276"/>
      <c r="D15" s="57">
        <v>0</v>
      </c>
      <c r="E15" s="53"/>
      <c r="F15" s="57">
        <v>0</v>
      </c>
      <c r="G15" s="53"/>
      <c r="H15" s="57">
        <v>0</v>
      </c>
      <c r="I15" s="53"/>
      <c r="J15" s="111">
        <f t="shared" si="0"/>
        <v>0</v>
      </c>
      <c r="K15" s="53"/>
      <c r="L15" s="224">
        <v>0</v>
      </c>
      <c r="M15" s="53"/>
      <c r="N15" s="57">
        <v>0</v>
      </c>
      <c r="O15" s="53"/>
      <c r="P15" s="277">
        <v>0</v>
      </c>
      <c r="Q15" s="277"/>
      <c r="R15" s="53"/>
      <c r="S15" s="57">
        <v>12184223676</v>
      </c>
      <c r="T15" s="53"/>
      <c r="U15" s="111">
        <f t="shared" si="1"/>
        <v>12184223676</v>
      </c>
      <c r="V15" s="53"/>
      <c r="W15" s="248">
        <v>4.3882526464382988E-2</v>
      </c>
    </row>
    <row r="16" spans="1:23" ht="21.75" customHeight="1" x14ac:dyDescent="0.4">
      <c r="A16" s="276" t="s">
        <v>56</v>
      </c>
      <c r="B16" s="276"/>
      <c r="D16" s="57">
        <v>0</v>
      </c>
      <c r="E16" s="53"/>
      <c r="F16" s="57">
        <v>-707239155</v>
      </c>
      <c r="G16" s="53"/>
      <c r="H16" s="57">
        <v>0</v>
      </c>
      <c r="I16" s="53"/>
      <c r="J16" s="111">
        <f>D16+F16+H16</f>
        <v>-707239155</v>
      </c>
      <c r="K16" s="53"/>
      <c r="L16" s="224">
        <v>1.0826438008405959E-2</v>
      </c>
      <c r="M16" s="53"/>
      <c r="N16" s="57">
        <v>0</v>
      </c>
      <c r="O16" s="53"/>
      <c r="P16" s="277">
        <v>744199931</v>
      </c>
      <c r="Q16" s="277"/>
      <c r="R16" s="53"/>
      <c r="S16" s="57">
        <v>0</v>
      </c>
      <c r="T16" s="53"/>
      <c r="U16" s="111">
        <f t="shared" si="1"/>
        <v>744199931</v>
      </c>
      <c r="V16" s="53"/>
      <c r="W16" s="248">
        <v>2.6802998726317452E-3</v>
      </c>
    </row>
    <row r="17" spans="1:23" ht="21.75" customHeight="1" x14ac:dyDescent="0.4">
      <c r="A17" s="276" t="s">
        <v>63</v>
      </c>
      <c r="B17" s="276"/>
      <c r="D17" s="57">
        <v>0</v>
      </c>
      <c r="E17" s="53"/>
      <c r="F17" s="57">
        <v>-9812012641</v>
      </c>
      <c r="G17" s="53"/>
      <c r="H17" s="57">
        <v>0</v>
      </c>
      <c r="I17" s="53"/>
      <c r="J17" s="111">
        <f t="shared" si="0"/>
        <v>-9812012641</v>
      </c>
      <c r="K17" s="53"/>
      <c r="L17" s="224">
        <v>0.15020258118412877</v>
      </c>
      <c r="M17" s="53"/>
      <c r="N17" s="57">
        <v>0</v>
      </c>
      <c r="O17" s="53"/>
      <c r="P17" s="277">
        <v>22401009994</v>
      </c>
      <c r="Q17" s="277"/>
      <c r="R17" s="53"/>
      <c r="S17" s="57">
        <v>0</v>
      </c>
      <c r="T17" s="53"/>
      <c r="U17" s="111">
        <f t="shared" si="1"/>
        <v>22401009994</v>
      </c>
      <c r="V17" s="53"/>
      <c r="W17" s="248">
        <v>8.0679158560336736E-2</v>
      </c>
    </row>
    <row r="18" spans="1:23" ht="21.75" customHeight="1" x14ac:dyDescent="0.4">
      <c r="A18" s="276" t="s">
        <v>59</v>
      </c>
      <c r="B18" s="276"/>
      <c r="D18" s="57">
        <v>0</v>
      </c>
      <c r="E18" s="53"/>
      <c r="F18" s="57">
        <v>-4957827979</v>
      </c>
      <c r="G18" s="53"/>
      <c r="H18" s="57">
        <v>0</v>
      </c>
      <c r="I18" s="53"/>
      <c r="J18" s="111">
        <f t="shared" si="0"/>
        <v>-4957827979</v>
      </c>
      <c r="K18" s="53"/>
      <c r="L18" s="224">
        <v>7.5894578080853148E-2</v>
      </c>
      <c r="M18" s="53"/>
      <c r="N18" s="57">
        <v>0</v>
      </c>
      <c r="O18" s="53"/>
      <c r="P18" s="277">
        <v>23835711441</v>
      </c>
      <c r="Q18" s="277"/>
      <c r="R18" s="53"/>
      <c r="S18" s="57">
        <v>0</v>
      </c>
      <c r="T18" s="53"/>
      <c r="U18" s="111">
        <f>N18+P18+S18</f>
        <v>23835711441</v>
      </c>
      <c r="V18" s="53"/>
      <c r="W18" s="248">
        <v>8.5846358858906333E-2</v>
      </c>
    </row>
    <row r="19" spans="1:23" ht="21.75" customHeight="1" x14ac:dyDescent="0.4">
      <c r="A19" s="276" t="s">
        <v>57</v>
      </c>
      <c r="B19" s="276"/>
      <c r="D19" s="57">
        <v>0</v>
      </c>
      <c r="E19" s="53"/>
      <c r="F19" s="57">
        <v>16919585554</v>
      </c>
      <c r="G19" s="53"/>
      <c r="H19" s="57">
        <v>0</v>
      </c>
      <c r="I19" s="53"/>
      <c r="J19" s="111">
        <f t="shared" si="0"/>
        <v>16919585554</v>
      </c>
      <c r="K19" s="53"/>
      <c r="L19" s="224">
        <v>0.25900551861880722</v>
      </c>
      <c r="M19" s="53"/>
      <c r="N19" s="57">
        <v>0</v>
      </c>
      <c r="O19" s="53"/>
      <c r="P19" s="277">
        <v>49145041815</v>
      </c>
      <c r="Q19" s="277"/>
      <c r="R19" s="53"/>
      <c r="S19" s="57">
        <v>0</v>
      </c>
      <c r="T19" s="53"/>
      <c r="U19" s="111">
        <f t="shared" si="1"/>
        <v>49145041815</v>
      </c>
      <c r="V19" s="53"/>
      <c r="W19" s="248">
        <v>0.17700008267969902</v>
      </c>
    </row>
    <row r="20" spans="1:23" ht="21.75" customHeight="1" x14ac:dyDescent="0.4">
      <c r="A20" s="276" t="s">
        <v>58</v>
      </c>
      <c r="B20" s="276"/>
      <c r="D20" s="57">
        <v>0</v>
      </c>
      <c r="E20" s="53"/>
      <c r="F20" s="57">
        <v>12587171225</v>
      </c>
      <c r="G20" s="53"/>
      <c r="H20" s="57">
        <v>0</v>
      </c>
      <c r="I20" s="53"/>
      <c r="J20" s="111">
        <f t="shared" si="0"/>
        <v>12587171225</v>
      </c>
      <c r="K20" s="53"/>
      <c r="L20" s="224">
        <v>0.19268479128344329</v>
      </c>
      <c r="M20" s="53"/>
      <c r="N20" s="57">
        <v>0</v>
      </c>
      <c r="O20" s="53"/>
      <c r="P20" s="277">
        <v>52586404231</v>
      </c>
      <c r="Q20" s="277"/>
      <c r="R20" s="53"/>
      <c r="S20" s="57">
        <v>0</v>
      </c>
      <c r="T20" s="53"/>
      <c r="U20" s="111">
        <f t="shared" si="1"/>
        <v>52586404231</v>
      </c>
      <c r="V20" s="53"/>
      <c r="W20" s="248">
        <v>0.18939444454545479</v>
      </c>
    </row>
    <row r="21" spans="1:23" ht="21.75" customHeight="1" x14ac:dyDescent="0.4">
      <c r="A21" s="276" t="s">
        <v>61</v>
      </c>
      <c r="B21" s="276"/>
      <c r="D21" s="57">
        <v>0</v>
      </c>
      <c r="E21" s="53"/>
      <c r="F21" s="57">
        <v>-799050000</v>
      </c>
      <c r="G21" s="53"/>
      <c r="H21" s="57">
        <v>0</v>
      </c>
      <c r="I21" s="53"/>
      <c r="J21" s="111">
        <f t="shared" si="0"/>
        <v>-799050000</v>
      </c>
      <c r="K21" s="53"/>
      <c r="L21" s="224">
        <v>1.2231881152870815E-2</v>
      </c>
      <c r="M21" s="53"/>
      <c r="N21" s="57">
        <v>0</v>
      </c>
      <c r="O21" s="53"/>
      <c r="P21" s="277">
        <v>-998812500</v>
      </c>
      <c r="Q21" s="277"/>
      <c r="R21" s="53"/>
      <c r="S21" s="57">
        <v>0</v>
      </c>
      <c r="T21" s="53"/>
      <c r="U21" s="111">
        <f t="shared" si="1"/>
        <v>-998812500</v>
      </c>
      <c r="V21" s="53"/>
      <c r="W21" s="248">
        <v>3.5973088749627889E-3</v>
      </c>
    </row>
    <row r="22" spans="1:23" ht="21.75" customHeight="1" x14ac:dyDescent="0.4">
      <c r="A22" s="278" t="s">
        <v>64</v>
      </c>
      <c r="B22" s="278"/>
      <c r="D22" s="59">
        <v>0</v>
      </c>
      <c r="E22" s="53"/>
      <c r="F22" s="59">
        <v>3838988505</v>
      </c>
      <c r="G22" s="53"/>
      <c r="H22" s="59">
        <v>0</v>
      </c>
      <c r="I22" s="53"/>
      <c r="J22" s="113">
        <f t="shared" si="0"/>
        <v>3838988505</v>
      </c>
      <c r="K22" s="53"/>
      <c r="L22" s="228">
        <v>5.8767350153804153E-2</v>
      </c>
      <c r="M22" s="53"/>
      <c r="N22" s="59">
        <v>0</v>
      </c>
      <c r="O22" s="53"/>
      <c r="P22" s="277">
        <v>3838988505</v>
      </c>
      <c r="Q22" s="279"/>
      <c r="R22" s="53"/>
      <c r="S22" s="59">
        <v>0</v>
      </c>
      <c r="T22" s="53"/>
      <c r="U22" s="113">
        <f t="shared" si="1"/>
        <v>3838988505</v>
      </c>
      <c r="V22" s="53"/>
      <c r="W22" s="248">
        <v>1.382644632492748E-2</v>
      </c>
    </row>
    <row r="23" spans="1:23" ht="21.75" customHeight="1" x14ac:dyDescent="0.4">
      <c r="A23" s="280" t="s">
        <v>30</v>
      </c>
      <c r="B23" s="280"/>
      <c r="D23" s="61">
        <v>0</v>
      </c>
      <c r="E23" s="53"/>
      <c r="F23" s="61">
        <f>SUM(F9:F22)</f>
        <v>33352117694</v>
      </c>
      <c r="G23" s="53"/>
      <c r="H23" s="61">
        <f>SUM(H9:H22)</f>
        <v>-579184004</v>
      </c>
      <c r="I23" s="53"/>
      <c r="J23" s="110">
        <f>SUM(J9:J22)</f>
        <v>32772933690</v>
      </c>
      <c r="K23" s="53"/>
      <c r="L23" s="230">
        <v>1</v>
      </c>
      <c r="M23" s="53"/>
      <c r="N23" s="61">
        <v>0</v>
      </c>
      <c r="O23" s="53"/>
      <c r="P23" s="53"/>
      <c r="Q23" s="61">
        <f>SUM(P9:Q22)</f>
        <v>205174819226</v>
      </c>
      <c r="R23" s="53"/>
      <c r="S23" s="61">
        <f>SUM(S9:S22)</f>
        <v>70483029551</v>
      </c>
      <c r="T23" s="53"/>
      <c r="U23" s="110">
        <f>SUM(U9:U22)</f>
        <v>275657848777</v>
      </c>
      <c r="V23" s="53"/>
      <c r="W23" s="229">
        <f>SUM(W9:W22)</f>
        <v>1.0000000000000002</v>
      </c>
    </row>
    <row r="24" spans="1:23" x14ac:dyDescent="0.4">
      <c r="B24" s="150"/>
      <c r="C24" s="15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64"/>
    </row>
    <row r="25" spans="1:23" ht="22.5" x14ac:dyDescent="0.4">
      <c r="B25" s="148"/>
      <c r="C25" s="14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153"/>
      <c r="R25" s="53"/>
      <c r="S25" s="53"/>
      <c r="T25" s="53"/>
      <c r="U25" s="152"/>
      <c r="V25" s="53"/>
      <c r="W25" s="53"/>
    </row>
    <row r="26" spans="1:23" ht="22.5" x14ac:dyDescent="0.4">
      <c r="B26" s="148"/>
      <c r="C26" s="14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153"/>
      <c r="R26" s="53"/>
      <c r="S26" s="53"/>
      <c r="T26" s="53"/>
      <c r="U26" s="53"/>
      <c r="V26" s="53"/>
      <c r="W26" s="53"/>
    </row>
    <row r="27" spans="1:23" ht="22.5" x14ac:dyDescent="0.4">
      <c r="B27" s="148"/>
      <c r="C27" s="14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153"/>
      <c r="R27" s="53"/>
      <c r="S27" s="53"/>
      <c r="T27" s="53"/>
      <c r="U27" s="146"/>
      <c r="V27" s="53"/>
      <c r="W27" s="53"/>
    </row>
    <row r="28" spans="1:23" ht="22.5" x14ac:dyDescent="0.4">
      <c r="B28" s="148"/>
      <c r="C28" s="148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153"/>
      <c r="R28" s="53"/>
      <c r="S28" s="53"/>
      <c r="T28" s="53"/>
      <c r="U28" s="53"/>
      <c r="V28" s="53"/>
      <c r="W28" s="53"/>
    </row>
    <row r="29" spans="1:23" ht="22.5" x14ac:dyDescent="0.4">
      <c r="B29" s="148"/>
      <c r="C29" s="148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53"/>
      <c r="R29" s="53"/>
      <c r="S29" s="53"/>
      <c r="T29" s="53"/>
      <c r="U29" s="53"/>
      <c r="V29" s="53"/>
      <c r="W29" s="53"/>
    </row>
    <row r="30" spans="1:23" ht="22.5" x14ac:dyDescent="0.4">
      <c r="B30" s="148"/>
      <c r="C30" s="148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53"/>
      <c r="R30" s="53"/>
      <c r="S30" s="53"/>
      <c r="T30" s="53"/>
      <c r="U30" s="53"/>
      <c r="V30" s="53"/>
      <c r="W30" s="53"/>
    </row>
    <row r="31" spans="1:23" ht="22.5" x14ac:dyDescent="0.4">
      <c r="B31" s="148"/>
      <c r="C31" s="148"/>
      <c r="Q31" s="153"/>
    </row>
    <row r="32" spans="1:23" ht="22.5" x14ac:dyDescent="0.4">
      <c r="B32" s="148"/>
      <c r="C32" s="148"/>
      <c r="Q32" s="153"/>
    </row>
    <row r="33" spans="2:17" ht="22.5" x14ac:dyDescent="0.4">
      <c r="B33" s="148"/>
      <c r="C33" s="148"/>
      <c r="Q33" s="153"/>
    </row>
    <row r="34" spans="2:17" ht="22.5" x14ac:dyDescent="0.4">
      <c r="B34" s="148"/>
      <c r="C34" s="148"/>
      <c r="Q34" s="153"/>
    </row>
    <row r="35" spans="2:17" ht="22.5" x14ac:dyDescent="0.4">
      <c r="B35" s="151"/>
      <c r="C35" s="148"/>
      <c r="Q35" s="153"/>
    </row>
    <row r="36" spans="2:17" ht="22.5" x14ac:dyDescent="0.4">
      <c r="B36" s="151"/>
      <c r="C36" s="148"/>
      <c r="Q36" s="153"/>
    </row>
    <row r="37" spans="2:17" x14ac:dyDescent="0.4">
      <c r="B37" s="151"/>
      <c r="C37" s="149"/>
    </row>
    <row r="38" spans="2:17" x14ac:dyDescent="0.4">
      <c r="B38" s="99"/>
    </row>
    <row r="39" spans="2:17" x14ac:dyDescent="0.4">
      <c r="B39" s="99"/>
    </row>
  </sheetData>
  <mergeCells count="3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</mergeCells>
  <conditionalFormatting sqref="A9:B37">
    <cfRule type="duplicateValues" dxfId="1" priority="3"/>
  </conditionalFormatting>
  <conditionalFormatting sqref="P9:Q9 P17:Q36">
    <cfRule type="duplicateValues" dxfId="0" priority="2"/>
  </conditionalFormatting>
  <pageMargins left="0.39" right="0.39" top="0.39" bottom="0.39" header="0" footer="0"/>
  <pageSetup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0"/>
  <sheetViews>
    <sheetView rightToLeft="1" view="pageBreakPreview" zoomScale="85" zoomScaleNormal="100" zoomScaleSheetLayoutView="85" workbookViewId="0">
      <selection activeCell="B6" sqref="B6"/>
    </sheetView>
  </sheetViews>
  <sheetFormatPr defaultRowHeight="15.75" x14ac:dyDescent="0.4"/>
  <cols>
    <col min="1" max="1" width="5.5703125" style="45" bestFit="1" customWidth="1"/>
    <col min="2" max="2" width="24.140625" style="45" customWidth="1"/>
    <col min="3" max="3" width="1.28515625" style="45" customWidth="1"/>
    <col min="4" max="4" width="14.85546875" style="45" bestFit="1" customWidth="1"/>
    <col min="5" max="5" width="1.28515625" style="45" customWidth="1"/>
    <col min="6" max="6" width="14" style="45" bestFit="1" customWidth="1"/>
    <col min="7" max="7" width="1.28515625" style="45" customWidth="1"/>
    <col min="8" max="8" width="14" style="45" bestFit="1" customWidth="1"/>
    <col min="9" max="9" width="1.28515625" style="45" customWidth="1"/>
    <col min="10" max="10" width="15.85546875" style="45" bestFit="1" customWidth="1"/>
    <col min="11" max="11" width="1.28515625" style="45" customWidth="1"/>
    <col min="12" max="12" width="16.140625" style="45" bestFit="1" customWidth="1"/>
    <col min="13" max="13" width="1.28515625" style="45" customWidth="1"/>
    <col min="14" max="14" width="14.85546875" style="45" bestFit="1" customWidth="1"/>
    <col min="15" max="15" width="1.28515625" style="45" customWidth="1"/>
    <col min="16" max="16" width="14" style="45" bestFit="1" customWidth="1"/>
    <col min="17" max="17" width="1.28515625" style="45" customWidth="1"/>
    <col min="18" max="18" width="16.5703125" style="45" bestFit="1" customWidth="1"/>
    <col min="19" max="19" width="0.28515625" style="45" customWidth="1"/>
    <col min="20" max="20" width="12.28515625" style="45" bestFit="1" customWidth="1"/>
    <col min="21" max="16384" width="9.140625" style="45"/>
  </cols>
  <sheetData>
    <row r="1" spans="1:20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</row>
    <row r="2" spans="1:20" ht="21.75" customHeight="1" x14ac:dyDescent="0.4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3" spans="1:20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</row>
    <row r="4" spans="1:20" ht="14.45" customHeight="1" x14ac:dyDescent="0.4"/>
    <row r="5" spans="1:20" ht="14.45" customHeight="1" x14ac:dyDescent="0.4">
      <c r="A5" s="46" t="s">
        <v>202</v>
      </c>
      <c r="B5" s="287" t="s">
        <v>203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</row>
    <row r="6" spans="1:20" ht="14.45" customHeight="1" x14ac:dyDescent="0.4">
      <c r="D6" s="283" t="s">
        <v>183</v>
      </c>
      <c r="E6" s="283"/>
      <c r="F6" s="283"/>
      <c r="G6" s="283"/>
      <c r="H6" s="283"/>
      <c r="I6" s="283"/>
      <c r="J6" s="283"/>
      <c r="L6" s="283" t="s">
        <v>184</v>
      </c>
      <c r="M6" s="283"/>
      <c r="N6" s="283"/>
      <c r="O6" s="283"/>
      <c r="P6" s="283"/>
      <c r="Q6" s="283"/>
      <c r="R6" s="283"/>
    </row>
    <row r="7" spans="1:20" ht="14.45" customHeight="1" x14ac:dyDescent="0.4">
      <c r="D7" s="54"/>
      <c r="E7" s="54"/>
      <c r="F7" s="54"/>
      <c r="G7" s="54"/>
      <c r="H7" s="54"/>
      <c r="I7" s="54"/>
      <c r="J7" s="54"/>
      <c r="K7" s="53"/>
      <c r="L7" s="54"/>
      <c r="M7" s="54"/>
      <c r="N7" s="54"/>
      <c r="O7" s="54"/>
      <c r="P7" s="54"/>
      <c r="Q7" s="54"/>
      <c r="R7" s="54"/>
    </row>
    <row r="8" spans="1:20" ht="14.45" customHeight="1" x14ac:dyDescent="0.4">
      <c r="A8" s="283" t="s">
        <v>204</v>
      </c>
      <c r="B8" s="283"/>
      <c r="D8" s="48" t="s">
        <v>205</v>
      </c>
      <c r="E8" s="53"/>
      <c r="F8" s="48" t="s">
        <v>187</v>
      </c>
      <c r="G8" s="53"/>
      <c r="H8" s="48" t="s">
        <v>188</v>
      </c>
      <c r="I8" s="53"/>
      <c r="J8" s="114" t="s">
        <v>30</v>
      </c>
      <c r="K8" s="53"/>
      <c r="L8" s="48" t="s">
        <v>205</v>
      </c>
      <c r="M8" s="53"/>
      <c r="N8" s="48" t="s">
        <v>187</v>
      </c>
      <c r="O8" s="53"/>
      <c r="P8" s="48" t="s">
        <v>188</v>
      </c>
      <c r="Q8" s="53"/>
      <c r="R8" s="114" t="s">
        <v>30</v>
      </c>
    </row>
    <row r="9" spans="1:20" ht="21.75" customHeight="1" x14ac:dyDescent="0.4">
      <c r="A9" s="284" t="s">
        <v>73</v>
      </c>
      <c r="B9" s="284"/>
      <c r="D9" s="55">
        <v>0</v>
      </c>
      <c r="E9" s="53"/>
      <c r="F9" s="55">
        <v>0</v>
      </c>
      <c r="G9" s="53"/>
      <c r="H9" s="55">
        <v>38240773175</v>
      </c>
      <c r="I9" s="53"/>
      <c r="J9" s="111">
        <f>SUM(D9:H9)</f>
        <v>38240773175</v>
      </c>
      <c r="K9" s="53"/>
      <c r="L9" s="55">
        <v>0</v>
      </c>
      <c r="M9" s="53"/>
      <c r="N9" s="55">
        <v>0</v>
      </c>
      <c r="O9" s="53"/>
      <c r="P9" s="55">
        <v>38240773175</v>
      </c>
      <c r="Q9" s="53"/>
      <c r="R9" s="111">
        <f>SUM(L9:P9)</f>
        <v>38240773175</v>
      </c>
    </row>
    <row r="10" spans="1:20" ht="21.75" customHeight="1" x14ac:dyDescent="0.4">
      <c r="A10" s="276" t="s">
        <v>70</v>
      </c>
      <c r="B10" s="276"/>
      <c r="D10" s="57">
        <v>0</v>
      </c>
      <c r="E10" s="53"/>
      <c r="F10" s="57">
        <v>0</v>
      </c>
      <c r="G10" s="53"/>
      <c r="H10" s="57">
        <v>0</v>
      </c>
      <c r="I10" s="53"/>
      <c r="J10" s="111">
        <f t="shared" ref="J10:J19" si="0">SUM(D10:H10)</f>
        <v>0</v>
      </c>
      <c r="K10" s="53"/>
      <c r="L10" s="57">
        <v>0</v>
      </c>
      <c r="M10" s="53"/>
      <c r="N10" s="57">
        <v>-10874991737</v>
      </c>
      <c r="O10" s="53"/>
      <c r="P10" s="57">
        <v>-1449995934</v>
      </c>
      <c r="Q10" s="53"/>
      <c r="R10" s="111">
        <f t="shared" ref="R10:R19" si="1">SUM(L10:P10)</f>
        <v>-12324987671</v>
      </c>
    </row>
    <row r="11" spans="1:20" ht="21.75" customHeight="1" x14ac:dyDescent="0.4">
      <c r="A11" s="276" t="s">
        <v>98</v>
      </c>
      <c r="B11" s="276"/>
      <c r="D11" s="57">
        <v>74780837518</v>
      </c>
      <c r="E11" s="53"/>
      <c r="F11" s="57">
        <v>0</v>
      </c>
      <c r="G11" s="53"/>
      <c r="H11" s="57">
        <v>0</v>
      </c>
      <c r="I11" s="53"/>
      <c r="J11" s="111">
        <f>SUM(D11:H11)</f>
        <v>74780837518</v>
      </c>
      <c r="K11" s="53"/>
      <c r="L11" s="57">
        <v>208886636101</v>
      </c>
      <c r="M11" s="53"/>
      <c r="N11" s="57">
        <v>0</v>
      </c>
      <c r="O11" s="53"/>
      <c r="P11" s="57">
        <v>0</v>
      </c>
      <c r="Q11" s="53"/>
      <c r="R11" s="111">
        <f t="shared" si="1"/>
        <v>208886636101</v>
      </c>
    </row>
    <row r="12" spans="1:20" ht="21.75" customHeight="1" x14ac:dyDescent="0.4">
      <c r="A12" s="276" t="s">
        <v>88</v>
      </c>
      <c r="B12" s="276"/>
      <c r="D12" s="57">
        <v>92621027174</v>
      </c>
      <c r="E12" s="53"/>
      <c r="F12" s="57">
        <v>0</v>
      </c>
      <c r="G12" s="53"/>
      <c r="H12" s="57">
        <v>0</v>
      </c>
      <c r="I12" s="53"/>
      <c r="J12" s="111">
        <f t="shared" si="0"/>
        <v>92621027174</v>
      </c>
      <c r="K12" s="53"/>
      <c r="L12" s="57">
        <v>284002905884</v>
      </c>
      <c r="M12" s="53"/>
      <c r="N12" s="57">
        <v>61238898437</v>
      </c>
      <c r="O12" s="53"/>
      <c r="P12" s="57">
        <v>0</v>
      </c>
      <c r="Q12" s="53"/>
      <c r="R12" s="111">
        <f t="shared" si="1"/>
        <v>345241804321</v>
      </c>
    </row>
    <row r="13" spans="1:20" ht="21.75" customHeight="1" x14ac:dyDescent="0.4">
      <c r="A13" s="276" t="s">
        <v>91</v>
      </c>
      <c r="B13" s="276"/>
      <c r="D13" s="57">
        <v>2778630817</v>
      </c>
      <c r="E13" s="53"/>
      <c r="F13" s="57">
        <v>0</v>
      </c>
      <c r="G13" s="53"/>
      <c r="H13" s="57">
        <v>0</v>
      </c>
      <c r="I13" s="53"/>
      <c r="J13" s="111">
        <f t="shared" si="0"/>
        <v>2778630817</v>
      </c>
      <c r="K13" s="53"/>
      <c r="L13" s="57">
        <v>8520087179</v>
      </c>
      <c r="M13" s="53"/>
      <c r="N13" s="57">
        <v>3453873872</v>
      </c>
      <c r="O13" s="53"/>
      <c r="P13" s="57">
        <v>0</v>
      </c>
      <c r="Q13" s="53"/>
      <c r="R13" s="111">
        <f t="shared" si="1"/>
        <v>11973961051</v>
      </c>
    </row>
    <row r="14" spans="1:20" ht="21.75" customHeight="1" x14ac:dyDescent="0.4">
      <c r="A14" s="276" t="s">
        <v>93</v>
      </c>
      <c r="B14" s="276"/>
      <c r="D14" s="57">
        <v>57270489404</v>
      </c>
      <c r="E14" s="53"/>
      <c r="F14" s="57">
        <v>15455483186</v>
      </c>
      <c r="G14" s="53"/>
      <c r="H14" s="57">
        <v>0</v>
      </c>
      <c r="I14" s="53"/>
      <c r="J14" s="111">
        <f t="shared" si="0"/>
        <v>72725972590</v>
      </c>
      <c r="K14" s="53"/>
      <c r="L14" s="57">
        <v>175607914384</v>
      </c>
      <c r="M14" s="53"/>
      <c r="N14" s="57">
        <v>-15455483185</v>
      </c>
      <c r="O14" s="53"/>
      <c r="P14" s="57">
        <v>0</v>
      </c>
      <c r="Q14" s="53"/>
      <c r="R14" s="111">
        <f t="shared" si="1"/>
        <v>160152431199</v>
      </c>
      <c r="T14" s="63"/>
    </row>
    <row r="15" spans="1:20" ht="21.75" customHeight="1" x14ac:dyDescent="0.4">
      <c r="A15" s="276" t="s">
        <v>79</v>
      </c>
      <c r="B15" s="276"/>
      <c r="D15" s="57">
        <v>41260795018</v>
      </c>
      <c r="E15" s="53"/>
      <c r="F15" s="57">
        <v>0</v>
      </c>
      <c r="G15" s="53"/>
      <c r="H15" s="57">
        <v>0</v>
      </c>
      <c r="I15" s="53"/>
      <c r="J15" s="111">
        <f t="shared" si="0"/>
        <v>41260795018</v>
      </c>
      <c r="K15" s="53"/>
      <c r="L15" s="57">
        <v>120929832817</v>
      </c>
      <c r="M15" s="53"/>
      <c r="N15" s="57">
        <v>0</v>
      </c>
      <c r="O15" s="53"/>
      <c r="P15" s="57">
        <v>0</v>
      </c>
      <c r="Q15" s="53"/>
      <c r="R15" s="111">
        <f t="shared" si="1"/>
        <v>120929832817</v>
      </c>
    </row>
    <row r="16" spans="1:20" ht="21.75" customHeight="1" x14ac:dyDescent="0.4">
      <c r="A16" s="276" t="s">
        <v>85</v>
      </c>
      <c r="B16" s="276"/>
      <c r="D16" s="57">
        <v>67380704978</v>
      </c>
      <c r="E16" s="53"/>
      <c r="F16" s="57">
        <v>0</v>
      </c>
      <c r="G16" s="53"/>
      <c r="H16" s="57">
        <v>0</v>
      </c>
      <c r="I16" s="53"/>
      <c r="J16" s="111">
        <f t="shared" si="0"/>
        <v>67380704978</v>
      </c>
      <c r="K16" s="53"/>
      <c r="L16" s="57">
        <v>194815593587</v>
      </c>
      <c r="M16" s="53"/>
      <c r="N16" s="57">
        <v>0</v>
      </c>
      <c r="O16" s="53"/>
      <c r="P16" s="57">
        <v>0</v>
      </c>
      <c r="Q16" s="53"/>
      <c r="R16" s="111">
        <f t="shared" si="1"/>
        <v>194815593587</v>
      </c>
    </row>
    <row r="17" spans="1:18" ht="21.75" customHeight="1" x14ac:dyDescent="0.4">
      <c r="A17" s="276" t="s">
        <v>82</v>
      </c>
      <c r="B17" s="276"/>
      <c r="D17" s="57">
        <v>20780309598</v>
      </c>
      <c r="E17" s="53"/>
      <c r="F17" s="57">
        <v>0</v>
      </c>
      <c r="G17" s="53"/>
      <c r="H17" s="57">
        <v>0</v>
      </c>
      <c r="I17" s="53"/>
      <c r="J17" s="111">
        <f t="shared" si="0"/>
        <v>20780309598</v>
      </c>
      <c r="K17" s="53"/>
      <c r="L17" s="57">
        <v>54680578340</v>
      </c>
      <c r="M17" s="53"/>
      <c r="N17" s="57">
        <v>0</v>
      </c>
      <c r="O17" s="53"/>
      <c r="P17" s="57">
        <v>0</v>
      </c>
      <c r="Q17" s="53"/>
      <c r="R17" s="111">
        <f t="shared" si="1"/>
        <v>54680578340</v>
      </c>
    </row>
    <row r="18" spans="1:18" ht="21.75" customHeight="1" x14ac:dyDescent="0.4">
      <c r="A18" s="276" t="s">
        <v>76</v>
      </c>
      <c r="B18" s="276"/>
      <c r="D18" s="57">
        <v>0</v>
      </c>
      <c r="E18" s="53"/>
      <c r="F18" s="57">
        <v>104015844</v>
      </c>
      <c r="G18" s="53"/>
      <c r="H18" s="57">
        <v>0</v>
      </c>
      <c r="I18" s="53"/>
      <c r="J18" s="111">
        <f t="shared" si="0"/>
        <v>104015844</v>
      </c>
      <c r="K18" s="53"/>
      <c r="L18" s="57">
        <v>0</v>
      </c>
      <c r="M18" s="53"/>
      <c r="N18" s="57">
        <v>472386365</v>
      </c>
      <c r="O18" s="53"/>
      <c r="P18" s="57">
        <v>0</v>
      </c>
      <c r="Q18" s="53"/>
      <c r="R18" s="111">
        <f t="shared" si="1"/>
        <v>472386365</v>
      </c>
    </row>
    <row r="19" spans="1:18" ht="21.75" customHeight="1" x14ac:dyDescent="0.4">
      <c r="A19" s="278" t="s">
        <v>95</v>
      </c>
      <c r="B19" s="278"/>
      <c r="D19" s="59">
        <v>0</v>
      </c>
      <c r="E19" s="53"/>
      <c r="F19" s="59">
        <v>59209814681</v>
      </c>
      <c r="G19" s="53"/>
      <c r="H19" s="59">
        <v>0</v>
      </c>
      <c r="I19" s="53"/>
      <c r="J19" s="111">
        <f t="shared" si="0"/>
        <v>59209814681</v>
      </c>
      <c r="K19" s="53"/>
      <c r="L19" s="59">
        <v>0</v>
      </c>
      <c r="M19" s="53"/>
      <c r="N19" s="59">
        <v>59209814681</v>
      </c>
      <c r="O19" s="53"/>
      <c r="P19" s="59">
        <v>0</v>
      </c>
      <c r="Q19" s="53"/>
      <c r="R19" s="111">
        <f t="shared" si="1"/>
        <v>59209814681</v>
      </c>
    </row>
    <row r="20" spans="1:18" ht="21.75" customHeight="1" thickBot="1" x14ac:dyDescent="0.45">
      <c r="A20" s="280" t="s">
        <v>30</v>
      </c>
      <c r="B20" s="280"/>
      <c r="D20" s="61">
        <f>SUM(D9:D19)</f>
        <v>356872794507</v>
      </c>
      <c r="E20" s="53"/>
      <c r="F20" s="61">
        <f>SUM(F9:F19)</f>
        <v>74769313711</v>
      </c>
      <c r="G20" s="53"/>
      <c r="H20" s="61">
        <f>SUM(H9:H19)</f>
        <v>38240773175</v>
      </c>
      <c r="I20" s="53"/>
      <c r="J20" s="202">
        <f>SUM(J9:J19)</f>
        <v>469882881393</v>
      </c>
      <c r="K20" s="53"/>
      <c r="L20" s="61">
        <f>SUM(L9:L19)</f>
        <v>1047443548292</v>
      </c>
      <c r="M20" s="53"/>
      <c r="N20" s="163">
        <f>SUM(N9:N19)</f>
        <v>98044498433</v>
      </c>
      <c r="O20" s="53"/>
      <c r="P20" s="61">
        <f>SUM(P9:P19)</f>
        <v>36790777241</v>
      </c>
      <c r="Q20" s="53"/>
      <c r="R20" s="147">
        <f>SUM(R9:R19)</f>
        <v>1182278823966</v>
      </c>
    </row>
  </sheetData>
  <mergeCells count="1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8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D0C3-9DEB-4238-B89C-4953E67F1B79}">
  <sheetPr>
    <pageSetUpPr fitToPage="1"/>
  </sheetPr>
  <dimension ref="A1:O12"/>
  <sheetViews>
    <sheetView rightToLeft="1" view="pageBreakPreview" zoomScale="55" zoomScaleNormal="70" zoomScaleSheetLayoutView="55" workbookViewId="0">
      <selection activeCell="K16" sqref="K16"/>
    </sheetView>
  </sheetViews>
  <sheetFormatPr defaultRowHeight="26.25" x14ac:dyDescent="0.65"/>
  <cols>
    <col min="1" max="1" width="64.85546875" style="115" customWidth="1"/>
    <col min="2" max="2" width="3.140625" style="115" customWidth="1"/>
    <col min="3" max="3" width="24.7109375" style="115" customWidth="1"/>
    <col min="4" max="4" width="1.140625" style="115" customWidth="1"/>
    <col min="5" max="5" width="37.5703125" style="115" bestFit="1" customWidth="1"/>
    <col min="6" max="6" width="1.28515625" style="115" customWidth="1"/>
    <col min="7" max="7" width="16.7109375" style="115" bestFit="1" customWidth="1"/>
    <col min="8" max="8" width="1.28515625" style="115" customWidth="1"/>
    <col min="9" max="9" width="28.42578125" style="115" bestFit="1" customWidth="1"/>
    <col min="10" max="10" width="1.28515625" style="115" customWidth="1"/>
    <col min="11" max="11" width="30.140625" style="115" customWidth="1"/>
    <col min="12" max="12" width="1.28515625" style="115" customWidth="1"/>
    <col min="13" max="13" width="20.140625" style="115" customWidth="1"/>
    <col min="14" max="14" width="1.28515625" style="115" customWidth="1"/>
    <col min="15" max="15" width="31.42578125" style="115" customWidth="1"/>
    <col min="16" max="16" width="6.42578125" style="115" customWidth="1"/>
    <col min="17" max="18" width="9.140625" style="115"/>
    <col min="19" max="19" width="24.5703125" style="115" bestFit="1" customWidth="1"/>
    <col min="20" max="25" width="9.140625" style="115"/>
    <col min="26" max="26" width="30.140625" style="115" customWidth="1"/>
    <col min="27" max="16384" width="9.140625" style="115"/>
  </cols>
  <sheetData>
    <row r="1" spans="1:15" ht="29.1" customHeight="1" x14ac:dyDescent="0.6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 ht="21.75" customHeight="1" x14ac:dyDescent="0.65">
      <c r="A2" s="301" t="s">
        <v>164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5" ht="21.75" customHeight="1" x14ac:dyDescent="0.65">
      <c r="A3" s="301" t="s">
        <v>284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5" ht="14.45" customHeight="1" x14ac:dyDescent="0.65"/>
    <row r="5" spans="1:15" ht="57" customHeight="1" x14ac:dyDescent="0.65">
      <c r="A5" s="157" t="s">
        <v>206</v>
      </c>
      <c r="B5" s="302" t="s">
        <v>207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</row>
    <row r="6" spans="1:15" ht="57" customHeight="1" x14ac:dyDescent="0.65">
      <c r="C6" s="116"/>
      <c r="D6" s="116"/>
      <c r="E6" s="116"/>
      <c r="F6" s="116"/>
      <c r="G6" s="116"/>
      <c r="H6" s="116"/>
      <c r="I6" s="116"/>
      <c r="J6" s="116"/>
      <c r="K6" s="303" t="s">
        <v>208</v>
      </c>
      <c r="L6" s="116"/>
      <c r="M6" s="116"/>
      <c r="N6" s="116"/>
      <c r="O6" s="303" t="s">
        <v>209</v>
      </c>
    </row>
    <row r="7" spans="1:15" ht="57" customHeight="1" x14ac:dyDescent="0.65">
      <c r="A7" s="117" t="s">
        <v>210</v>
      </c>
      <c r="B7" s="118"/>
      <c r="C7" s="119" t="s">
        <v>211</v>
      </c>
      <c r="D7" s="116"/>
      <c r="E7" s="119" t="s">
        <v>212</v>
      </c>
      <c r="F7" s="116"/>
      <c r="G7" s="119" t="s">
        <v>43</v>
      </c>
      <c r="H7" s="116"/>
      <c r="I7" s="119" t="s">
        <v>213</v>
      </c>
      <c r="J7" s="116"/>
      <c r="K7" s="304"/>
      <c r="L7" s="116"/>
      <c r="M7" s="119" t="s">
        <v>214</v>
      </c>
      <c r="N7" s="116"/>
      <c r="O7" s="304"/>
    </row>
    <row r="8" spans="1:15" ht="57" customHeight="1" x14ac:dyDescent="0.65">
      <c r="A8" s="120" t="s">
        <v>285</v>
      </c>
      <c r="B8" s="118"/>
      <c r="C8" s="116" t="s">
        <v>286</v>
      </c>
      <c r="D8" s="116"/>
      <c r="E8" s="116" t="s">
        <v>287</v>
      </c>
      <c r="F8" s="116"/>
      <c r="G8" s="121">
        <v>750000</v>
      </c>
      <c r="H8" s="116"/>
      <c r="I8" s="121">
        <v>750000000000</v>
      </c>
      <c r="J8" s="116"/>
      <c r="K8" s="121">
        <v>6147938023</v>
      </c>
      <c r="L8" s="116"/>
      <c r="M8" s="122">
        <v>0.23</v>
      </c>
      <c r="N8" s="116"/>
      <c r="O8" s="232">
        <v>0.40799999999999997</v>
      </c>
    </row>
    <row r="9" spans="1:15" ht="57" customHeight="1" x14ac:dyDescent="0.65">
      <c r="A9" s="123" t="s">
        <v>288</v>
      </c>
      <c r="B9" s="118"/>
      <c r="C9" s="116" t="s">
        <v>224</v>
      </c>
      <c r="D9" s="116"/>
      <c r="E9" s="116" t="s">
        <v>289</v>
      </c>
      <c r="F9" s="116"/>
      <c r="G9" s="116">
        <v>1500000</v>
      </c>
      <c r="H9" s="116"/>
      <c r="I9" s="124">
        <v>1500000000000</v>
      </c>
      <c r="J9" s="116"/>
      <c r="K9" s="124">
        <v>7154442559</v>
      </c>
      <c r="L9" s="116"/>
      <c r="M9" s="125">
        <v>0.26</v>
      </c>
      <c r="N9" s="116"/>
      <c r="O9" s="232">
        <v>0.36969999999999997</v>
      </c>
    </row>
    <row r="10" spans="1:15" ht="57" customHeight="1" x14ac:dyDescent="0.65">
      <c r="A10" s="126" t="s">
        <v>285</v>
      </c>
      <c r="B10" s="127"/>
      <c r="C10" s="116" t="s">
        <v>286</v>
      </c>
      <c r="D10" s="116"/>
      <c r="E10" s="116" t="s">
        <v>290</v>
      </c>
      <c r="F10" s="116"/>
      <c r="G10" s="116">
        <v>2998000</v>
      </c>
      <c r="H10" s="116"/>
      <c r="I10" s="124">
        <v>2998000000000</v>
      </c>
      <c r="J10" s="116"/>
      <c r="K10" s="231">
        <v>22582782729</v>
      </c>
      <c r="L10" s="116"/>
      <c r="M10" s="125">
        <v>0.20499999999999999</v>
      </c>
      <c r="N10" s="116"/>
      <c r="O10" s="233">
        <v>0.41060000000000002</v>
      </c>
    </row>
    <row r="11" spans="1:15" ht="51" customHeight="1" x14ac:dyDescent="0.65">
      <c r="A11" s="126" t="s">
        <v>70</v>
      </c>
      <c r="B11" s="128"/>
      <c r="C11" s="116" t="s">
        <v>286</v>
      </c>
      <c r="E11" s="116" t="s">
        <v>291</v>
      </c>
      <c r="G11" s="116">
        <v>2203677</v>
      </c>
      <c r="I11" s="231">
        <v>15001438599534</v>
      </c>
      <c r="J11" s="116"/>
      <c r="K11" s="231">
        <v>121152139050</v>
      </c>
      <c r="L11" s="116"/>
      <c r="M11" s="125">
        <v>0.27</v>
      </c>
      <c r="N11" s="116"/>
      <c r="O11" s="234">
        <v>0.4</v>
      </c>
    </row>
    <row r="12" spans="1:15" ht="36" x14ac:dyDescent="0.65">
      <c r="K12" s="129"/>
    </row>
  </sheetData>
  <mergeCells count="6">
    <mergeCell ref="A1:O1"/>
    <mergeCell ref="A2:O2"/>
    <mergeCell ref="A3:O3"/>
    <mergeCell ref="B5:O5"/>
    <mergeCell ref="K6:K7"/>
    <mergeCell ref="O6:O7"/>
  </mergeCells>
  <pageMargins left="0.39" right="0.39" top="0.39" bottom="0.39" header="0" footer="0"/>
  <pageSetup scale="4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9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52">
        <v>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ht="21.75" customHeight="1" x14ac:dyDescent="0.2">
      <c r="A2" s="252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7" ht="14.45" customHeight="1" x14ac:dyDescent="0.2"/>
    <row r="5" spans="1:17" ht="14.45" customHeight="1" x14ac:dyDescent="0.2">
      <c r="A5" s="1" t="s">
        <v>206</v>
      </c>
      <c r="B5" s="288" t="s">
        <v>207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</row>
    <row r="6" spans="1:17" ht="29.1" customHeight="1" x14ac:dyDescent="0.2">
      <c r="M6" s="308" t="s">
        <v>208</v>
      </c>
      <c r="Q6" s="308" t="s">
        <v>209</v>
      </c>
    </row>
    <row r="7" spans="1:17" ht="14.45" customHeight="1" x14ac:dyDescent="0.2">
      <c r="A7" s="270" t="s">
        <v>210</v>
      </c>
      <c r="B7" s="270"/>
      <c r="D7" s="2" t="s">
        <v>211</v>
      </c>
      <c r="F7" s="2" t="s">
        <v>212</v>
      </c>
      <c r="H7" s="2" t="s">
        <v>43</v>
      </c>
      <c r="J7" s="270" t="s">
        <v>213</v>
      </c>
      <c r="K7" s="270"/>
      <c r="M7" s="308"/>
      <c r="O7" s="2" t="s">
        <v>214</v>
      </c>
      <c r="Q7" s="308"/>
    </row>
    <row r="8" spans="1:17" ht="14.45" customHeight="1" x14ac:dyDescent="0.2">
      <c r="A8" s="271" t="s">
        <v>215</v>
      </c>
      <c r="B8" s="309"/>
      <c r="D8" s="271" t="s">
        <v>216</v>
      </c>
      <c r="F8" s="4" t="s">
        <v>217</v>
      </c>
      <c r="H8" s="3"/>
      <c r="J8" s="3"/>
      <c r="K8" s="3"/>
      <c r="M8" s="3"/>
      <c r="O8" s="3"/>
      <c r="Q8" s="3"/>
    </row>
    <row r="9" spans="1:17" ht="14.45" customHeight="1" x14ac:dyDescent="0.2">
      <c r="A9" s="270"/>
      <c r="B9" s="270"/>
      <c r="D9" s="270"/>
      <c r="F9" s="4" t="s">
        <v>218</v>
      </c>
    </row>
    <row r="10" spans="1:17" ht="14.45" customHeight="1" x14ac:dyDescent="0.2">
      <c r="A10" s="271" t="s">
        <v>215</v>
      </c>
      <c r="B10" s="309"/>
      <c r="D10" s="271" t="s">
        <v>219</v>
      </c>
      <c r="F10" s="4" t="s">
        <v>217</v>
      </c>
    </row>
    <row r="11" spans="1:17" ht="14.45" customHeight="1" x14ac:dyDescent="0.2">
      <c r="A11" s="270"/>
      <c r="B11" s="270"/>
      <c r="D11" s="270"/>
      <c r="F11" s="4" t="s">
        <v>220</v>
      </c>
    </row>
    <row r="12" spans="1:17" ht="65.45" customHeight="1" x14ac:dyDescent="0.2">
      <c r="A12" s="305" t="s">
        <v>221</v>
      </c>
      <c r="B12" s="305"/>
      <c r="D12" s="14" t="s">
        <v>222</v>
      </c>
      <c r="F12" s="4" t="s">
        <v>223</v>
      </c>
    </row>
    <row r="13" spans="1:17" ht="14.45" customHeight="1" x14ac:dyDescent="0.2">
      <c r="A13" s="305" t="s">
        <v>224</v>
      </c>
      <c r="B13" s="306"/>
      <c r="D13" s="305" t="s">
        <v>224</v>
      </c>
      <c r="F13" s="4" t="s">
        <v>225</v>
      </c>
    </row>
    <row r="14" spans="1:17" ht="14.45" customHeight="1" x14ac:dyDescent="0.2">
      <c r="A14" s="307"/>
      <c r="B14" s="307"/>
      <c r="D14" s="307"/>
      <c r="F14" s="4" t="s">
        <v>226</v>
      </c>
    </row>
    <row r="15" spans="1:17" ht="14.45" customHeight="1" x14ac:dyDescent="0.2">
      <c r="A15" s="307"/>
      <c r="B15" s="307"/>
      <c r="D15" s="307"/>
      <c r="F15" s="4" t="s">
        <v>227</v>
      </c>
    </row>
    <row r="16" spans="1:17" ht="14.45" customHeight="1" x14ac:dyDescent="0.2">
      <c r="A16" s="308"/>
      <c r="B16" s="308"/>
      <c r="D16" s="308"/>
      <c r="F16" s="4" t="s">
        <v>228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70" t="s">
        <v>229</v>
      </c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554-288B-4497-B60A-D2257D559D53}">
  <sheetPr filterMode="1">
    <pageSetUpPr fitToPage="1"/>
  </sheetPr>
  <dimension ref="A1:J67"/>
  <sheetViews>
    <sheetView rightToLeft="1" topLeftCell="A61" workbookViewId="0">
      <selection activeCell="D67" sqref="D67:H67"/>
    </sheetView>
  </sheetViews>
  <sheetFormatPr defaultRowHeight="18.75" x14ac:dyDescent="0.45"/>
  <cols>
    <col min="1" max="1" width="5.140625" style="29" customWidth="1"/>
    <col min="2" max="2" width="40.28515625" style="29" customWidth="1"/>
    <col min="3" max="3" width="1.28515625" style="29" customWidth="1"/>
    <col min="4" max="4" width="19.42578125" style="29" customWidth="1"/>
    <col min="5" max="5" width="1.28515625" style="29" customWidth="1"/>
    <col min="6" max="6" width="20.7109375" style="29" customWidth="1"/>
    <col min="7" max="7" width="1.28515625" style="29" customWidth="1"/>
    <col min="8" max="8" width="19.42578125" style="29" customWidth="1"/>
    <col min="9" max="9" width="1.28515625" style="29" customWidth="1"/>
    <col min="10" max="10" width="19.42578125" style="29" customWidth="1"/>
    <col min="11" max="11" width="0.28515625" style="29" customWidth="1"/>
    <col min="12" max="16384" width="9.140625" style="29"/>
  </cols>
  <sheetData>
    <row r="1" spans="1:10" ht="29.1" customHeight="1" x14ac:dyDescent="0.4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.75" customHeight="1" x14ac:dyDescent="0.45">
      <c r="A2" s="275" t="s">
        <v>164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ht="21.75" customHeight="1" x14ac:dyDescent="0.45">
      <c r="A3" s="275" t="s">
        <v>2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0" ht="14.45" customHeight="1" x14ac:dyDescent="0.45"/>
    <row r="5" spans="1:10" ht="14.45" customHeight="1" x14ac:dyDescent="0.45">
      <c r="A5" s="30" t="s">
        <v>230</v>
      </c>
      <c r="B5" s="269" t="s">
        <v>231</v>
      </c>
      <c r="C5" s="269"/>
      <c r="D5" s="269"/>
      <c r="E5" s="269"/>
      <c r="F5" s="269"/>
      <c r="G5" s="269"/>
      <c r="H5" s="269"/>
      <c r="I5" s="269"/>
      <c r="J5" s="269"/>
    </row>
    <row r="6" spans="1:10" ht="14.45" customHeight="1" x14ac:dyDescent="0.45">
      <c r="D6" s="270" t="s">
        <v>183</v>
      </c>
      <c r="E6" s="270"/>
      <c r="F6" s="270"/>
      <c r="H6" s="270" t="s">
        <v>184</v>
      </c>
      <c r="I6" s="270"/>
      <c r="J6" s="270"/>
    </row>
    <row r="7" spans="1:10" ht="36.4" customHeight="1" x14ac:dyDescent="0.45">
      <c r="A7" s="312" t="s">
        <v>232</v>
      </c>
      <c r="B7" s="312"/>
      <c r="D7" s="14" t="s">
        <v>233</v>
      </c>
      <c r="E7" s="31"/>
      <c r="F7" s="14" t="s">
        <v>234</v>
      </c>
      <c r="H7" s="14" t="s">
        <v>233</v>
      </c>
      <c r="I7" s="31"/>
      <c r="J7" s="14" t="s">
        <v>234</v>
      </c>
    </row>
    <row r="8" spans="1:10" ht="21.75" hidden="1" customHeight="1" x14ac:dyDescent="0.45">
      <c r="A8" s="268" t="s">
        <v>115</v>
      </c>
      <c r="B8" s="268"/>
      <c r="D8" s="6">
        <v>2617</v>
      </c>
      <c r="F8" s="15"/>
      <c r="H8" s="6">
        <v>138085618</v>
      </c>
      <c r="J8" s="15"/>
    </row>
    <row r="9" spans="1:10" ht="21.75" hidden="1" customHeight="1" x14ac:dyDescent="0.45">
      <c r="A9" s="310" t="s">
        <v>117</v>
      </c>
      <c r="B9" s="310"/>
      <c r="D9" s="8">
        <v>2691</v>
      </c>
      <c r="F9" s="16"/>
      <c r="H9" s="8">
        <v>30756</v>
      </c>
      <c r="J9" s="16"/>
    </row>
    <row r="10" spans="1:10" ht="21.75" hidden="1" customHeight="1" x14ac:dyDescent="0.45">
      <c r="A10" s="310" t="s">
        <v>119</v>
      </c>
      <c r="B10" s="310"/>
      <c r="D10" s="8">
        <v>42589</v>
      </c>
      <c r="F10" s="16"/>
      <c r="H10" s="8">
        <v>126051</v>
      </c>
      <c r="J10" s="16"/>
    </row>
    <row r="11" spans="1:10" ht="21.75" hidden="1" customHeight="1" x14ac:dyDescent="0.45">
      <c r="A11" s="310" t="s">
        <v>121</v>
      </c>
      <c r="B11" s="310"/>
      <c r="D11" s="8">
        <v>11551</v>
      </c>
      <c r="F11" s="16"/>
      <c r="H11" s="8">
        <v>42403</v>
      </c>
      <c r="J11" s="16"/>
    </row>
    <row r="12" spans="1:10" ht="21.75" hidden="1" customHeight="1" x14ac:dyDescent="0.45">
      <c r="A12" s="310" t="s">
        <v>122</v>
      </c>
      <c r="B12" s="310"/>
      <c r="D12" s="8">
        <v>123766</v>
      </c>
      <c r="F12" s="16"/>
      <c r="H12" s="8">
        <v>460477</v>
      </c>
      <c r="J12" s="16"/>
    </row>
    <row r="13" spans="1:10" ht="21.75" hidden="1" customHeight="1" x14ac:dyDescent="0.45">
      <c r="A13" s="310" t="s">
        <v>128</v>
      </c>
      <c r="B13" s="310"/>
      <c r="D13" s="8">
        <v>0</v>
      </c>
      <c r="F13" s="16"/>
      <c r="H13" s="8">
        <v>13746</v>
      </c>
      <c r="J13" s="16"/>
    </row>
    <row r="14" spans="1:10" ht="21.75" hidden="1" customHeight="1" x14ac:dyDescent="0.45">
      <c r="A14" s="310" t="s">
        <v>129</v>
      </c>
      <c r="B14" s="310"/>
      <c r="D14" s="8">
        <v>9042</v>
      </c>
      <c r="F14" s="16"/>
      <c r="H14" s="8">
        <v>28861</v>
      </c>
      <c r="J14" s="16"/>
    </row>
    <row r="15" spans="1:10" ht="21.75" hidden="1" customHeight="1" x14ac:dyDescent="0.45">
      <c r="A15" s="310" t="s">
        <v>130</v>
      </c>
      <c r="B15" s="310"/>
      <c r="D15" s="8">
        <v>33818</v>
      </c>
      <c r="F15" s="16"/>
      <c r="H15" s="8">
        <v>100091</v>
      </c>
      <c r="J15" s="16"/>
    </row>
    <row r="16" spans="1:10" ht="21.75" hidden="1" customHeight="1" x14ac:dyDescent="0.45">
      <c r="A16" s="310" t="s">
        <v>131</v>
      </c>
      <c r="B16" s="310"/>
      <c r="D16" s="8">
        <v>2958</v>
      </c>
      <c r="F16" s="16"/>
      <c r="H16" s="8">
        <v>9965</v>
      </c>
      <c r="J16" s="16"/>
    </row>
    <row r="17" spans="1:10" ht="21.75" customHeight="1" x14ac:dyDescent="0.45">
      <c r="A17" s="310" t="s">
        <v>132</v>
      </c>
      <c r="B17" s="310"/>
      <c r="D17" s="8">
        <v>27522356163</v>
      </c>
      <c r="F17" s="16"/>
      <c r="H17" s="8">
        <v>81777753410</v>
      </c>
      <c r="J17" s="16"/>
    </row>
    <row r="18" spans="1:10" ht="21.75" customHeight="1" x14ac:dyDescent="0.45">
      <c r="A18" s="310" t="s">
        <v>139</v>
      </c>
      <c r="B18" s="310"/>
      <c r="D18" s="8">
        <v>0</v>
      </c>
      <c r="F18" s="16"/>
      <c r="H18" s="8">
        <v>3528124991</v>
      </c>
      <c r="J18" s="16"/>
    </row>
    <row r="19" spans="1:10" ht="21.75" customHeight="1" x14ac:dyDescent="0.45">
      <c r="A19" s="310" t="s">
        <v>139</v>
      </c>
      <c r="B19" s="310"/>
      <c r="D19" s="8">
        <v>0</v>
      </c>
      <c r="F19" s="16"/>
      <c r="H19" s="8">
        <v>7262755337</v>
      </c>
      <c r="J19" s="16"/>
    </row>
    <row r="20" spans="1:10" ht="21.75" hidden="1" customHeight="1" x14ac:dyDescent="0.45">
      <c r="A20" s="310" t="s">
        <v>135</v>
      </c>
      <c r="B20" s="310"/>
      <c r="D20" s="8">
        <v>0</v>
      </c>
      <c r="F20" s="16"/>
      <c r="H20" s="8">
        <v>8459</v>
      </c>
      <c r="J20" s="16"/>
    </row>
    <row r="21" spans="1:10" ht="21.75" customHeight="1" x14ac:dyDescent="0.45">
      <c r="A21" s="310" t="s">
        <v>139</v>
      </c>
      <c r="B21" s="310"/>
      <c r="D21" s="8">
        <v>0</v>
      </c>
      <c r="F21" s="16"/>
      <c r="H21" s="8">
        <v>6106902322</v>
      </c>
      <c r="J21" s="16"/>
    </row>
    <row r="22" spans="1:10" ht="21.75" customHeight="1" x14ac:dyDescent="0.45">
      <c r="A22" s="310" t="s">
        <v>140</v>
      </c>
      <c r="B22" s="310"/>
      <c r="D22" s="8">
        <v>0</v>
      </c>
      <c r="F22" s="16"/>
      <c r="H22" s="8">
        <v>8995652811</v>
      </c>
      <c r="J22" s="16"/>
    </row>
    <row r="23" spans="1:10" ht="21.75" customHeight="1" x14ac:dyDescent="0.45">
      <c r="A23" s="310" t="s">
        <v>137</v>
      </c>
      <c r="B23" s="310"/>
      <c r="D23" s="8">
        <v>2958904104</v>
      </c>
      <c r="F23" s="16"/>
      <c r="H23" s="8">
        <v>30293584541</v>
      </c>
      <c r="J23" s="16"/>
    </row>
    <row r="24" spans="1:10" ht="21.75" customHeight="1" x14ac:dyDescent="0.45">
      <c r="A24" s="310" t="s">
        <v>139</v>
      </c>
      <c r="B24" s="310"/>
      <c r="D24" s="8">
        <v>0</v>
      </c>
      <c r="F24" s="16"/>
      <c r="H24" s="8">
        <v>39667628143</v>
      </c>
      <c r="J24" s="16"/>
    </row>
    <row r="25" spans="1:10" ht="21.75" customHeight="1" x14ac:dyDescent="0.45">
      <c r="A25" s="310" t="s">
        <v>137</v>
      </c>
      <c r="B25" s="310"/>
      <c r="D25" s="8">
        <v>0</v>
      </c>
      <c r="F25" s="16"/>
      <c r="H25" s="8">
        <v>4596763820</v>
      </c>
      <c r="J25" s="16"/>
    </row>
    <row r="26" spans="1:10" ht="21.75" customHeight="1" x14ac:dyDescent="0.45">
      <c r="A26" s="310" t="s">
        <v>139</v>
      </c>
      <c r="B26" s="310"/>
      <c r="D26" s="8">
        <v>0</v>
      </c>
      <c r="F26" s="16"/>
      <c r="H26" s="8">
        <v>37892566266</v>
      </c>
      <c r="J26" s="16"/>
    </row>
    <row r="27" spans="1:10" ht="21.75" hidden="1" customHeight="1" x14ac:dyDescent="0.45">
      <c r="A27" s="310" t="s">
        <v>138</v>
      </c>
      <c r="B27" s="310"/>
      <c r="D27" s="8">
        <v>0</v>
      </c>
      <c r="F27" s="16"/>
      <c r="H27" s="8">
        <v>525236</v>
      </c>
      <c r="J27" s="16"/>
    </row>
    <row r="28" spans="1:10" ht="21.75" customHeight="1" x14ac:dyDescent="0.45">
      <c r="A28" s="310" t="s">
        <v>235</v>
      </c>
      <c r="B28" s="310"/>
      <c r="D28" s="8">
        <v>0</v>
      </c>
      <c r="F28" s="16"/>
      <c r="H28" s="8">
        <v>80319722138</v>
      </c>
      <c r="J28" s="16"/>
    </row>
    <row r="29" spans="1:10" ht="21.75" customHeight="1" x14ac:dyDescent="0.45">
      <c r="A29" s="310" t="s">
        <v>137</v>
      </c>
      <c r="B29" s="310"/>
      <c r="D29" s="8">
        <v>0</v>
      </c>
      <c r="F29" s="16"/>
      <c r="H29" s="8">
        <v>10411509923</v>
      </c>
      <c r="J29" s="16"/>
    </row>
    <row r="30" spans="1:10" ht="21.75" customHeight="1" x14ac:dyDescent="0.45">
      <c r="A30" s="310" t="s">
        <v>139</v>
      </c>
      <c r="B30" s="310"/>
      <c r="D30" s="8">
        <v>0</v>
      </c>
      <c r="F30" s="16"/>
      <c r="H30" s="8">
        <v>43328962173</v>
      </c>
      <c r="J30" s="16"/>
    </row>
    <row r="31" spans="1:10" ht="21.75" customHeight="1" x14ac:dyDescent="0.45">
      <c r="A31" s="310" t="s">
        <v>140</v>
      </c>
      <c r="B31" s="310"/>
      <c r="D31" s="8">
        <v>0</v>
      </c>
      <c r="F31" s="16"/>
      <c r="H31" s="8">
        <v>20180103129</v>
      </c>
      <c r="J31" s="16"/>
    </row>
    <row r="32" spans="1:10" ht="21.75" customHeight="1" x14ac:dyDescent="0.45">
      <c r="A32" s="310" t="s">
        <v>137</v>
      </c>
      <c r="B32" s="310"/>
      <c r="D32" s="8">
        <v>0</v>
      </c>
      <c r="F32" s="16"/>
      <c r="H32" s="8">
        <v>8386938569</v>
      </c>
      <c r="J32" s="16"/>
    </row>
    <row r="33" spans="1:10" ht="21.75" customHeight="1" x14ac:dyDescent="0.45">
      <c r="A33" s="310" t="s">
        <v>139</v>
      </c>
      <c r="B33" s="310"/>
      <c r="D33" s="8">
        <v>1599852832</v>
      </c>
      <c r="F33" s="16"/>
      <c r="H33" s="8">
        <v>15769416945</v>
      </c>
      <c r="J33" s="16"/>
    </row>
    <row r="34" spans="1:10" ht="21.75" customHeight="1" x14ac:dyDescent="0.45">
      <c r="A34" s="310" t="s">
        <v>140</v>
      </c>
      <c r="B34" s="310"/>
      <c r="D34" s="8">
        <v>0</v>
      </c>
      <c r="F34" s="16"/>
      <c r="H34" s="8">
        <v>3293780389</v>
      </c>
      <c r="J34" s="16"/>
    </row>
    <row r="35" spans="1:10" ht="21.75" customHeight="1" x14ac:dyDescent="0.45">
      <c r="A35" s="310" t="s">
        <v>140</v>
      </c>
      <c r="B35" s="310"/>
      <c r="D35" s="8">
        <v>4738733891</v>
      </c>
      <c r="F35" s="16"/>
      <c r="H35" s="8">
        <v>40592771872</v>
      </c>
      <c r="J35" s="16"/>
    </row>
    <row r="36" spans="1:10" ht="21.75" customHeight="1" x14ac:dyDescent="0.45">
      <c r="A36" s="310" t="s">
        <v>137</v>
      </c>
      <c r="B36" s="310"/>
      <c r="D36" s="8">
        <v>9863013696</v>
      </c>
      <c r="F36" s="16"/>
      <c r="H36" s="8">
        <v>68753790332</v>
      </c>
      <c r="J36" s="16"/>
    </row>
    <row r="37" spans="1:10" ht="21.75" customHeight="1" x14ac:dyDescent="0.45">
      <c r="A37" s="310" t="s">
        <v>140</v>
      </c>
      <c r="B37" s="310"/>
      <c r="D37" s="8">
        <v>20345206015</v>
      </c>
      <c r="F37" s="16"/>
      <c r="H37" s="8">
        <v>83031552283</v>
      </c>
      <c r="J37" s="16"/>
    </row>
    <row r="38" spans="1:10" ht="21.75" customHeight="1" x14ac:dyDescent="0.45">
      <c r="A38" s="310" t="s">
        <v>139</v>
      </c>
      <c r="B38" s="310"/>
      <c r="D38" s="8">
        <v>2605050306</v>
      </c>
      <c r="F38" s="16"/>
      <c r="H38" s="8">
        <v>41352822355</v>
      </c>
      <c r="J38" s="16"/>
    </row>
    <row r="39" spans="1:10" ht="21.75" customHeight="1" x14ac:dyDescent="0.45">
      <c r="A39" s="310" t="s">
        <v>139</v>
      </c>
      <c r="B39" s="310"/>
      <c r="D39" s="8">
        <v>0</v>
      </c>
      <c r="F39" s="16"/>
      <c r="H39" s="8">
        <v>50204081088</v>
      </c>
      <c r="J39" s="16"/>
    </row>
    <row r="40" spans="1:10" ht="21.75" customHeight="1" x14ac:dyDescent="0.45">
      <c r="A40" s="310" t="s">
        <v>143</v>
      </c>
      <c r="B40" s="310"/>
      <c r="D40" s="8">
        <v>50958904096</v>
      </c>
      <c r="F40" s="16"/>
      <c r="H40" s="8">
        <v>111835616422</v>
      </c>
      <c r="J40" s="16"/>
    </row>
    <row r="41" spans="1:10" ht="21.75" customHeight="1" x14ac:dyDescent="0.45">
      <c r="A41" s="310" t="s">
        <v>236</v>
      </c>
      <c r="B41" s="310"/>
      <c r="D41" s="8">
        <v>0</v>
      </c>
      <c r="F41" s="16"/>
      <c r="H41" s="8">
        <v>62819155890</v>
      </c>
      <c r="J41" s="16"/>
    </row>
    <row r="42" spans="1:10" ht="21.75" customHeight="1" x14ac:dyDescent="0.45">
      <c r="A42" s="310" t="s">
        <v>139</v>
      </c>
      <c r="B42" s="310"/>
      <c r="D42" s="8">
        <v>14564065899</v>
      </c>
      <c r="F42" s="16"/>
      <c r="H42" s="8">
        <v>53140285067</v>
      </c>
      <c r="J42" s="16"/>
    </row>
    <row r="43" spans="1:10" ht="21.75" customHeight="1" x14ac:dyDescent="0.45">
      <c r="A43" s="310" t="s">
        <v>139</v>
      </c>
      <c r="B43" s="310"/>
      <c r="D43" s="8">
        <v>18837813234</v>
      </c>
      <c r="F43" s="16"/>
      <c r="H43" s="8">
        <v>51635621450</v>
      </c>
      <c r="J43" s="16"/>
    </row>
    <row r="44" spans="1:10" ht="21.75" customHeight="1" x14ac:dyDescent="0.45">
      <c r="A44" s="310" t="s">
        <v>139</v>
      </c>
      <c r="B44" s="310"/>
      <c r="D44" s="8">
        <v>6913972606</v>
      </c>
      <c r="F44" s="16"/>
      <c r="H44" s="8">
        <v>16234520542</v>
      </c>
      <c r="J44" s="16"/>
    </row>
    <row r="45" spans="1:10" ht="21.75" customHeight="1" x14ac:dyDescent="0.45">
      <c r="A45" s="310" t="s">
        <v>139</v>
      </c>
      <c r="B45" s="310"/>
      <c r="D45" s="8">
        <v>6370027393</v>
      </c>
      <c r="F45" s="16"/>
      <c r="H45" s="8">
        <v>11163452041</v>
      </c>
      <c r="J45" s="16"/>
    </row>
    <row r="46" spans="1:10" ht="21.75" customHeight="1" x14ac:dyDescent="0.45">
      <c r="A46" s="310" t="s">
        <v>139</v>
      </c>
      <c r="B46" s="310"/>
      <c r="D46" s="8">
        <v>3501544983</v>
      </c>
      <c r="F46" s="16"/>
      <c r="H46" s="8">
        <v>7313483057</v>
      </c>
      <c r="J46" s="16"/>
    </row>
    <row r="47" spans="1:10" ht="21.75" customHeight="1" x14ac:dyDescent="0.45">
      <c r="A47" s="310" t="s">
        <v>139</v>
      </c>
      <c r="B47" s="310"/>
      <c r="D47" s="8">
        <v>16238627997</v>
      </c>
      <c r="F47" s="16"/>
      <c r="H47" s="8">
        <v>26725413185</v>
      </c>
      <c r="J47" s="16"/>
    </row>
    <row r="48" spans="1:10" ht="21.75" customHeight="1" x14ac:dyDescent="0.45">
      <c r="A48" s="310" t="s">
        <v>139</v>
      </c>
      <c r="B48" s="310"/>
      <c r="D48" s="8">
        <v>23768807998</v>
      </c>
      <c r="F48" s="16"/>
      <c r="H48" s="8">
        <v>38420812918</v>
      </c>
      <c r="J48" s="16"/>
    </row>
    <row r="49" spans="1:10" ht="21.75" customHeight="1" x14ac:dyDescent="0.45">
      <c r="A49" s="310" t="s">
        <v>139</v>
      </c>
      <c r="B49" s="310"/>
      <c r="D49" s="8">
        <v>25491171998</v>
      </c>
      <c r="F49" s="16"/>
      <c r="H49" s="8">
        <v>38960088698</v>
      </c>
      <c r="J49" s="16"/>
    </row>
    <row r="50" spans="1:10" ht="21.75" customHeight="1" x14ac:dyDescent="0.45">
      <c r="A50" s="310" t="s">
        <v>139</v>
      </c>
      <c r="B50" s="310"/>
      <c r="D50" s="8">
        <v>26749016724</v>
      </c>
      <c r="F50" s="16"/>
      <c r="H50" s="8">
        <v>41417832326</v>
      </c>
      <c r="J50" s="16"/>
    </row>
    <row r="51" spans="1:10" ht="21.75" hidden="1" customHeight="1" x14ac:dyDescent="0.45">
      <c r="A51" s="310" t="s">
        <v>150</v>
      </c>
      <c r="B51" s="310"/>
      <c r="D51" s="8">
        <v>4043</v>
      </c>
      <c r="F51" s="16"/>
      <c r="H51" s="8">
        <v>311372</v>
      </c>
      <c r="J51" s="16"/>
    </row>
    <row r="52" spans="1:10" ht="21.75" customHeight="1" x14ac:dyDescent="0.45">
      <c r="A52" s="310" t="s">
        <v>139</v>
      </c>
      <c r="B52" s="310"/>
      <c r="D52" s="8">
        <v>31121621897</v>
      </c>
      <c r="F52" s="16"/>
      <c r="H52" s="8">
        <v>42164778054</v>
      </c>
      <c r="J52" s="16"/>
    </row>
    <row r="53" spans="1:10" ht="21.75" customHeight="1" x14ac:dyDescent="0.45">
      <c r="A53" s="310" t="s">
        <v>139</v>
      </c>
      <c r="B53" s="310"/>
      <c r="D53" s="8">
        <v>31723905180</v>
      </c>
      <c r="F53" s="16"/>
      <c r="H53" s="8">
        <v>35817312300</v>
      </c>
      <c r="J53" s="16"/>
    </row>
    <row r="54" spans="1:10" ht="21.75" customHeight="1" x14ac:dyDescent="0.45">
      <c r="A54" s="310" t="s">
        <v>143</v>
      </c>
      <c r="B54" s="310"/>
      <c r="D54" s="8">
        <v>53305918343</v>
      </c>
      <c r="F54" s="16"/>
      <c r="H54" s="8">
        <v>58464555602</v>
      </c>
      <c r="J54" s="16"/>
    </row>
    <row r="55" spans="1:10" ht="21.75" customHeight="1" x14ac:dyDescent="0.45">
      <c r="A55" s="310" t="s">
        <v>140</v>
      </c>
      <c r="B55" s="310"/>
      <c r="D55" s="8">
        <v>3207735602</v>
      </c>
      <c r="F55" s="16"/>
      <c r="H55" s="8">
        <v>3414686286</v>
      </c>
      <c r="J55" s="16"/>
    </row>
    <row r="56" spans="1:10" ht="21.75" customHeight="1" x14ac:dyDescent="0.45">
      <c r="A56" s="310" t="s">
        <v>143</v>
      </c>
      <c r="B56" s="310"/>
      <c r="D56" s="8">
        <v>23013698624</v>
      </c>
      <c r="F56" s="16"/>
      <c r="H56" s="8">
        <v>23013698624</v>
      </c>
      <c r="J56" s="16"/>
    </row>
    <row r="57" spans="1:10" ht="21.75" customHeight="1" x14ac:dyDescent="0.45">
      <c r="A57" s="310" t="s">
        <v>143</v>
      </c>
      <c r="B57" s="310"/>
      <c r="D57" s="8">
        <v>23013698624</v>
      </c>
      <c r="F57" s="16"/>
      <c r="H57" s="8">
        <v>23013698624</v>
      </c>
      <c r="J57" s="16"/>
    </row>
    <row r="58" spans="1:10" ht="21.75" customHeight="1" x14ac:dyDescent="0.45">
      <c r="A58" s="310" t="s">
        <v>139</v>
      </c>
      <c r="B58" s="310"/>
      <c r="D58" s="8">
        <v>17684048200</v>
      </c>
      <c r="F58" s="16"/>
      <c r="H58" s="8">
        <v>17684048200</v>
      </c>
      <c r="J58" s="16"/>
    </row>
    <row r="59" spans="1:10" ht="21.75" customHeight="1" x14ac:dyDescent="0.45">
      <c r="A59" s="310" t="s">
        <v>139</v>
      </c>
      <c r="B59" s="310"/>
      <c r="D59" s="8">
        <v>20283287652</v>
      </c>
      <c r="F59" s="16"/>
      <c r="H59" s="8">
        <v>20283287652</v>
      </c>
      <c r="J59" s="16"/>
    </row>
    <row r="60" spans="1:10" ht="21.75" customHeight="1" x14ac:dyDescent="0.45">
      <c r="A60" s="310" t="s">
        <v>139</v>
      </c>
      <c r="B60" s="310"/>
      <c r="D60" s="8">
        <v>35826532586</v>
      </c>
      <c r="F60" s="16"/>
      <c r="H60" s="8">
        <v>35826532586</v>
      </c>
      <c r="J60" s="16"/>
    </row>
    <row r="61" spans="1:10" ht="21.75" customHeight="1" x14ac:dyDescent="0.45">
      <c r="A61" s="310" t="s">
        <v>139</v>
      </c>
      <c r="B61" s="310"/>
      <c r="D61" s="8">
        <v>14202739704</v>
      </c>
      <c r="F61" s="16"/>
      <c r="H61" s="8">
        <v>14202739704</v>
      </c>
      <c r="J61" s="16"/>
    </row>
    <row r="62" spans="1:10" ht="21.75" customHeight="1" x14ac:dyDescent="0.45">
      <c r="A62" s="310" t="s">
        <v>139</v>
      </c>
      <c r="B62" s="310"/>
      <c r="D62" s="8">
        <v>25722295886</v>
      </c>
      <c r="F62" s="16"/>
      <c r="H62" s="8">
        <v>25722295886</v>
      </c>
      <c r="J62" s="16"/>
    </row>
    <row r="63" spans="1:10" ht="21.75" customHeight="1" x14ac:dyDescent="0.45">
      <c r="A63" s="310" t="s">
        <v>139</v>
      </c>
      <c r="B63" s="310"/>
      <c r="D63" s="8">
        <v>7052054789</v>
      </c>
      <c r="F63" s="16"/>
      <c r="H63" s="8">
        <v>7052054789</v>
      </c>
      <c r="J63" s="16"/>
    </row>
    <row r="64" spans="1:10" ht="21.75" customHeight="1" x14ac:dyDescent="0.45">
      <c r="A64" s="310" t="s">
        <v>139</v>
      </c>
      <c r="B64" s="310"/>
      <c r="D64" s="8">
        <v>11265205479</v>
      </c>
      <c r="F64" s="16"/>
      <c r="H64" s="8">
        <v>11265205479</v>
      </c>
      <c r="J64" s="16"/>
    </row>
    <row r="65" spans="1:10" ht="21.75" customHeight="1" x14ac:dyDescent="0.45">
      <c r="A65" s="311" t="s">
        <v>139</v>
      </c>
      <c r="B65" s="311"/>
      <c r="D65" s="10">
        <v>15097019178</v>
      </c>
      <c r="F65" s="17"/>
      <c r="H65" s="10">
        <v>15097019178</v>
      </c>
      <c r="J65" s="17"/>
    </row>
    <row r="66" spans="1:10" ht="21.75" hidden="1" customHeight="1" thickBot="1" x14ac:dyDescent="0.5">
      <c r="A66" s="297" t="s">
        <v>30</v>
      </c>
      <c r="B66" s="297"/>
      <c r="D66" s="12">
        <v>575547064754</v>
      </c>
      <c r="F66" s="12"/>
      <c r="H66" s="12">
        <v>1478575120432</v>
      </c>
      <c r="J66" s="12"/>
    </row>
    <row r="67" spans="1:10" x14ac:dyDescent="0.45">
      <c r="D67" s="29">
        <f>SUBTOTAL(9,D8:D66)</f>
        <v>575546831679</v>
      </c>
      <c r="H67" s="29">
        <f>SUBTOTAL(9,H8:H66)</f>
        <v>1478435377397</v>
      </c>
    </row>
  </sheetData>
  <autoFilter ref="A7:J66" xr:uid="{30C7E554-288B-4497-B60A-D2257D559D53}">
    <filterColumn colId="0" showButton="0">
      <filters>
        <filter val="سپرده بلند مدت بانک تجارت مرکزی"/>
        <filter val="سپرده بلند مدت بانک صادرات بیست متری افسریه"/>
        <filter val="سپرده بلند مدت بانک صادرات خیابان همايون شهر"/>
        <filter val="سپرده بلند مدت بانک گردشگری قیطریه"/>
        <filter val="سپرده بلند مدت بانک ملی 22 بهمن"/>
        <filter val="سپرده بلند مدت موسسه اعتباری ملل بلوار دریا"/>
        <filter val="سپرده بلند مدت موسسه اعتباری ملل جنت آباد"/>
      </filters>
    </filterColumn>
  </autoFilter>
  <mergeCells count="66">
    <mergeCell ref="A1:J1"/>
    <mergeCell ref="A2:J2"/>
    <mergeCell ref="A3:J3"/>
    <mergeCell ref="B5:J5"/>
    <mergeCell ref="D6:F6"/>
    <mergeCell ref="H6:J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8D02-B981-4A3F-BCA3-BDECFD65D92C}">
  <sheetPr>
    <pageSetUpPr fitToPage="1"/>
  </sheetPr>
  <dimension ref="A1:S16"/>
  <sheetViews>
    <sheetView rightToLeft="1" view="pageBreakPreview" zoomScale="85" zoomScaleNormal="90" zoomScaleSheetLayoutView="85" workbookViewId="0">
      <selection activeCell="B6" sqref="B6"/>
    </sheetView>
  </sheetViews>
  <sheetFormatPr defaultRowHeight="18.75" x14ac:dyDescent="0.45"/>
  <cols>
    <col min="1" max="1" width="5.140625" style="29" customWidth="1"/>
    <col min="2" max="2" width="40.28515625" style="29" customWidth="1"/>
    <col min="3" max="3" width="1.28515625" style="29" customWidth="1"/>
    <col min="4" max="4" width="28.85546875" style="29" customWidth="1"/>
    <col min="5" max="5" width="1.85546875" style="130" customWidth="1"/>
    <col min="6" max="6" width="18.85546875" style="130" customWidth="1"/>
    <col min="7" max="7" width="2" style="180" customWidth="1"/>
    <col min="8" max="8" width="28.5703125" style="29" customWidth="1"/>
    <col min="9" max="9" width="1.7109375" style="180" customWidth="1"/>
    <col min="10" max="10" width="15.140625" style="29" customWidth="1"/>
    <col min="11" max="13" width="9.140625" style="29"/>
    <col min="16" max="16384" width="9.140625" style="29"/>
  </cols>
  <sheetData>
    <row r="1" spans="1:19" ht="29.1" customHeight="1" x14ac:dyDescent="0.45">
      <c r="A1" s="275" t="s">
        <v>0</v>
      </c>
      <c r="B1" s="275"/>
      <c r="C1" s="275"/>
      <c r="D1" s="275"/>
      <c r="E1" s="275"/>
      <c r="F1" s="275"/>
      <c r="G1" s="275"/>
      <c r="H1" s="275"/>
      <c r="I1" s="164"/>
    </row>
    <row r="2" spans="1:19" ht="21.75" customHeight="1" x14ac:dyDescent="0.45">
      <c r="A2" s="275" t="s">
        <v>164</v>
      </c>
      <c r="B2" s="275"/>
      <c r="C2" s="275"/>
      <c r="D2" s="275"/>
      <c r="E2" s="275"/>
      <c r="F2" s="275"/>
      <c r="G2" s="275"/>
      <c r="H2" s="275"/>
      <c r="I2" s="164"/>
    </row>
    <row r="3" spans="1:19" ht="21.75" customHeight="1" x14ac:dyDescent="0.45">
      <c r="A3" s="275" t="s">
        <v>2</v>
      </c>
      <c r="B3" s="275"/>
      <c r="C3" s="275"/>
      <c r="D3" s="275"/>
      <c r="E3" s="275"/>
      <c r="F3" s="275"/>
      <c r="G3" s="275"/>
      <c r="H3" s="275"/>
      <c r="I3" s="164"/>
    </row>
    <row r="4" spans="1:19" ht="14.45" customHeight="1" x14ac:dyDescent="0.45"/>
    <row r="5" spans="1:19" ht="32.25" customHeight="1" x14ac:dyDescent="0.45">
      <c r="A5" s="30" t="s">
        <v>230</v>
      </c>
      <c r="B5" s="269" t="s">
        <v>231</v>
      </c>
      <c r="C5" s="269"/>
      <c r="D5" s="269"/>
      <c r="E5" s="269"/>
      <c r="F5" s="269"/>
      <c r="G5" s="269"/>
      <c r="H5" s="269"/>
      <c r="I5" s="190"/>
    </row>
    <row r="6" spans="1:19" ht="32.25" customHeight="1" x14ac:dyDescent="0.45">
      <c r="D6" s="314" t="s">
        <v>183</v>
      </c>
      <c r="E6" s="314"/>
      <c r="F6" s="314"/>
      <c r="G6" s="181"/>
      <c r="H6" s="191" t="s">
        <v>184</v>
      </c>
      <c r="I6" s="191"/>
      <c r="J6" s="192"/>
      <c r="N6" s="136"/>
      <c r="O6" s="136"/>
      <c r="P6" s="130"/>
      <c r="Q6" s="130"/>
      <c r="R6" s="130"/>
      <c r="S6" s="130"/>
    </row>
    <row r="7" spans="1:19" ht="36.4" customHeight="1" x14ac:dyDescent="0.45">
      <c r="A7" s="274" t="s">
        <v>232</v>
      </c>
      <c r="B7" s="274"/>
      <c r="D7" s="193" t="s">
        <v>233</v>
      </c>
      <c r="F7" s="193" t="s">
        <v>234</v>
      </c>
      <c r="H7" s="193" t="s">
        <v>233</v>
      </c>
      <c r="I7" s="181"/>
      <c r="J7" s="193" t="s">
        <v>234</v>
      </c>
      <c r="N7" s="136"/>
      <c r="O7" s="136"/>
      <c r="P7" s="130"/>
      <c r="Q7" s="130"/>
      <c r="R7" s="130"/>
      <c r="S7" s="130"/>
    </row>
    <row r="8" spans="1:19" s="130" customFormat="1" ht="35.25" customHeight="1" x14ac:dyDescent="0.45">
      <c r="A8" s="274" t="s">
        <v>279</v>
      </c>
      <c r="B8" s="274"/>
      <c r="C8" s="227"/>
      <c r="D8" s="182">
        <v>233075</v>
      </c>
      <c r="E8" s="182"/>
      <c r="F8" s="235">
        <v>2.6665322438361955E-7</v>
      </c>
      <c r="G8" s="184"/>
      <c r="H8" s="182">
        <v>139743035</v>
      </c>
      <c r="I8" s="184"/>
      <c r="J8" s="238">
        <v>1.488309307393171E-4</v>
      </c>
      <c r="K8" s="183"/>
      <c r="N8" s="247"/>
      <c r="O8" s="247"/>
    </row>
    <row r="9" spans="1:19" s="130" customFormat="1" ht="36.4" customHeight="1" thickBot="1" x14ac:dyDescent="0.5">
      <c r="A9" s="274" t="s">
        <v>292</v>
      </c>
      <c r="B9" s="274"/>
      <c r="C9" s="227"/>
      <c r="D9" s="185">
        <v>575546831679</v>
      </c>
      <c r="E9" s="182"/>
      <c r="F9" s="237">
        <v>2.7171715977736773E-2</v>
      </c>
      <c r="G9" s="184"/>
      <c r="H9" s="185">
        <v>1478435377397</v>
      </c>
      <c r="I9" s="184"/>
      <c r="J9" s="239">
        <v>7.597314052991179E-2</v>
      </c>
      <c r="K9" s="183"/>
      <c r="N9" s="136"/>
      <c r="O9" s="136"/>
    </row>
    <row r="10" spans="1:19" ht="21.75" customHeight="1" thickTop="1" thickBot="1" x14ac:dyDescent="0.5">
      <c r="A10" s="313" t="s">
        <v>30</v>
      </c>
      <c r="B10" s="313"/>
      <c r="D10" s="186">
        <f>SUM(D8:D9)</f>
        <v>575547064754</v>
      </c>
      <c r="E10" s="182"/>
      <c r="F10" s="236">
        <f>SUM(F8:F9)</f>
        <v>2.7171982630961156E-2</v>
      </c>
      <c r="G10" s="184"/>
      <c r="H10" s="186">
        <f>SUM(H8:H9)</f>
        <v>1478575120432</v>
      </c>
      <c r="I10" s="184"/>
      <c r="J10" s="240">
        <f>SUM(J8:J9)</f>
        <v>7.6121971460651111E-2</v>
      </c>
      <c r="K10" s="187"/>
      <c r="N10" s="136"/>
      <c r="O10" s="136"/>
      <c r="P10" s="130"/>
      <c r="Q10" s="130"/>
      <c r="R10" s="130"/>
      <c r="S10" s="130"/>
    </row>
    <row r="11" spans="1:19" ht="19.5" thickTop="1" x14ac:dyDescent="0.45">
      <c r="D11" s="187"/>
      <c r="E11" s="183"/>
      <c r="F11" s="189"/>
      <c r="G11" s="188"/>
      <c r="H11" s="187"/>
      <c r="I11" s="188"/>
      <c r="J11" s="187"/>
      <c r="K11" s="187"/>
      <c r="N11" s="136"/>
      <c r="O11" s="136"/>
      <c r="P11" s="130"/>
      <c r="Q11" s="130"/>
      <c r="R11" s="130"/>
      <c r="S11" s="130"/>
    </row>
    <row r="12" spans="1:19" x14ac:dyDescent="0.45">
      <c r="D12" s="187"/>
      <c r="E12" s="183"/>
      <c r="F12" s="183"/>
      <c r="G12" s="188"/>
      <c r="H12" s="187"/>
      <c r="I12" s="188"/>
      <c r="J12" s="187"/>
      <c r="K12" s="187"/>
      <c r="N12" s="136"/>
      <c r="O12" s="136"/>
      <c r="P12" s="130"/>
      <c r="Q12" s="130"/>
      <c r="R12" s="130"/>
      <c r="S12" s="130"/>
    </row>
    <row r="13" spans="1:19" x14ac:dyDescent="0.45">
      <c r="D13" s="187"/>
      <c r="E13" s="183"/>
      <c r="F13" s="183"/>
      <c r="G13" s="188"/>
      <c r="H13" s="187"/>
      <c r="I13" s="188"/>
      <c r="J13" s="187"/>
      <c r="K13" s="187"/>
      <c r="N13" s="136"/>
      <c r="O13" s="136"/>
      <c r="P13" s="130"/>
      <c r="Q13" s="130"/>
      <c r="R13" s="130"/>
      <c r="S13" s="130"/>
    </row>
    <row r="14" spans="1:19" x14ac:dyDescent="0.45">
      <c r="D14" s="187"/>
      <c r="E14" s="183"/>
      <c r="F14" s="183"/>
      <c r="G14" s="188"/>
      <c r="H14" s="187"/>
      <c r="I14" s="188"/>
      <c r="J14" s="187"/>
      <c r="K14" s="187"/>
      <c r="N14" s="247"/>
      <c r="O14" s="247"/>
      <c r="P14" s="130"/>
      <c r="Q14" s="130"/>
      <c r="R14" s="130"/>
      <c r="S14" s="130"/>
    </row>
    <row r="15" spans="1:19" x14ac:dyDescent="0.45">
      <c r="N15" s="136"/>
      <c r="O15" s="136"/>
      <c r="P15" s="130"/>
      <c r="Q15" s="130"/>
      <c r="R15" s="130"/>
      <c r="S15" s="130"/>
    </row>
    <row r="16" spans="1:19" x14ac:dyDescent="0.45">
      <c r="N16" s="136"/>
      <c r="O16" s="136"/>
      <c r="P16" s="130"/>
      <c r="Q16" s="130"/>
      <c r="R16" s="130"/>
      <c r="S16" s="130"/>
    </row>
  </sheetData>
  <mergeCells count="9">
    <mergeCell ref="A10:B10"/>
    <mergeCell ref="A7:B7"/>
    <mergeCell ref="A1:H1"/>
    <mergeCell ref="A2:H2"/>
    <mergeCell ref="A3:H3"/>
    <mergeCell ref="B5:H5"/>
    <mergeCell ref="D6:F6"/>
    <mergeCell ref="A8:B8"/>
    <mergeCell ref="A9:B9"/>
  </mergeCells>
  <pageMargins left="0.39" right="0.39" top="0.39" bottom="0.39" header="0" footer="0"/>
  <pageSetup paperSize="9" scale="9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6"/>
  <sheetViews>
    <sheetView rightToLeft="1" topLeftCell="A53" workbookViewId="0">
      <selection activeCell="D64" sqref="D64"/>
    </sheetView>
  </sheetViews>
  <sheetFormatPr defaultRowHeight="18.75" x14ac:dyDescent="0.45"/>
  <cols>
    <col min="1" max="1" width="5.140625" style="29" customWidth="1"/>
    <col min="2" max="2" width="40.28515625" style="29" customWidth="1"/>
    <col min="3" max="3" width="1.28515625" style="29" customWidth="1"/>
    <col min="4" max="4" width="19.42578125" style="29" customWidth="1"/>
    <col min="5" max="5" width="1.28515625" style="29" customWidth="1"/>
    <col min="6" max="6" width="20.7109375" style="29" customWidth="1"/>
    <col min="7" max="7" width="1.28515625" style="29" customWidth="1"/>
    <col min="8" max="8" width="19.42578125" style="29" customWidth="1"/>
    <col min="9" max="9" width="1.28515625" style="29" customWidth="1"/>
    <col min="10" max="10" width="19.42578125" style="29" customWidth="1"/>
    <col min="11" max="11" width="0.28515625" style="29" customWidth="1"/>
    <col min="12" max="16384" width="9.140625" style="29"/>
  </cols>
  <sheetData>
    <row r="1" spans="1:10" ht="29.1" customHeight="1" x14ac:dyDescent="0.4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.75" customHeight="1" x14ac:dyDescent="0.45">
      <c r="A2" s="275" t="s">
        <v>164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ht="21.75" customHeight="1" x14ac:dyDescent="0.45">
      <c r="A3" s="275" t="s">
        <v>2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0" ht="14.45" customHeight="1" x14ac:dyDescent="0.45"/>
    <row r="5" spans="1:10" ht="14.45" customHeight="1" x14ac:dyDescent="0.45">
      <c r="A5" s="30" t="s">
        <v>230</v>
      </c>
      <c r="B5" s="269" t="s">
        <v>231</v>
      </c>
      <c r="C5" s="269"/>
      <c r="D5" s="269"/>
      <c r="E5" s="269"/>
      <c r="F5" s="269"/>
      <c r="G5" s="269"/>
      <c r="H5" s="269"/>
      <c r="I5" s="269"/>
      <c r="J5" s="269"/>
    </row>
    <row r="6" spans="1:10" ht="14.45" customHeight="1" x14ac:dyDescent="0.45">
      <c r="D6" s="270" t="s">
        <v>183</v>
      </c>
      <c r="E6" s="270"/>
      <c r="F6" s="270"/>
      <c r="H6" s="270" t="s">
        <v>184</v>
      </c>
      <c r="I6" s="270"/>
      <c r="J6" s="270"/>
    </row>
    <row r="7" spans="1:10" ht="36.4" customHeight="1" x14ac:dyDescent="0.45">
      <c r="A7" s="270" t="s">
        <v>232</v>
      </c>
      <c r="B7" s="270"/>
      <c r="D7" s="14" t="s">
        <v>233</v>
      </c>
      <c r="E7" s="31"/>
      <c r="F7" s="14" t="s">
        <v>234</v>
      </c>
      <c r="H7" s="14" t="s">
        <v>233</v>
      </c>
      <c r="I7" s="31"/>
      <c r="J7" s="14" t="s">
        <v>234</v>
      </c>
    </row>
    <row r="8" spans="1:10" ht="21.75" customHeight="1" x14ac:dyDescent="0.45">
      <c r="A8" s="268" t="s">
        <v>115</v>
      </c>
      <c r="B8" s="268"/>
      <c r="D8" s="6">
        <v>2617</v>
      </c>
      <c r="F8" s="15"/>
      <c r="H8" s="6">
        <v>138085618</v>
      </c>
      <c r="J8" s="15"/>
    </row>
    <row r="9" spans="1:10" ht="21.75" customHeight="1" x14ac:dyDescent="0.45">
      <c r="A9" s="310" t="s">
        <v>117</v>
      </c>
      <c r="B9" s="310"/>
      <c r="D9" s="8">
        <v>2691</v>
      </c>
      <c r="F9" s="16"/>
      <c r="H9" s="8">
        <v>30756</v>
      </c>
      <c r="J9" s="16"/>
    </row>
    <row r="10" spans="1:10" ht="21.75" customHeight="1" x14ac:dyDescent="0.45">
      <c r="A10" s="310" t="s">
        <v>119</v>
      </c>
      <c r="B10" s="310"/>
      <c r="D10" s="8">
        <v>42589</v>
      </c>
      <c r="F10" s="16"/>
      <c r="H10" s="8">
        <v>126051</v>
      </c>
      <c r="J10" s="16"/>
    </row>
    <row r="11" spans="1:10" ht="21.75" customHeight="1" x14ac:dyDescent="0.45">
      <c r="A11" s="310" t="s">
        <v>121</v>
      </c>
      <c r="B11" s="310"/>
      <c r="D11" s="8">
        <v>11551</v>
      </c>
      <c r="F11" s="16"/>
      <c r="H11" s="8">
        <v>42403</v>
      </c>
      <c r="J11" s="16"/>
    </row>
    <row r="12" spans="1:10" ht="21.75" customHeight="1" x14ac:dyDescent="0.45">
      <c r="A12" s="310" t="s">
        <v>122</v>
      </c>
      <c r="B12" s="310"/>
      <c r="D12" s="8">
        <v>123766</v>
      </c>
      <c r="F12" s="16"/>
      <c r="H12" s="8">
        <v>460477</v>
      </c>
      <c r="J12" s="16"/>
    </row>
    <row r="13" spans="1:10" ht="21.75" customHeight="1" x14ac:dyDescent="0.45">
      <c r="A13" s="310" t="s">
        <v>128</v>
      </c>
      <c r="B13" s="310"/>
      <c r="D13" s="8">
        <v>0</v>
      </c>
      <c r="F13" s="16"/>
      <c r="H13" s="8">
        <v>13746</v>
      </c>
      <c r="J13" s="16"/>
    </row>
    <row r="14" spans="1:10" ht="21.75" customHeight="1" x14ac:dyDescent="0.45">
      <c r="A14" s="310" t="s">
        <v>129</v>
      </c>
      <c r="B14" s="310"/>
      <c r="D14" s="8">
        <v>9042</v>
      </c>
      <c r="F14" s="16"/>
      <c r="H14" s="8">
        <v>28861</v>
      </c>
      <c r="J14" s="16"/>
    </row>
    <row r="15" spans="1:10" ht="21.75" customHeight="1" x14ac:dyDescent="0.45">
      <c r="A15" s="310" t="s">
        <v>130</v>
      </c>
      <c r="B15" s="310"/>
      <c r="D15" s="8">
        <v>33818</v>
      </c>
      <c r="F15" s="16"/>
      <c r="H15" s="8">
        <v>100091</v>
      </c>
      <c r="J15" s="16"/>
    </row>
    <row r="16" spans="1:10" ht="21.75" customHeight="1" x14ac:dyDescent="0.45">
      <c r="A16" s="310" t="s">
        <v>131</v>
      </c>
      <c r="B16" s="310"/>
      <c r="D16" s="8">
        <v>2958</v>
      </c>
      <c r="F16" s="16"/>
      <c r="H16" s="8">
        <v>9965</v>
      </c>
      <c r="J16" s="16"/>
    </row>
    <row r="17" spans="1:10" ht="21.75" customHeight="1" x14ac:dyDescent="0.45">
      <c r="A17" s="310" t="s">
        <v>132</v>
      </c>
      <c r="B17" s="310"/>
      <c r="D17" s="8">
        <v>27522356163</v>
      </c>
      <c r="F17" s="16"/>
      <c r="H17" s="8">
        <v>81777753410</v>
      </c>
      <c r="J17" s="16"/>
    </row>
    <row r="18" spans="1:10" ht="21.75" customHeight="1" x14ac:dyDescent="0.45">
      <c r="A18" s="310" t="s">
        <v>139</v>
      </c>
      <c r="B18" s="310"/>
      <c r="D18" s="8">
        <v>0</v>
      </c>
      <c r="F18" s="16"/>
      <c r="H18" s="8">
        <v>3528124991</v>
      </c>
      <c r="J18" s="16"/>
    </row>
    <row r="19" spans="1:10" ht="21.75" customHeight="1" x14ac:dyDescent="0.45">
      <c r="A19" s="310" t="s">
        <v>139</v>
      </c>
      <c r="B19" s="310"/>
      <c r="D19" s="8">
        <v>0</v>
      </c>
      <c r="F19" s="16"/>
      <c r="H19" s="8">
        <v>7262755337</v>
      </c>
      <c r="J19" s="16"/>
    </row>
    <row r="20" spans="1:10" ht="21.75" customHeight="1" x14ac:dyDescent="0.45">
      <c r="A20" s="310" t="s">
        <v>135</v>
      </c>
      <c r="B20" s="310"/>
      <c r="D20" s="8">
        <v>0</v>
      </c>
      <c r="F20" s="16"/>
      <c r="H20" s="8">
        <v>8459</v>
      </c>
      <c r="J20" s="16"/>
    </row>
    <row r="21" spans="1:10" ht="21.75" customHeight="1" x14ac:dyDescent="0.45">
      <c r="A21" s="310" t="s">
        <v>139</v>
      </c>
      <c r="B21" s="310"/>
      <c r="D21" s="8">
        <v>0</v>
      </c>
      <c r="F21" s="16"/>
      <c r="H21" s="8">
        <v>6106902322</v>
      </c>
      <c r="J21" s="16"/>
    </row>
    <row r="22" spans="1:10" ht="21.75" customHeight="1" x14ac:dyDescent="0.45">
      <c r="A22" s="310" t="s">
        <v>140</v>
      </c>
      <c r="B22" s="310"/>
      <c r="D22" s="8">
        <v>0</v>
      </c>
      <c r="F22" s="16"/>
      <c r="H22" s="8">
        <v>8995652811</v>
      </c>
      <c r="J22" s="16"/>
    </row>
    <row r="23" spans="1:10" ht="21.75" customHeight="1" x14ac:dyDescent="0.45">
      <c r="A23" s="310" t="s">
        <v>137</v>
      </c>
      <c r="B23" s="310"/>
      <c r="D23" s="8">
        <v>2958904104</v>
      </c>
      <c r="F23" s="16"/>
      <c r="H23" s="8">
        <v>30293584541</v>
      </c>
      <c r="J23" s="16"/>
    </row>
    <row r="24" spans="1:10" ht="21.75" customHeight="1" x14ac:dyDescent="0.45">
      <c r="A24" s="310" t="s">
        <v>139</v>
      </c>
      <c r="B24" s="310"/>
      <c r="D24" s="8">
        <v>0</v>
      </c>
      <c r="F24" s="16"/>
      <c r="H24" s="8">
        <v>39667628143</v>
      </c>
      <c r="J24" s="16"/>
    </row>
    <row r="25" spans="1:10" ht="21.75" customHeight="1" x14ac:dyDescent="0.45">
      <c r="A25" s="310" t="s">
        <v>137</v>
      </c>
      <c r="B25" s="310"/>
      <c r="D25" s="8">
        <v>0</v>
      </c>
      <c r="F25" s="16"/>
      <c r="H25" s="8">
        <v>4596763820</v>
      </c>
      <c r="J25" s="16"/>
    </row>
    <row r="26" spans="1:10" ht="21.75" customHeight="1" x14ac:dyDescent="0.45">
      <c r="A26" s="310" t="s">
        <v>139</v>
      </c>
      <c r="B26" s="310"/>
      <c r="D26" s="8">
        <v>0</v>
      </c>
      <c r="F26" s="16"/>
      <c r="H26" s="8">
        <v>37892566266</v>
      </c>
      <c r="J26" s="16"/>
    </row>
    <row r="27" spans="1:10" ht="21.75" customHeight="1" x14ac:dyDescent="0.45">
      <c r="A27" s="310" t="s">
        <v>138</v>
      </c>
      <c r="B27" s="310"/>
      <c r="D27" s="8">
        <v>0</v>
      </c>
      <c r="F27" s="16"/>
      <c r="H27" s="8">
        <v>525236</v>
      </c>
      <c r="J27" s="16"/>
    </row>
    <row r="28" spans="1:10" ht="21.75" customHeight="1" x14ac:dyDescent="0.45">
      <c r="A28" s="310" t="s">
        <v>235</v>
      </c>
      <c r="B28" s="310"/>
      <c r="D28" s="8">
        <v>0</v>
      </c>
      <c r="F28" s="16"/>
      <c r="H28" s="8">
        <v>80319722138</v>
      </c>
      <c r="J28" s="16"/>
    </row>
    <row r="29" spans="1:10" ht="21.75" customHeight="1" x14ac:dyDescent="0.45">
      <c r="A29" s="310" t="s">
        <v>137</v>
      </c>
      <c r="B29" s="310"/>
      <c r="D29" s="8">
        <v>0</v>
      </c>
      <c r="F29" s="16"/>
      <c r="H29" s="8">
        <v>10411509923</v>
      </c>
      <c r="J29" s="16"/>
    </row>
    <row r="30" spans="1:10" ht="21.75" customHeight="1" x14ac:dyDescent="0.45">
      <c r="A30" s="310" t="s">
        <v>139</v>
      </c>
      <c r="B30" s="310"/>
      <c r="D30" s="8">
        <v>0</v>
      </c>
      <c r="F30" s="16"/>
      <c r="H30" s="8">
        <v>43328962173</v>
      </c>
      <c r="J30" s="16"/>
    </row>
    <row r="31" spans="1:10" ht="21.75" customHeight="1" x14ac:dyDescent="0.45">
      <c r="A31" s="310" t="s">
        <v>140</v>
      </c>
      <c r="B31" s="310"/>
      <c r="D31" s="8">
        <v>0</v>
      </c>
      <c r="F31" s="16"/>
      <c r="H31" s="8">
        <v>20180103129</v>
      </c>
      <c r="J31" s="16"/>
    </row>
    <row r="32" spans="1:10" ht="21.75" customHeight="1" x14ac:dyDescent="0.45">
      <c r="A32" s="310" t="s">
        <v>137</v>
      </c>
      <c r="B32" s="310"/>
      <c r="D32" s="8">
        <v>0</v>
      </c>
      <c r="F32" s="16"/>
      <c r="H32" s="8">
        <v>8386938569</v>
      </c>
      <c r="J32" s="16"/>
    </row>
    <row r="33" spans="1:10" ht="21.75" customHeight="1" x14ac:dyDescent="0.45">
      <c r="A33" s="310" t="s">
        <v>139</v>
      </c>
      <c r="B33" s="310"/>
      <c r="D33" s="8">
        <v>1599852832</v>
      </c>
      <c r="F33" s="16"/>
      <c r="H33" s="8">
        <v>15769416945</v>
      </c>
      <c r="J33" s="16"/>
    </row>
    <row r="34" spans="1:10" ht="21.75" customHeight="1" x14ac:dyDescent="0.45">
      <c r="A34" s="310" t="s">
        <v>140</v>
      </c>
      <c r="B34" s="310"/>
      <c r="D34" s="8">
        <v>0</v>
      </c>
      <c r="F34" s="16"/>
      <c r="H34" s="8">
        <v>3293780389</v>
      </c>
      <c r="J34" s="16"/>
    </row>
    <row r="35" spans="1:10" ht="21.75" customHeight="1" x14ac:dyDescent="0.45">
      <c r="A35" s="310" t="s">
        <v>140</v>
      </c>
      <c r="B35" s="310"/>
      <c r="D35" s="8">
        <v>4738733891</v>
      </c>
      <c r="F35" s="16"/>
      <c r="H35" s="8">
        <v>40592771872</v>
      </c>
      <c r="J35" s="16"/>
    </row>
    <row r="36" spans="1:10" ht="21.75" customHeight="1" x14ac:dyDescent="0.45">
      <c r="A36" s="310" t="s">
        <v>137</v>
      </c>
      <c r="B36" s="310"/>
      <c r="D36" s="8">
        <v>9863013696</v>
      </c>
      <c r="F36" s="16"/>
      <c r="H36" s="8">
        <v>68753790332</v>
      </c>
      <c r="J36" s="16"/>
    </row>
    <row r="37" spans="1:10" ht="21.75" customHeight="1" x14ac:dyDescent="0.45">
      <c r="A37" s="310" t="s">
        <v>140</v>
      </c>
      <c r="B37" s="310"/>
      <c r="D37" s="8">
        <v>20345206015</v>
      </c>
      <c r="F37" s="16"/>
      <c r="H37" s="8">
        <v>83031552283</v>
      </c>
      <c r="J37" s="16"/>
    </row>
    <row r="38" spans="1:10" ht="21.75" customHeight="1" x14ac:dyDescent="0.45">
      <c r="A38" s="310" t="s">
        <v>139</v>
      </c>
      <c r="B38" s="310"/>
      <c r="D38" s="8">
        <v>2605050306</v>
      </c>
      <c r="F38" s="16"/>
      <c r="H38" s="8">
        <v>41352822355</v>
      </c>
      <c r="J38" s="16"/>
    </row>
    <row r="39" spans="1:10" ht="21.75" customHeight="1" x14ac:dyDescent="0.45">
      <c r="A39" s="310" t="s">
        <v>139</v>
      </c>
      <c r="B39" s="310"/>
      <c r="D39" s="8">
        <v>0</v>
      </c>
      <c r="F39" s="16"/>
      <c r="H39" s="8">
        <v>50204081088</v>
      </c>
      <c r="J39" s="16"/>
    </row>
    <row r="40" spans="1:10" ht="21.75" customHeight="1" x14ac:dyDescent="0.45">
      <c r="A40" s="310" t="s">
        <v>143</v>
      </c>
      <c r="B40" s="310"/>
      <c r="D40" s="8">
        <v>50958904096</v>
      </c>
      <c r="F40" s="16"/>
      <c r="H40" s="8">
        <v>111835616422</v>
      </c>
      <c r="J40" s="16"/>
    </row>
    <row r="41" spans="1:10" ht="21.75" customHeight="1" x14ac:dyDescent="0.45">
      <c r="A41" s="310" t="s">
        <v>236</v>
      </c>
      <c r="B41" s="310"/>
      <c r="D41" s="8">
        <v>0</v>
      </c>
      <c r="F41" s="16"/>
      <c r="H41" s="8">
        <v>62819155890</v>
      </c>
      <c r="J41" s="16"/>
    </row>
    <row r="42" spans="1:10" ht="21.75" customHeight="1" x14ac:dyDescent="0.45">
      <c r="A42" s="310" t="s">
        <v>139</v>
      </c>
      <c r="B42" s="310"/>
      <c r="D42" s="8">
        <v>14564065899</v>
      </c>
      <c r="F42" s="16"/>
      <c r="H42" s="8">
        <v>53140285067</v>
      </c>
      <c r="J42" s="16"/>
    </row>
    <row r="43" spans="1:10" ht="21.75" customHeight="1" x14ac:dyDescent="0.45">
      <c r="A43" s="310" t="s">
        <v>139</v>
      </c>
      <c r="B43" s="310"/>
      <c r="D43" s="8">
        <v>18837813234</v>
      </c>
      <c r="F43" s="16"/>
      <c r="H43" s="8">
        <v>51635621450</v>
      </c>
      <c r="J43" s="16"/>
    </row>
    <row r="44" spans="1:10" ht="21.75" customHeight="1" x14ac:dyDescent="0.45">
      <c r="A44" s="310" t="s">
        <v>139</v>
      </c>
      <c r="B44" s="310"/>
      <c r="D44" s="8">
        <v>6913972606</v>
      </c>
      <c r="F44" s="16"/>
      <c r="H44" s="8">
        <v>16234520542</v>
      </c>
      <c r="J44" s="16"/>
    </row>
    <row r="45" spans="1:10" ht="21.75" customHeight="1" x14ac:dyDescent="0.45">
      <c r="A45" s="310" t="s">
        <v>139</v>
      </c>
      <c r="B45" s="310"/>
      <c r="D45" s="8">
        <v>6370027393</v>
      </c>
      <c r="F45" s="16"/>
      <c r="H45" s="8">
        <v>11163452041</v>
      </c>
      <c r="J45" s="16"/>
    </row>
    <row r="46" spans="1:10" ht="21.75" customHeight="1" x14ac:dyDescent="0.45">
      <c r="A46" s="310" t="s">
        <v>139</v>
      </c>
      <c r="B46" s="310"/>
      <c r="D46" s="8">
        <v>3501544983</v>
      </c>
      <c r="F46" s="16"/>
      <c r="H46" s="8">
        <v>7313483057</v>
      </c>
      <c r="J46" s="16"/>
    </row>
    <row r="47" spans="1:10" ht="21.75" customHeight="1" x14ac:dyDescent="0.45">
      <c r="A47" s="310" t="s">
        <v>139</v>
      </c>
      <c r="B47" s="310"/>
      <c r="D47" s="8">
        <v>16238627997</v>
      </c>
      <c r="F47" s="16"/>
      <c r="H47" s="8">
        <v>26725413185</v>
      </c>
      <c r="J47" s="16"/>
    </row>
    <row r="48" spans="1:10" ht="21.75" customHeight="1" x14ac:dyDescent="0.45">
      <c r="A48" s="310" t="s">
        <v>139</v>
      </c>
      <c r="B48" s="310"/>
      <c r="D48" s="8">
        <v>23768807998</v>
      </c>
      <c r="F48" s="16"/>
      <c r="H48" s="8">
        <v>38420812918</v>
      </c>
      <c r="J48" s="16"/>
    </row>
    <row r="49" spans="1:10" ht="21.75" customHeight="1" x14ac:dyDescent="0.45">
      <c r="A49" s="310" t="s">
        <v>139</v>
      </c>
      <c r="B49" s="310"/>
      <c r="D49" s="8">
        <v>25491171998</v>
      </c>
      <c r="F49" s="16"/>
      <c r="H49" s="8">
        <v>38960088698</v>
      </c>
      <c r="J49" s="16"/>
    </row>
    <row r="50" spans="1:10" ht="21.75" customHeight="1" x14ac:dyDescent="0.45">
      <c r="A50" s="310" t="s">
        <v>139</v>
      </c>
      <c r="B50" s="310"/>
      <c r="D50" s="8">
        <v>26749016724</v>
      </c>
      <c r="F50" s="16"/>
      <c r="H50" s="8">
        <v>41417832326</v>
      </c>
      <c r="J50" s="16"/>
    </row>
    <row r="51" spans="1:10" ht="21.75" customHeight="1" x14ac:dyDescent="0.45">
      <c r="A51" s="310" t="s">
        <v>150</v>
      </c>
      <c r="B51" s="310"/>
      <c r="D51" s="8">
        <v>4043</v>
      </c>
      <c r="F51" s="16"/>
      <c r="H51" s="8">
        <v>311372</v>
      </c>
      <c r="J51" s="16"/>
    </row>
    <row r="52" spans="1:10" ht="21.75" customHeight="1" x14ac:dyDescent="0.45">
      <c r="A52" s="310" t="s">
        <v>139</v>
      </c>
      <c r="B52" s="310"/>
      <c r="D52" s="8">
        <v>31121621897</v>
      </c>
      <c r="F52" s="16"/>
      <c r="H52" s="8">
        <v>42164778054</v>
      </c>
      <c r="J52" s="16"/>
    </row>
    <row r="53" spans="1:10" ht="21.75" customHeight="1" x14ac:dyDescent="0.45">
      <c r="A53" s="310" t="s">
        <v>139</v>
      </c>
      <c r="B53" s="310"/>
      <c r="D53" s="8">
        <v>31723905180</v>
      </c>
      <c r="F53" s="16"/>
      <c r="H53" s="8">
        <v>35817312300</v>
      </c>
      <c r="J53" s="16"/>
    </row>
    <row r="54" spans="1:10" ht="21.75" customHeight="1" x14ac:dyDescent="0.45">
      <c r="A54" s="310" t="s">
        <v>143</v>
      </c>
      <c r="B54" s="310"/>
      <c r="D54" s="8">
        <v>53305918343</v>
      </c>
      <c r="F54" s="16"/>
      <c r="H54" s="8">
        <v>58464555602</v>
      </c>
      <c r="J54" s="16"/>
    </row>
    <row r="55" spans="1:10" ht="21.75" customHeight="1" x14ac:dyDescent="0.45">
      <c r="A55" s="310" t="s">
        <v>140</v>
      </c>
      <c r="B55" s="310"/>
      <c r="D55" s="8">
        <v>3207735602</v>
      </c>
      <c r="F55" s="16"/>
      <c r="H55" s="8">
        <v>3414686286</v>
      </c>
      <c r="J55" s="16"/>
    </row>
    <row r="56" spans="1:10" ht="21.75" customHeight="1" x14ac:dyDescent="0.45">
      <c r="A56" s="310" t="s">
        <v>143</v>
      </c>
      <c r="B56" s="310"/>
      <c r="D56" s="8">
        <v>23013698624</v>
      </c>
      <c r="F56" s="16"/>
      <c r="H56" s="8">
        <v>23013698624</v>
      </c>
      <c r="J56" s="16"/>
    </row>
    <row r="57" spans="1:10" ht="21.75" customHeight="1" x14ac:dyDescent="0.45">
      <c r="A57" s="310" t="s">
        <v>143</v>
      </c>
      <c r="B57" s="310"/>
      <c r="D57" s="8">
        <v>23013698624</v>
      </c>
      <c r="F57" s="16"/>
      <c r="H57" s="8">
        <v>23013698624</v>
      </c>
      <c r="J57" s="16"/>
    </row>
    <row r="58" spans="1:10" ht="21.75" customHeight="1" x14ac:dyDescent="0.45">
      <c r="A58" s="310" t="s">
        <v>139</v>
      </c>
      <c r="B58" s="310"/>
      <c r="D58" s="8">
        <v>17684048200</v>
      </c>
      <c r="F58" s="16"/>
      <c r="H58" s="8">
        <v>17684048200</v>
      </c>
      <c r="J58" s="16"/>
    </row>
    <row r="59" spans="1:10" ht="21.75" customHeight="1" x14ac:dyDescent="0.45">
      <c r="A59" s="310" t="s">
        <v>139</v>
      </c>
      <c r="B59" s="310"/>
      <c r="D59" s="8">
        <v>20283287652</v>
      </c>
      <c r="F59" s="16"/>
      <c r="H59" s="8">
        <v>20283287652</v>
      </c>
      <c r="J59" s="16"/>
    </row>
    <row r="60" spans="1:10" ht="21.75" customHeight="1" x14ac:dyDescent="0.45">
      <c r="A60" s="310" t="s">
        <v>139</v>
      </c>
      <c r="B60" s="310"/>
      <c r="D60" s="8">
        <v>35826532586</v>
      </c>
      <c r="F60" s="16"/>
      <c r="H60" s="8">
        <v>35826532586</v>
      </c>
      <c r="J60" s="16"/>
    </row>
    <row r="61" spans="1:10" ht="21.75" customHeight="1" x14ac:dyDescent="0.45">
      <c r="A61" s="310" t="s">
        <v>139</v>
      </c>
      <c r="B61" s="310"/>
      <c r="D61" s="8">
        <v>14202739704</v>
      </c>
      <c r="F61" s="16"/>
      <c r="H61" s="8">
        <v>14202739704</v>
      </c>
      <c r="J61" s="16"/>
    </row>
    <row r="62" spans="1:10" ht="21.75" customHeight="1" x14ac:dyDescent="0.45">
      <c r="A62" s="310" t="s">
        <v>139</v>
      </c>
      <c r="B62" s="310"/>
      <c r="D62" s="8">
        <v>25722295886</v>
      </c>
      <c r="F62" s="16"/>
      <c r="H62" s="8">
        <v>25722295886</v>
      </c>
      <c r="J62" s="16"/>
    </row>
    <row r="63" spans="1:10" ht="21.75" customHeight="1" x14ac:dyDescent="0.45">
      <c r="A63" s="310" t="s">
        <v>139</v>
      </c>
      <c r="B63" s="310"/>
      <c r="D63" s="8">
        <v>7052054789</v>
      </c>
      <c r="F63" s="16"/>
      <c r="H63" s="8">
        <v>7052054789</v>
      </c>
      <c r="J63" s="16"/>
    </row>
    <row r="64" spans="1:10" ht="21.75" customHeight="1" x14ac:dyDescent="0.45">
      <c r="A64" s="310" t="s">
        <v>139</v>
      </c>
      <c r="B64" s="310"/>
      <c r="D64" s="8">
        <v>11265205479</v>
      </c>
      <c r="F64" s="16"/>
      <c r="H64" s="8">
        <v>11265205479</v>
      </c>
      <c r="J64" s="16"/>
    </row>
    <row r="65" spans="1:10" ht="21.75" customHeight="1" x14ac:dyDescent="0.45">
      <c r="A65" s="311" t="s">
        <v>139</v>
      </c>
      <c r="B65" s="311"/>
      <c r="D65" s="10">
        <v>15097019178</v>
      </c>
      <c r="F65" s="17"/>
      <c r="H65" s="10">
        <v>15097019178</v>
      </c>
      <c r="J65" s="17"/>
    </row>
    <row r="66" spans="1:10" ht="21.75" customHeight="1" x14ac:dyDescent="0.45">
      <c r="A66" s="297" t="s">
        <v>30</v>
      </c>
      <c r="B66" s="297"/>
      <c r="D66" s="12">
        <v>575547064754</v>
      </c>
      <c r="F66" s="12"/>
      <c r="H66" s="12">
        <v>1478575120432</v>
      </c>
      <c r="J66" s="12"/>
    </row>
  </sheetData>
  <mergeCells count="66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13" zoomScale="85" zoomScaleNormal="85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52" t="s">
        <v>0</v>
      </c>
      <c r="B1" s="252"/>
      <c r="C1" s="252"/>
    </row>
    <row r="2" spans="1:3" ht="21.75" customHeight="1" x14ac:dyDescent="0.2">
      <c r="A2" s="252" t="s">
        <v>1</v>
      </c>
      <c r="B2" s="252"/>
      <c r="C2" s="252"/>
    </row>
    <row r="3" spans="1:3" ht="21.75" customHeight="1" x14ac:dyDescent="0.2">
      <c r="A3" s="252" t="s">
        <v>2</v>
      </c>
      <c r="B3" s="252"/>
      <c r="C3" s="252"/>
    </row>
    <row r="4" spans="1:3" ht="7.35" customHeight="1" x14ac:dyDescent="0.2"/>
    <row r="5" spans="1:3" ht="123.6" customHeight="1" x14ac:dyDescent="0.2">
      <c r="B5" s="253"/>
    </row>
    <row r="6" spans="1:3" ht="123.6" customHeight="1" x14ac:dyDescent="0.2">
      <c r="B6" s="25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view="pageBreakPreview" zoomScale="85" zoomScaleNormal="100" zoomScaleSheetLayoutView="85" workbookViewId="0">
      <selection activeCell="B6" sqref="B6"/>
    </sheetView>
  </sheetViews>
  <sheetFormatPr defaultRowHeight="21" x14ac:dyDescent="0.55000000000000004"/>
  <cols>
    <col min="1" max="1" width="5.140625" style="74" customWidth="1"/>
    <col min="2" max="2" width="41.5703125" style="74" customWidth="1"/>
    <col min="3" max="3" width="1.28515625" style="74" customWidth="1"/>
    <col min="4" max="4" width="19.42578125" style="74" customWidth="1"/>
    <col min="5" max="5" width="1.28515625" style="74" customWidth="1"/>
    <col min="6" max="6" width="19.42578125" style="74" customWidth="1"/>
    <col min="7" max="7" width="0.28515625" style="74" customWidth="1"/>
    <col min="8" max="16384" width="9.140625" style="74"/>
  </cols>
  <sheetData>
    <row r="1" spans="1:6" ht="29.1" customHeight="1" x14ac:dyDescent="0.55000000000000004">
      <c r="A1" s="275" t="s">
        <v>0</v>
      </c>
      <c r="B1" s="275"/>
      <c r="C1" s="275"/>
      <c r="D1" s="275"/>
      <c r="E1" s="275"/>
      <c r="F1" s="275"/>
    </row>
    <row r="2" spans="1:6" ht="21.75" customHeight="1" x14ac:dyDescent="0.55000000000000004">
      <c r="A2" s="275" t="s">
        <v>164</v>
      </c>
      <c r="B2" s="275"/>
      <c r="C2" s="275"/>
      <c r="D2" s="275"/>
      <c r="E2" s="275"/>
      <c r="F2" s="275"/>
    </row>
    <row r="3" spans="1:6" ht="21.75" customHeight="1" x14ac:dyDescent="0.55000000000000004">
      <c r="A3" s="275" t="s">
        <v>2</v>
      </c>
      <c r="B3" s="275"/>
      <c r="C3" s="275"/>
      <c r="D3" s="275"/>
      <c r="E3" s="275"/>
      <c r="F3" s="275"/>
    </row>
    <row r="4" spans="1:6" ht="14.45" customHeight="1" x14ac:dyDescent="0.55000000000000004"/>
    <row r="5" spans="1:6" ht="29.1" customHeight="1" x14ac:dyDescent="0.55000000000000004">
      <c r="A5" s="30" t="s">
        <v>237</v>
      </c>
      <c r="B5" s="269" t="s">
        <v>179</v>
      </c>
      <c r="C5" s="269"/>
      <c r="D5" s="269"/>
      <c r="E5" s="269"/>
      <c r="F5" s="269"/>
    </row>
    <row r="6" spans="1:6" ht="18.75" customHeight="1" x14ac:dyDescent="0.55000000000000004">
      <c r="D6" s="2" t="s">
        <v>183</v>
      </c>
      <c r="E6" s="76"/>
      <c r="F6" s="2" t="s">
        <v>9</v>
      </c>
    </row>
    <row r="7" spans="1:6" ht="24" customHeight="1" x14ac:dyDescent="0.55000000000000004">
      <c r="A7" s="270" t="s">
        <v>179</v>
      </c>
      <c r="B7" s="270"/>
      <c r="D7" s="4" t="s">
        <v>112</v>
      </c>
      <c r="E7" s="76"/>
      <c r="F7" s="4" t="s">
        <v>112</v>
      </c>
    </row>
    <row r="8" spans="1:6" ht="24" customHeight="1" x14ac:dyDescent="0.55000000000000004">
      <c r="A8" s="298" t="s">
        <v>179</v>
      </c>
      <c r="B8" s="298"/>
      <c r="D8" s="77">
        <v>12000000000</v>
      </c>
      <c r="E8" s="156"/>
      <c r="F8" s="77">
        <v>12000000000</v>
      </c>
    </row>
    <row r="9" spans="1:6" ht="21.75" customHeight="1" x14ac:dyDescent="0.55000000000000004">
      <c r="A9" s="315" t="s">
        <v>179</v>
      </c>
      <c r="B9" s="315"/>
      <c r="D9" s="78">
        <v>0</v>
      </c>
      <c r="F9" s="78">
        <v>0</v>
      </c>
    </row>
    <row r="10" spans="1:6" ht="21.75" customHeight="1" x14ac:dyDescent="0.55000000000000004">
      <c r="A10" s="299" t="s">
        <v>238</v>
      </c>
      <c r="B10" s="299"/>
      <c r="D10" s="78">
        <v>0</v>
      </c>
      <c r="E10" s="76"/>
      <c r="F10" s="78">
        <v>1236300200</v>
      </c>
    </row>
    <row r="11" spans="1:6" ht="21.75" customHeight="1" x14ac:dyDescent="0.55000000000000004">
      <c r="A11" s="300" t="s">
        <v>239</v>
      </c>
      <c r="B11" s="300"/>
      <c r="D11" s="79">
        <v>89514192</v>
      </c>
      <c r="E11" s="76"/>
      <c r="F11" s="79">
        <v>269380048</v>
      </c>
    </row>
    <row r="12" spans="1:6" ht="21.75" customHeight="1" x14ac:dyDescent="0.55000000000000004">
      <c r="A12" s="297" t="s">
        <v>30</v>
      </c>
      <c r="B12" s="297"/>
      <c r="D12" s="80">
        <f>SUM(D8:D11)</f>
        <v>12089514192</v>
      </c>
      <c r="E12" s="76"/>
      <c r="F12" s="80">
        <f>SUM(F8:F11)</f>
        <v>13505680248</v>
      </c>
    </row>
    <row r="14" spans="1:6" x14ac:dyDescent="0.55000000000000004">
      <c r="D14" s="220"/>
    </row>
  </sheetData>
  <mergeCells count="10">
    <mergeCell ref="A1:F1"/>
    <mergeCell ref="A2:F2"/>
    <mergeCell ref="A3:F3"/>
    <mergeCell ref="B5:F5"/>
    <mergeCell ref="A7:B7"/>
    <mergeCell ref="A8:B8"/>
    <mergeCell ref="A10:B10"/>
    <mergeCell ref="A11:B11"/>
    <mergeCell ref="A12:B12"/>
    <mergeCell ref="A9:B9"/>
  </mergeCells>
  <pageMargins left="0.39" right="0.39" top="0.39" bottom="0.39" header="0" footer="0"/>
  <pageSetup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ht="21.75" customHeight="1" x14ac:dyDescent="0.2">
      <c r="A2" s="252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14.45" customHeight="1" x14ac:dyDescent="0.2"/>
    <row r="5" spans="1:19" ht="14.45" customHeight="1" x14ac:dyDescent="0.2">
      <c r="A5" s="288" t="s">
        <v>186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</row>
    <row r="6" spans="1:19" ht="14.45" customHeight="1" x14ac:dyDescent="0.2">
      <c r="A6" s="270" t="s">
        <v>32</v>
      </c>
      <c r="C6" s="270" t="s">
        <v>240</v>
      </c>
      <c r="D6" s="270"/>
      <c r="E6" s="270"/>
      <c r="F6" s="270"/>
      <c r="G6" s="270"/>
      <c r="I6" s="270" t="s">
        <v>183</v>
      </c>
      <c r="J6" s="270"/>
      <c r="K6" s="270"/>
      <c r="L6" s="270"/>
      <c r="M6" s="270"/>
      <c r="O6" s="270" t="s">
        <v>184</v>
      </c>
      <c r="P6" s="270"/>
      <c r="Q6" s="270"/>
      <c r="R6" s="270"/>
      <c r="S6" s="270"/>
    </row>
    <row r="7" spans="1:19" ht="29.1" customHeight="1" x14ac:dyDescent="0.2">
      <c r="A7" s="270"/>
      <c r="C7" s="14" t="s">
        <v>241</v>
      </c>
      <c r="D7" s="3"/>
      <c r="E7" s="14" t="s">
        <v>242</v>
      </c>
      <c r="F7" s="3"/>
      <c r="G7" s="14" t="s">
        <v>243</v>
      </c>
      <c r="I7" s="14" t="s">
        <v>244</v>
      </c>
      <c r="J7" s="3"/>
      <c r="K7" s="14" t="s">
        <v>245</v>
      </c>
      <c r="L7" s="3"/>
      <c r="M7" s="14" t="s">
        <v>246</v>
      </c>
      <c r="O7" s="14" t="s">
        <v>244</v>
      </c>
      <c r="P7" s="3"/>
      <c r="Q7" s="14" t="s">
        <v>245</v>
      </c>
      <c r="R7" s="3"/>
      <c r="S7" s="14" t="s">
        <v>246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21.75" customHeight="1" x14ac:dyDescent="0.2">
      <c r="A2" s="252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4.45" customHeight="1" x14ac:dyDescent="0.2"/>
    <row r="5" spans="1:11" ht="14.45" customHeight="1" x14ac:dyDescent="0.2">
      <c r="A5" s="288" t="s">
        <v>196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</row>
    <row r="6" spans="1:11" ht="14.45" customHeight="1" x14ac:dyDescent="0.2">
      <c r="I6" s="2" t="s">
        <v>183</v>
      </c>
      <c r="K6" s="2" t="s">
        <v>184</v>
      </c>
    </row>
    <row r="7" spans="1:11" ht="29.1" customHeight="1" x14ac:dyDescent="0.2">
      <c r="A7" s="2" t="s">
        <v>247</v>
      </c>
      <c r="C7" s="13" t="s">
        <v>248</v>
      </c>
      <c r="E7" s="13" t="s">
        <v>249</v>
      </c>
      <c r="G7" s="13" t="s">
        <v>250</v>
      </c>
      <c r="I7" s="14" t="s">
        <v>251</v>
      </c>
      <c r="K7" s="14" t="s">
        <v>251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6"/>
  <sheetViews>
    <sheetView rightToLeft="1" view="pageBreakPreview" zoomScaleNormal="100" zoomScaleSheetLayoutView="100" workbookViewId="0">
      <selection activeCell="A4" sqref="A4"/>
    </sheetView>
  </sheetViews>
  <sheetFormatPr defaultRowHeight="15.75" x14ac:dyDescent="0.4"/>
  <cols>
    <col min="1" max="1" width="39" style="45" customWidth="1"/>
    <col min="2" max="2" width="1.28515625" style="45" customWidth="1"/>
    <col min="3" max="3" width="14.28515625" style="45" customWidth="1"/>
    <col min="4" max="4" width="1.28515625" style="45" customWidth="1"/>
    <col min="5" max="5" width="10.42578125" style="45" customWidth="1"/>
    <col min="6" max="6" width="1.28515625" style="45" customWidth="1"/>
    <col min="7" max="7" width="15.5703125" style="45" customWidth="1"/>
    <col min="8" max="8" width="1.28515625" style="45" customWidth="1"/>
    <col min="9" max="9" width="16.140625" style="45" bestFit="1" customWidth="1"/>
    <col min="10" max="10" width="1.28515625" style="45" customWidth="1"/>
    <col min="11" max="11" width="10.42578125" style="45" customWidth="1"/>
    <col min="12" max="12" width="1.28515625" style="45" customWidth="1"/>
    <col min="13" max="13" width="15.5703125" style="45" customWidth="1"/>
    <col min="14" max="14" width="0.28515625" style="45" customWidth="1"/>
    <col min="15" max="16384" width="9.140625" style="45"/>
  </cols>
  <sheetData>
    <row r="1" spans="1:13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1.75" customHeight="1" x14ac:dyDescent="0.4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3" ht="14.45" customHeight="1" x14ac:dyDescent="0.4"/>
    <row r="5" spans="1:13" ht="14.45" customHeight="1" x14ac:dyDescent="0.4">
      <c r="A5" s="287" t="s">
        <v>252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</row>
    <row r="6" spans="1:13" ht="30" customHeight="1" x14ac:dyDescent="0.4">
      <c r="A6" s="283" t="s">
        <v>167</v>
      </c>
      <c r="C6" s="283" t="s">
        <v>183</v>
      </c>
      <c r="D6" s="283"/>
      <c r="E6" s="283"/>
      <c r="F6" s="283"/>
      <c r="G6" s="283"/>
      <c r="I6" s="283" t="s">
        <v>184</v>
      </c>
      <c r="J6" s="283"/>
      <c r="K6" s="283"/>
      <c r="L6" s="283"/>
      <c r="M6" s="283"/>
    </row>
    <row r="7" spans="1:13" ht="29.1" customHeight="1" x14ac:dyDescent="0.4">
      <c r="A7" s="283"/>
      <c r="C7" s="81" t="s">
        <v>253</v>
      </c>
      <c r="D7" s="54"/>
      <c r="E7" s="81" t="s">
        <v>245</v>
      </c>
      <c r="F7" s="54"/>
      <c r="G7" s="133" t="s">
        <v>254</v>
      </c>
      <c r="H7" s="53"/>
      <c r="I7" s="81" t="s">
        <v>253</v>
      </c>
      <c r="J7" s="54"/>
      <c r="K7" s="81" t="s">
        <v>245</v>
      </c>
      <c r="L7" s="54"/>
      <c r="M7" s="81" t="s">
        <v>254</v>
      </c>
    </row>
    <row r="8" spans="1:13" ht="21.75" customHeight="1" x14ac:dyDescent="0.4">
      <c r="A8" s="65" t="s">
        <v>98</v>
      </c>
      <c r="C8" s="55">
        <v>74780837518</v>
      </c>
      <c r="D8" s="53"/>
      <c r="E8" s="55">
        <v>0</v>
      </c>
      <c r="F8" s="53"/>
      <c r="G8" s="111">
        <f>C8-E8</f>
        <v>74780837518</v>
      </c>
      <c r="H8" s="53"/>
      <c r="I8" s="55">
        <v>208886636101</v>
      </c>
      <c r="J8" s="53"/>
      <c r="K8" s="55">
        <v>0</v>
      </c>
      <c r="L8" s="53"/>
      <c r="M8" s="57">
        <f t="shared" ref="M8:M9" si="0">I8-K8</f>
        <v>208886636101</v>
      </c>
    </row>
    <row r="9" spans="1:13" ht="21.75" customHeight="1" x14ac:dyDescent="0.4">
      <c r="A9" s="66" t="s">
        <v>88</v>
      </c>
      <c r="C9" s="57">
        <v>92621027174</v>
      </c>
      <c r="D9" s="53"/>
      <c r="E9" s="57">
        <v>0</v>
      </c>
      <c r="F9" s="53"/>
      <c r="G9" s="111">
        <f t="shared" ref="G9:G14" si="1">C9-E9</f>
        <v>92621027174</v>
      </c>
      <c r="H9" s="53"/>
      <c r="I9" s="57">
        <v>284002905884</v>
      </c>
      <c r="J9" s="53"/>
      <c r="K9" s="57">
        <v>0</v>
      </c>
      <c r="L9" s="53"/>
      <c r="M9" s="57">
        <f t="shared" si="0"/>
        <v>284002905884</v>
      </c>
    </row>
    <row r="10" spans="1:13" ht="21.75" customHeight="1" x14ac:dyDescent="0.4">
      <c r="A10" s="66" t="s">
        <v>91</v>
      </c>
      <c r="C10" s="57">
        <v>2778630817</v>
      </c>
      <c r="D10" s="53"/>
      <c r="E10" s="57">
        <v>0</v>
      </c>
      <c r="F10" s="53"/>
      <c r="G10" s="111">
        <f>C10-E10</f>
        <v>2778630817</v>
      </c>
      <c r="H10" s="53"/>
      <c r="I10" s="57">
        <v>8520087179</v>
      </c>
      <c r="J10" s="53"/>
      <c r="K10" s="57">
        <v>0</v>
      </c>
      <c r="L10" s="53"/>
      <c r="M10" s="57">
        <f>I10-K10</f>
        <v>8520087179</v>
      </c>
    </row>
    <row r="11" spans="1:13" ht="21.75" customHeight="1" x14ac:dyDescent="0.4">
      <c r="A11" s="66" t="s">
        <v>93</v>
      </c>
      <c r="C11" s="57">
        <v>57270489404</v>
      </c>
      <c r="D11" s="53"/>
      <c r="E11" s="57">
        <v>0</v>
      </c>
      <c r="F11" s="53"/>
      <c r="G11" s="111">
        <f t="shared" si="1"/>
        <v>57270489404</v>
      </c>
      <c r="H11" s="53"/>
      <c r="I11" s="57">
        <v>175607914384</v>
      </c>
      <c r="J11" s="53"/>
      <c r="K11" s="57">
        <v>0</v>
      </c>
      <c r="L11" s="53"/>
      <c r="M11" s="57">
        <f t="shared" ref="M11:M14" si="2">I11-K11</f>
        <v>175607914384</v>
      </c>
    </row>
    <row r="12" spans="1:13" ht="21.75" customHeight="1" x14ac:dyDescent="0.4">
      <c r="A12" s="66" t="s">
        <v>79</v>
      </c>
      <c r="C12" s="57">
        <v>41260795018</v>
      </c>
      <c r="D12" s="53"/>
      <c r="E12" s="57">
        <v>0</v>
      </c>
      <c r="F12" s="53"/>
      <c r="G12" s="111">
        <f t="shared" si="1"/>
        <v>41260795018</v>
      </c>
      <c r="H12" s="53"/>
      <c r="I12" s="57">
        <v>120929832817</v>
      </c>
      <c r="J12" s="53"/>
      <c r="K12" s="57">
        <v>0</v>
      </c>
      <c r="L12" s="53"/>
      <c r="M12" s="57">
        <f t="shared" si="2"/>
        <v>120929832817</v>
      </c>
    </row>
    <row r="13" spans="1:13" ht="21.75" customHeight="1" x14ac:dyDescent="0.4">
      <c r="A13" s="66" t="s">
        <v>85</v>
      </c>
      <c r="C13" s="57">
        <v>67380704978</v>
      </c>
      <c r="D13" s="53"/>
      <c r="E13" s="57">
        <v>0</v>
      </c>
      <c r="F13" s="53"/>
      <c r="G13" s="111">
        <f t="shared" si="1"/>
        <v>67380704978</v>
      </c>
      <c r="H13" s="53"/>
      <c r="I13" s="57">
        <v>194815593587</v>
      </c>
      <c r="J13" s="53"/>
      <c r="K13" s="57">
        <v>0</v>
      </c>
      <c r="L13" s="53"/>
      <c r="M13" s="57">
        <f t="shared" si="2"/>
        <v>194815593587</v>
      </c>
    </row>
    <row r="14" spans="1:13" ht="21.75" customHeight="1" x14ac:dyDescent="0.4">
      <c r="A14" s="67" t="s">
        <v>82</v>
      </c>
      <c r="C14" s="59">
        <v>20780309598</v>
      </c>
      <c r="D14" s="53"/>
      <c r="E14" s="59">
        <v>0</v>
      </c>
      <c r="F14" s="53"/>
      <c r="G14" s="113">
        <f t="shared" si="1"/>
        <v>20780309598</v>
      </c>
      <c r="H14" s="53"/>
      <c r="I14" s="59">
        <v>54680578340</v>
      </c>
      <c r="J14" s="53"/>
      <c r="K14" s="59">
        <v>0</v>
      </c>
      <c r="L14" s="53"/>
      <c r="M14" s="57">
        <f t="shared" si="2"/>
        <v>54680578340</v>
      </c>
    </row>
    <row r="15" spans="1:13" ht="21.75" customHeight="1" thickBot="1" x14ac:dyDescent="0.45">
      <c r="A15" s="82" t="s">
        <v>30</v>
      </c>
      <c r="C15" s="61">
        <f>SUM(C8:C14)</f>
        <v>356872794507</v>
      </c>
      <c r="D15" s="53"/>
      <c r="E15" s="61">
        <v>0</v>
      </c>
      <c r="F15" s="53"/>
      <c r="G15" s="110">
        <f>SUM(G8:G14)</f>
        <v>356872794507</v>
      </c>
      <c r="H15" s="53"/>
      <c r="I15" s="61">
        <f>SUM(I8:I14)</f>
        <v>1047443548292</v>
      </c>
      <c r="J15" s="53"/>
      <c r="K15" s="61">
        <v>0</v>
      </c>
      <c r="L15" s="53"/>
      <c r="M15" s="163">
        <f>SUM(M8:M14)</f>
        <v>1047443548292</v>
      </c>
    </row>
    <row r="16" spans="1:13" ht="16.5" thickTop="1" x14ac:dyDescent="0.4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20D-02F0-446D-A2F0-F732C1F07DE6}">
  <sheetPr filterMode="1">
    <pageSetUpPr fitToPage="1"/>
  </sheetPr>
  <dimension ref="A1:M68"/>
  <sheetViews>
    <sheetView rightToLeft="1" topLeftCell="A8" workbookViewId="0">
      <selection activeCell="C68" sqref="C68:M68"/>
    </sheetView>
  </sheetViews>
  <sheetFormatPr defaultRowHeight="12.75" x14ac:dyDescent="0.2"/>
  <cols>
    <col min="1" max="1" width="60.28515625" customWidth="1"/>
    <col min="2" max="2" width="1.28515625" customWidth="1"/>
    <col min="3" max="3" width="16" bestFit="1" customWidth="1"/>
    <col min="4" max="4" width="1.28515625" customWidth="1"/>
    <col min="5" max="5" width="12.855468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1.75" customHeight="1" x14ac:dyDescent="0.2">
      <c r="A2" s="252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4.45" customHeight="1" x14ac:dyDescent="0.2"/>
    <row r="5" spans="1:13" ht="14.45" customHeight="1" x14ac:dyDescent="0.2">
      <c r="A5" s="288" t="s">
        <v>255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3" ht="14.45" customHeight="1" x14ac:dyDescent="0.2">
      <c r="A6" s="270" t="s">
        <v>167</v>
      </c>
      <c r="C6" s="270" t="s">
        <v>183</v>
      </c>
      <c r="D6" s="270"/>
      <c r="E6" s="270"/>
      <c r="F6" s="270"/>
      <c r="G6" s="270"/>
      <c r="I6" s="270" t="s">
        <v>184</v>
      </c>
      <c r="J6" s="270"/>
      <c r="K6" s="270"/>
      <c r="L6" s="270"/>
      <c r="M6" s="270"/>
    </row>
    <row r="7" spans="1:13" ht="29.1" customHeight="1" x14ac:dyDescent="0.2">
      <c r="A7" s="270"/>
      <c r="C7" s="22" t="s">
        <v>253</v>
      </c>
      <c r="D7" s="3"/>
      <c r="E7" s="22" t="s">
        <v>245</v>
      </c>
      <c r="F7" s="3"/>
      <c r="G7" s="22" t="s">
        <v>254</v>
      </c>
      <c r="I7" s="22" t="s">
        <v>253</v>
      </c>
      <c r="J7" s="3"/>
      <c r="K7" s="22" t="s">
        <v>245</v>
      </c>
      <c r="L7" s="3"/>
      <c r="M7" s="22" t="s">
        <v>254</v>
      </c>
    </row>
    <row r="8" spans="1:13" ht="29.1" customHeight="1" x14ac:dyDescent="0.2">
      <c r="A8" s="131"/>
      <c r="C8" s="23"/>
      <c r="D8" s="136"/>
      <c r="E8" s="23"/>
      <c r="F8" s="136"/>
      <c r="G8" s="23"/>
      <c r="I8" s="23"/>
      <c r="J8" s="136"/>
      <c r="K8" s="23"/>
      <c r="L8" s="136"/>
      <c r="M8" s="23"/>
    </row>
    <row r="9" spans="1:13" ht="21.75" hidden="1" customHeight="1" x14ac:dyDescent="0.2">
      <c r="A9" s="18" t="s">
        <v>115</v>
      </c>
      <c r="C9" s="6">
        <v>2617</v>
      </c>
      <c r="E9" s="6">
        <v>0</v>
      </c>
      <c r="G9" s="6">
        <v>2617</v>
      </c>
      <c r="I9" s="6">
        <v>138085618</v>
      </c>
      <c r="K9" s="6">
        <v>0</v>
      </c>
      <c r="M9" s="6">
        <v>138085618</v>
      </c>
    </row>
    <row r="10" spans="1:13" ht="21.75" hidden="1" customHeight="1" x14ac:dyDescent="0.2">
      <c r="A10" s="19" t="s">
        <v>117</v>
      </c>
      <c r="C10" s="8">
        <v>2691</v>
      </c>
      <c r="E10" s="8">
        <v>0</v>
      </c>
      <c r="G10" s="8">
        <v>2691</v>
      </c>
      <c r="I10" s="8">
        <v>30756</v>
      </c>
      <c r="K10" s="8">
        <v>0</v>
      </c>
      <c r="M10" s="8">
        <v>30756</v>
      </c>
    </row>
    <row r="11" spans="1:13" ht="21.75" hidden="1" customHeight="1" x14ac:dyDescent="0.2">
      <c r="A11" s="19" t="s">
        <v>119</v>
      </c>
      <c r="C11" s="8">
        <v>42589</v>
      </c>
      <c r="E11" s="8">
        <v>0</v>
      </c>
      <c r="G11" s="8">
        <v>42589</v>
      </c>
      <c r="I11" s="8">
        <v>126051</v>
      </c>
      <c r="K11" s="8">
        <v>0</v>
      </c>
      <c r="M11" s="8">
        <v>126051</v>
      </c>
    </row>
    <row r="12" spans="1:13" ht="21.75" hidden="1" customHeight="1" x14ac:dyDescent="0.2">
      <c r="A12" s="19" t="s">
        <v>121</v>
      </c>
      <c r="C12" s="8">
        <v>11551</v>
      </c>
      <c r="E12" s="8">
        <v>0</v>
      </c>
      <c r="G12" s="8">
        <v>11551</v>
      </c>
      <c r="I12" s="8">
        <v>42403</v>
      </c>
      <c r="K12" s="8">
        <v>0</v>
      </c>
      <c r="M12" s="8">
        <v>42403</v>
      </c>
    </row>
    <row r="13" spans="1:13" ht="21.75" customHeight="1" x14ac:dyDescent="0.2">
      <c r="A13" s="19" t="s">
        <v>122</v>
      </c>
      <c r="C13" s="8">
        <v>123766</v>
      </c>
      <c r="E13" s="8">
        <v>0</v>
      </c>
      <c r="G13" s="8">
        <v>123766</v>
      </c>
      <c r="I13" s="8">
        <v>460477</v>
      </c>
      <c r="K13" s="8">
        <v>0</v>
      </c>
      <c r="M13" s="8">
        <v>460477</v>
      </c>
    </row>
    <row r="14" spans="1:13" ht="21.75" hidden="1" customHeight="1" x14ac:dyDescent="0.2">
      <c r="A14" s="19" t="s">
        <v>128</v>
      </c>
      <c r="C14" s="8">
        <v>0</v>
      </c>
      <c r="E14" s="8">
        <v>0</v>
      </c>
      <c r="G14" s="8">
        <v>0</v>
      </c>
      <c r="I14" s="8">
        <v>13746</v>
      </c>
      <c r="K14" s="8">
        <v>0</v>
      </c>
      <c r="M14" s="8">
        <v>13746</v>
      </c>
    </row>
    <row r="15" spans="1:13" ht="21.75" hidden="1" customHeight="1" x14ac:dyDescent="0.2">
      <c r="A15" s="19" t="s">
        <v>129</v>
      </c>
      <c r="C15" s="8">
        <v>9042</v>
      </c>
      <c r="E15" s="8">
        <v>0</v>
      </c>
      <c r="G15" s="8">
        <v>9042</v>
      </c>
      <c r="I15" s="8">
        <v>28861</v>
      </c>
      <c r="K15" s="8">
        <v>0</v>
      </c>
      <c r="M15" s="8">
        <v>28861</v>
      </c>
    </row>
    <row r="16" spans="1:13" ht="21.75" hidden="1" customHeight="1" x14ac:dyDescent="0.2">
      <c r="A16" s="19" t="s">
        <v>130</v>
      </c>
      <c r="C16" s="8">
        <v>33818</v>
      </c>
      <c r="E16" s="8">
        <v>0</v>
      </c>
      <c r="G16" s="8">
        <v>33818</v>
      </c>
      <c r="I16" s="8">
        <v>100091</v>
      </c>
      <c r="K16" s="8">
        <v>0</v>
      </c>
      <c r="M16" s="8">
        <v>100091</v>
      </c>
    </row>
    <row r="17" spans="1:13" ht="21.75" hidden="1" customHeight="1" x14ac:dyDescent="0.2">
      <c r="A17" s="19" t="s">
        <v>131</v>
      </c>
      <c r="C17" s="8">
        <v>2958</v>
      </c>
      <c r="E17" s="8">
        <v>0</v>
      </c>
      <c r="G17" s="8">
        <v>2958</v>
      </c>
      <c r="I17" s="8">
        <v>9965</v>
      </c>
      <c r="K17" s="8">
        <v>0</v>
      </c>
      <c r="M17" s="8">
        <v>9965</v>
      </c>
    </row>
    <row r="18" spans="1:13" ht="21.75" hidden="1" customHeight="1" x14ac:dyDescent="0.2">
      <c r="A18" s="19" t="s">
        <v>132</v>
      </c>
      <c r="C18" s="8">
        <v>27522356163</v>
      </c>
      <c r="E18" s="8">
        <v>11193374</v>
      </c>
      <c r="G18" s="8">
        <v>27511162789</v>
      </c>
      <c r="I18" s="8">
        <v>81777753410</v>
      </c>
      <c r="K18" s="8">
        <v>179093979</v>
      </c>
      <c r="M18" s="8">
        <v>81598659431</v>
      </c>
    </row>
    <row r="19" spans="1:13" ht="21.75" hidden="1" customHeight="1" x14ac:dyDescent="0.2">
      <c r="A19" s="19" t="s">
        <v>139</v>
      </c>
      <c r="C19" s="8">
        <v>0</v>
      </c>
      <c r="E19" s="8">
        <v>0</v>
      </c>
      <c r="G19" s="8">
        <v>0</v>
      </c>
      <c r="I19" s="8">
        <v>3528124991</v>
      </c>
      <c r="K19" s="8">
        <v>0</v>
      </c>
      <c r="M19" s="8">
        <v>3528124991</v>
      </c>
    </row>
    <row r="20" spans="1:13" ht="21.75" hidden="1" customHeight="1" x14ac:dyDescent="0.2">
      <c r="A20" s="19" t="s">
        <v>139</v>
      </c>
      <c r="C20" s="8">
        <v>0</v>
      </c>
      <c r="E20" s="8">
        <v>0</v>
      </c>
      <c r="G20" s="8">
        <v>0</v>
      </c>
      <c r="I20" s="8">
        <v>7262755337</v>
      </c>
      <c r="K20" s="8">
        <v>0</v>
      </c>
      <c r="M20" s="8">
        <v>7262755337</v>
      </c>
    </row>
    <row r="21" spans="1:13" ht="21.75" hidden="1" customHeight="1" x14ac:dyDescent="0.2">
      <c r="A21" s="19" t="s">
        <v>135</v>
      </c>
      <c r="C21" s="8">
        <v>0</v>
      </c>
      <c r="E21" s="8">
        <v>0</v>
      </c>
      <c r="G21" s="8">
        <v>0</v>
      </c>
      <c r="I21" s="8">
        <v>8459</v>
      </c>
      <c r="K21" s="8">
        <v>0</v>
      </c>
      <c r="M21" s="8">
        <v>8459</v>
      </c>
    </row>
    <row r="22" spans="1:13" ht="21.75" hidden="1" customHeight="1" x14ac:dyDescent="0.2">
      <c r="A22" s="19" t="s">
        <v>139</v>
      </c>
      <c r="C22" s="8">
        <v>0</v>
      </c>
      <c r="E22" s="8">
        <v>0</v>
      </c>
      <c r="G22" s="8">
        <v>0</v>
      </c>
      <c r="I22" s="8">
        <v>6106902322</v>
      </c>
      <c r="K22" s="8">
        <v>0</v>
      </c>
      <c r="M22" s="8">
        <v>6106902322</v>
      </c>
    </row>
    <row r="23" spans="1:13" ht="21.75" hidden="1" customHeight="1" x14ac:dyDescent="0.2">
      <c r="A23" s="19" t="s">
        <v>140</v>
      </c>
      <c r="C23" s="8">
        <v>0</v>
      </c>
      <c r="E23" s="8">
        <v>0</v>
      </c>
      <c r="G23" s="8">
        <v>0</v>
      </c>
      <c r="I23" s="8">
        <v>8995652811</v>
      </c>
      <c r="K23" s="8">
        <v>0</v>
      </c>
      <c r="M23" s="8">
        <v>8995652811</v>
      </c>
    </row>
    <row r="24" spans="1:13" ht="21.75" hidden="1" customHeight="1" x14ac:dyDescent="0.2">
      <c r="A24" s="19" t="s">
        <v>137</v>
      </c>
      <c r="C24" s="8">
        <v>2958904104</v>
      </c>
      <c r="E24" s="8">
        <v>-46938894</v>
      </c>
      <c r="G24" s="8">
        <v>3005842998</v>
      </c>
      <c r="I24" s="8">
        <v>30293584541</v>
      </c>
      <c r="K24" s="8">
        <v>0</v>
      </c>
      <c r="M24" s="8">
        <v>30293584541</v>
      </c>
    </row>
    <row r="25" spans="1:13" ht="21.75" hidden="1" customHeight="1" x14ac:dyDescent="0.2">
      <c r="A25" s="19" t="s">
        <v>139</v>
      </c>
      <c r="C25" s="8">
        <v>0</v>
      </c>
      <c r="E25" s="8">
        <v>0</v>
      </c>
      <c r="G25" s="8">
        <v>0</v>
      </c>
      <c r="I25" s="8">
        <v>39667628143</v>
      </c>
      <c r="K25" s="8">
        <v>0</v>
      </c>
      <c r="M25" s="8">
        <v>39667628143</v>
      </c>
    </row>
    <row r="26" spans="1:13" ht="21.75" hidden="1" customHeight="1" x14ac:dyDescent="0.2">
      <c r="A26" s="19" t="s">
        <v>137</v>
      </c>
      <c r="C26" s="8">
        <v>0</v>
      </c>
      <c r="E26" s="8">
        <v>0</v>
      </c>
      <c r="G26" s="8">
        <v>0</v>
      </c>
      <c r="I26" s="8">
        <v>4596763820</v>
      </c>
      <c r="K26" s="8">
        <v>0</v>
      </c>
      <c r="M26" s="8">
        <v>4596763820</v>
      </c>
    </row>
    <row r="27" spans="1:13" ht="21.75" hidden="1" customHeight="1" x14ac:dyDescent="0.2">
      <c r="A27" s="19" t="s">
        <v>139</v>
      </c>
      <c r="C27" s="8">
        <v>0</v>
      </c>
      <c r="E27" s="8">
        <v>0</v>
      </c>
      <c r="G27" s="8">
        <v>0</v>
      </c>
      <c r="I27" s="8">
        <v>37892566266</v>
      </c>
      <c r="K27" s="8">
        <v>0</v>
      </c>
      <c r="M27" s="8">
        <v>37892566266</v>
      </c>
    </row>
    <row r="28" spans="1:13" ht="21.75" hidden="1" customHeight="1" x14ac:dyDescent="0.2">
      <c r="A28" s="19" t="s">
        <v>138</v>
      </c>
      <c r="C28" s="8">
        <v>0</v>
      </c>
      <c r="E28" s="8">
        <v>0</v>
      </c>
      <c r="G28" s="8">
        <v>0</v>
      </c>
      <c r="I28" s="8">
        <v>525236</v>
      </c>
      <c r="K28" s="8">
        <v>0</v>
      </c>
      <c r="M28" s="8">
        <v>525236</v>
      </c>
    </row>
    <row r="29" spans="1:13" ht="21.75" hidden="1" customHeight="1" x14ac:dyDescent="0.2">
      <c r="A29" s="19" t="s">
        <v>235</v>
      </c>
      <c r="C29" s="8">
        <v>0</v>
      </c>
      <c r="E29" s="8">
        <v>0</v>
      </c>
      <c r="G29" s="8">
        <v>0</v>
      </c>
      <c r="I29" s="8">
        <v>80319722138</v>
      </c>
      <c r="K29" s="8">
        <v>14207609</v>
      </c>
      <c r="M29" s="8">
        <v>80305514529</v>
      </c>
    </row>
    <row r="30" spans="1:13" ht="21.75" hidden="1" customHeight="1" x14ac:dyDescent="0.2">
      <c r="A30" s="19" t="s">
        <v>137</v>
      </c>
      <c r="C30" s="8">
        <v>0</v>
      </c>
      <c r="E30" s="8">
        <v>0</v>
      </c>
      <c r="G30" s="8">
        <v>0</v>
      </c>
      <c r="I30" s="8">
        <v>10411509923</v>
      </c>
      <c r="K30" s="8">
        <v>1297329</v>
      </c>
      <c r="M30" s="8">
        <v>10410212594</v>
      </c>
    </row>
    <row r="31" spans="1:13" ht="21.75" hidden="1" customHeight="1" x14ac:dyDescent="0.2">
      <c r="A31" s="19" t="s">
        <v>139</v>
      </c>
      <c r="C31" s="8">
        <v>0</v>
      </c>
      <c r="E31" s="8">
        <v>0</v>
      </c>
      <c r="G31" s="8">
        <v>0</v>
      </c>
      <c r="I31" s="8">
        <v>43328962173</v>
      </c>
      <c r="K31" s="8">
        <v>53030034</v>
      </c>
      <c r="M31" s="8">
        <v>43275932139</v>
      </c>
    </row>
    <row r="32" spans="1:13" ht="21.75" hidden="1" customHeight="1" x14ac:dyDescent="0.2">
      <c r="A32" s="19" t="s">
        <v>140</v>
      </c>
      <c r="C32" s="8">
        <v>0</v>
      </c>
      <c r="E32" s="8">
        <v>0</v>
      </c>
      <c r="G32" s="8">
        <v>0</v>
      </c>
      <c r="I32" s="8">
        <v>20180103129</v>
      </c>
      <c r="K32" s="8">
        <v>0</v>
      </c>
      <c r="M32" s="8">
        <v>20180103129</v>
      </c>
    </row>
    <row r="33" spans="1:13" ht="21.75" hidden="1" customHeight="1" x14ac:dyDescent="0.2">
      <c r="A33" s="19" t="s">
        <v>137</v>
      </c>
      <c r="C33" s="8">
        <v>0</v>
      </c>
      <c r="E33" s="8">
        <v>0</v>
      </c>
      <c r="G33" s="8">
        <v>0</v>
      </c>
      <c r="I33" s="8">
        <v>8386938569</v>
      </c>
      <c r="K33" s="8">
        <v>0</v>
      </c>
      <c r="M33" s="8">
        <v>8386938569</v>
      </c>
    </row>
    <row r="34" spans="1:13" ht="21.75" hidden="1" customHeight="1" x14ac:dyDescent="0.2">
      <c r="A34" s="19" t="s">
        <v>139</v>
      </c>
      <c r="C34" s="8">
        <v>1599852832</v>
      </c>
      <c r="E34" s="8">
        <v>-24982234</v>
      </c>
      <c r="G34" s="8">
        <v>1624835066</v>
      </c>
      <c r="I34" s="8">
        <v>15769416945</v>
      </c>
      <c r="K34" s="8">
        <v>0</v>
      </c>
      <c r="M34" s="8">
        <v>15769416945</v>
      </c>
    </row>
    <row r="35" spans="1:13" ht="21.75" hidden="1" customHeight="1" x14ac:dyDescent="0.2">
      <c r="A35" s="19" t="s">
        <v>140</v>
      </c>
      <c r="C35" s="8">
        <v>0</v>
      </c>
      <c r="E35" s="8">
        <v>0</v>
      </c>
      <c r="G35" s="8">
        <v>0</v>
      </c>
      <c r="I35" s="8">
        <v>3293780389</v>
      </c>
      <c r="K35" s="8">
        <v>22497986</v>
      </c>
      <c r="M35" s="8">
        <v>3271282403</v>
      </c>
    </row>
    <row r="36" spans="1:13" ht="21.75" hidden="1" customHeight="1" x14ac:dyDescent="0.2">
      <c r="A36" s="19" t="s">
        <v>140</v>
      </c>
      <c r="C36" s="8">
        <v>4738733891</v>
      </c>
      <c r="E36" s="8">
        <v>0</v>
      </c>
      <c r="G36" s="8">
        <v>4738733891</v>
      </c>
      <c r="I36" s="8">
        <v>40592771872</v>
      </c>
      <c r="K36" s="8">
        <v>38503393</v>
      </c>
      <c r="M36" s="8">
        <v>40554268479</v>
      </c>
    </row>
    <row r="37" spans="1:13" ht="21.75" hidden="1" customHeight="1" x14ac:dyDescent="0.2">
      <c r="A37" s="19" t="s">
        <v>137</v>
      </c>
      <c r="C37" s="8">
        <v>9863013696</v>
      </c>
      <c r="E37" s="8">
        <v>-159509655</v>
      </c>
      <c r="G37" s="8">
        <v>10022523351</v>
      </c>
      <c r="I37" s="8">
        <v>68753790332</v>
      </c>
      <c r="K37" s="8">
        <v>0</v>
      </c>
      <c r="M37" s="8">
        <v>68753790332</v>
      </c>
    </row>
    <row r="38" spans="1:13" ht="21.75" hidden="1" customHeight="1" x14ac:dyDescent="0.2">
      <c r="A38" s="19" t="s">
        <v>140</v>
      </c>
      <c r="C38" s="8">
        <v>20345206015</v>
      </c>
      <c r="E38" s="8">
        <v>-468864399</v>
      </c>
      <c r="G38" s="8">
        <v>20814070414</v>
      </c>
      <c r="I38" s="8">
        <v>83031552283</v>
      </c>
      <c r="K38" s="8">
        <v>119471427</v>
      </c>
      <c r="M38" s="8">
        <v>82912080856</v>
      </c>
    </row>
    <row r="39" spans="1:13" ht="21.75" hidden="1" customHeight="1" x14ac:dyDescent="0.2">
      <c r="A39" s="19" t="s">
        <v>139</v>
      </c>
      <c r="C39" s="8">
        <v>2605050306</v>
      </c>
      <c r="E39" s="8">
        <v>-27268049</v>
      </c>
      <c r="G39" s="8">
        <v>2632318355</v>
      </c>
      <c r="I39" s="8">
        <v>41352822355</v>
      </c>
      <c r="K39" s="8">
        <v>0</v>
      </c>
      <c r="M39" s="8">
        <v>41352822355</v>
      </c>
    </row>
    <row r="40" spans="1:13" ht="21.75" hidden="1" customHeight="1" x14ac:dyDescent="0.2">
      <c r="A40" s="19" t="s">
        <v>139</v>
      </c>
      <c r="C40" s="8">
        <v>0</v>
      </c>
      <c r="E40" s="8">
        <v>-76101324</v>
      </c>
      <c r="G40" s="8">
        <v>76101324</v>
      </c>
      <c r="I40" s="8">
        <v>50204081088</v>
      </c>
      <c r="K40" s="8">
        <v>155545023</v>
      </c>
      <c r="M40" s="8">
        <v>50048536065</v>
      </c>
    </row>
    <row r="41" spans="1:13" ht="21.75" hidden="1" customHeight="1" x14ac:dyDescent="0.2">
      <c r="A41" s="19" t="s">
        <v>143</v>
      </c>
      <c r="C41" s="8">
        <v>50958904096</v>
      </c>
      <c r="E41" s="8">
        <v>-34200607</v>
      </c>
      <c r="G41" s="8">
        <v>50993104703</v>
      </c>
      <c r="I41" s="8">
        <v>111835616422</v>
      </c>
      <c r="K41" s="8">
        <v>131286200</v>
      </c>
      <c r="M41" s="8">
        <v>111704330222</v>
      </c>
    </row>
    <row r="42" spans="1:13" ht="21.75" hidden="1" customHeight="1" x14ac:dyDescent="0.2">
      <c r="A42" s="19" t="s">
        <v>236</v>
      </c>
      <c r="C42" s="8">
        <v>0</v>
      </c>
      <c r="E42" s="8">
        <v>0</v>
      </c>
      <c r="G42" s="8">
        <v>0</v>
      </c>
      <c r="I42" s="8">
        <v>62819155890</v>
      </c>
      <c r="K42" s="8">
        <v>0</v>
      </c>
      <c r="M42" s="8">
        <v>62819155890</v>
      </c>
    </row>
    <row r="43" spans="1:13" ht="21.75" hidden="1" customHeight="1" x14ac:dyDescent="0.2">
      <c r="A43" s="19" t="s">
        <v>139</v>
      </c>
      <c r="C43" s="8">
        <v>14564065899</v>
      </c>
      <c r="E43" s="8">
        <v>-232076185</v>
      </c>
      <c r="G43" s="8">
        <v>14796142084</v>
      </c>
      <c r="I43" s="8">
        <v>53140285067</v>
      </c>
      <c r="K43" s="8">
        <v>0</v>
      </c>
      <c r="M43" s="8">
        <v>53140285067</v>
      </c>
    </row>
    <row r="44" spans="1:13" ht="21.75" hidden="1" customHeight="1" x14ac:dyDescent="0.2">
      <c r="A44" s="19" t="s">
        <v>139</v>
      </c>
      <c r="C44" s="8">
        <v>18837813234</v>
      </c>
      <c r="E44" s="8">
        <v>-53825725</v>
      </c>
      <c r="G44" s="8">
        <v>18891638959</v>
      </c>
      <c r="I44" s="8">
        <v>51635621450</v>
      </c>
      <c r="K44" s="8">
        <v>0</v>
      </c>
      <c r="M44" s="8">
        <v>51635621450</v>
      </c>
    </row>
    <row r="45" spans="1:13" ht="21.75" hidden="1" customHeight="1" x14ac:dyDescent="0.2">
      <c r="A45" s="19" t="s">
        <v>139</v>
      </c>
      <c r="C45" s="8">
        <v>6913972606</v>
      </c>
      <c r="E45" s="8">
        <v>-22925644</v>
      </c>
      <c r="G45" s="8">
        <v>6936898250</v>
      </c>
      <c r="I45" s="8">
        <v>16234520542</v>
      </c>
      <c r="K45" s="8">
        <v>0</v>
      </c>
      <c r="M45" s="8">
        <v>16234520542</v>
      </c>
    </row>
    <row r="46" spans="1:13" ht="21.75" hidden="1" customHeight="1" x14ac:dyDescent="0.2">
      <c r="A46" s="19" t="s">
        <v>139</v>
      </c>
      <c r="C46" s="8">
        <v>6370027393</v>
      </c>
      <c r="E46" s="8">
        <v>-4710254</v>
      </c>
      <c r="G46" s="8">
        <v>6374737647</v>
      </c>
      <c r="I46" s="8">
        <v>11163452041</v>
      </c>
      <c r="K46" s="8">
        <v>22710590</v>
      </c>
      <c r="M46" s="8">
        <v>11140741451</v>
      </c>
    </row>
    <row r="47" spans="1:13" ht="21.75" hidden="1" customHeight="1" x14ac:dyDescent="0.2">
      <c r="A47" s="19" t="s">
        <v>139</v>
      </c>
      <c r="C47" s="8">
        <v>3501544983</v>
      </c>
      <c r="E47" s="8">
        <v>-16858684</v>
      </c>
      <c r="G47" s="8">
        <v>3518403667</v>
      </c>
      <c r="I47" s="8">
        <v>7313483057</v>
      </c>
      <c r="K47" s="8">
        <v>8042381</v>
      </c>
      <c r="M47" s="8">
        <v>7305440676</v>
      </c>
    </row>
    <row r="48" spans="1:13" ht="21.75" hidden="1" customHeight="1" x14ac:dyDescent="0.2">
      <c r="A48" s="19" t="s">
        <v>139</v>
      </c>
      <c r="C48" s="8">
        <v>16238627997</v>
      </c>
      <c r="E48" s="8">
        <v>3500175</v>
      </c>
      <c r="G48" s="8">
        <v>16235127822</v>
      </c>
      <c r="I48" s="8">
        <v>26725413185</v>
      </c>
      <c r="K48" s="8">
        <v>80504037</v>
      </c>
      <c r="M48" s="8">
        <v>26644909148</v>
      </c>
    </row>
    <row r="49" spans="1:13" ht="21.75" hidden="1" customHeight="1" x14ac:dyDescent="0.2">
      <c r="A49" s="19" t="s">
        <v>139</v>
      </c>
      <c r="C49" s="8">
        <v>23768807998</v>
      </c>
      <c r="E49" s="8">
        <v>5687890</v>
      </c>
      <c r="G49" s="8">
        <v>23763120108</v>
      </c>
      <c r="I49" s="8">
        <v>38420812918</v>
      </c>
      <c r="K49" s="8">
        <v>125133582</v>
      </c>
      <c r="M49" s="8">
        <v>38295679336</v>
      </c>
    </row>
    <row r="50" spans="1:13" ht="21.75" hidden="1" customHeight="1" x14ac:dyDescent="0.2">
      <c r="A50" s="19" t="s">
        <v>139</v>
      </c>
      <c r="C50" s="8">
        <v>25491171998</v>
      </c>
      <c r="E50" s="8">
        <v>7910722</v>
      </c>
      <c r="G50" s="8">
        <v>25483261276</v>
      </c>
      <c r="I50" s="8">
        <v>38960088698</v>
      </c>
      <c r="K50" s="8">
        <v>150303715</v>
      </c>
      <c r="M50" s="8">
        <v>38809784983</v>
      </c>
    </row>
    <row r="51" spans="1:13" ht="21.75" hidden="1" customHeight="1" x14ac:dyDescent="0.2">
      <c r="A51" s="19" t="s">
        <v>139</v>
      </c>
      <c r="C51" s="8">
        <v>26749016724</v>
      </c>
      <c r="E51" s="8">
        <v>-166871683</v>
      </c>
      <c r="G51" s="8">
        <v>26915888407</v>
      </c>
      <c r="I51" s="8">
        <v>41417832326</v>
      </c>
      <c r="K51" s="8">
        <v>0</v>
      </c>
      <c r="M51" s="8">
        <v>41417832326</v>
      </c>
    </row>
    <row r="52" spans="1:13" ht="21.75" hidden="1" customHeight="1" x14ac:dyDescent="0.2">
      <c r="A52" s="19" t="s">
        <v>150</v>
      </c>
      <c r="C52" s="8">
        <v>4043</v>
      </c>
      <c r="E52" s="8">
        <v>0</v>
      </c>
      <c r="G52" s="8">
        <v>4043</v>
      </c>
      <c r="I52" s="8">
        <v>311372</v>
      </c>
      <c r="K52" s="8">
        <v>0</v>
      </c>
      <c r="M52" s="8">
        <v>311372</v>
      </c>
    </row>
    <row r="53" spans="1:13" ht="21.75" hidden="1" customHeight="1" x14ac:dyDescent="0.2">
      <c r="A53" s="19" t="s">
        <v>139</v>
      </c>
      <c r="C53" s="8">
        <v>31121621897</v>
      </c>
      <c r="E53" s="8">
        <v>16235956</v>
      </c>
      <c r="G53" s="8">
        <v>31105385941</v>
      </c>
      <c r="I53" s="8">
        <v>42164778054</v>
      </c>
      <c r="K53" s="8">
        <v>194831473</v>
      </c>
      <c r="M53" s="8">
        <v>41969946581</v>
      </c>
    </row>
    <row r="54" spans="1:13" ht="21.75" hidden="1" customHeight="1" x14ac:dyDescent="0.2">
      <c r="A54" s="19" t="s">
        <v>139</v>
      </c>
      <c r="C54" s="8">
        <v>31723905180</v>
      </c>
      <c r="E54" s="8">
        <v>22216964</v>
      </c>
      <c r="G54" s="8">
        <v>31701688216</v>
      </c>
      <c r="I54" s="8">
        <v>35817312300</v>
      </c>
      <c r="K54" s="8">
        <v>111084822</v>
      </c>
      <c r="M54" s="8">
        <v>35706227478</v>
      </c>
    </row>
    <row r="55" spans="1:13" ht="21.75" hidden="1" customHeight="1" x14ac:dyDescent="0.2">
      <c r="A55" s="19" t="s">
        <v>143</v>
      </c>
      <c r="C55" s="8">
        <v>53305918343</v>
      </c>
      <c r="E55" s="8">
        <v>299792256</v>
      </c>
      <c r="G55" s="8">
        <v>53006126087</v>
      </c>
      <c r="I55" s="8">
        <v>58464555602</v>
      </c>
      <c r="K55" s="8">
        <v>415840871</v>
      </c>
      <c r="M55" s="8">
        <v>58048714731</v>
      </c>
    </row>
    <row r="56" spans="1:13" ht="21.75" hidden="1" customHeight="1" x14ac:dyDescent="0.2">
      <c r="A56" s="19" t="s">
        <v>140</v>
      </c>
      <c r="C56" s="8">
        <v>3207735602</v>
      </c>
      <c r="E56" s="8">
        <v>23648144</v>
      </c>
      <c r="G56" s="8">
        <v>3184087458</v>
      </c>
      <c r="I56" s="8">
        <v>3414686286</v>
      </c>
      <c r="K56" s="8">
        <v>28466102</v>
      </c>
      <c r="M56" s="8">
        <v>3386220184</v>
      </c>
    </row>
    <row r="57" spans="1:13" ht="21.75" hidden="1" customHeight="1" x14ac:dyDescent="0.2">
      <c r="A57" s="19" t="s">
        <v>143</v>
      </c>
      <c r="C57" s="8">
        <v>23013698624</v>
      </c>
      <c r="E57" s="8">
        <v>56606528</v>
      </c>
      <c r="G57" s="8">
        <v>22957092096</v>
      </c>
      <c r="I57" s="8">
        <v>23013698624</v>
      </c>
      <c r="K57" s="8">
        <v>56606528</v>
      </c>
      <c r="M57" s="8">
        <v>22957092096</v>
      </c>
    </row>
    <row r="58" spans="1:13" ht="21.75" hidden="1" customHeight="1" x14ac:dyDescent="0.2">
      <c r="A58" s="19" t="s">
        <v>143</v>
      </c>
      <c r="C58" s="8">
        <v>23013698624</v>
      </c>
      <c r="E58" s="8">
        <v>56606528</v>
      </c>
      <c r="G58" s="8">
        <v>22957092096</v>
      </c>
      <c r="I58" s="8">
        <v>23013698624</v>
      </c>
      <c r="K58" s="8">
        <v>56606528</v>
      </c>
      <c r="M58" s="8">
        <v>22957092096</v>
      </c>
    </row>
    <row r="59" spans="1:13" ht="21.75" hidden="1" customHeight="1" x14ac:dyDescent="0.2">
      <c r="A59" s="19" t="s">
        <v>139</v>
      </c>
      <c r="C59" s="8">
        <v>17684048200</v>
      </c>
      <c r="E59" s="8">
        <v>43497249</v>
      </c>
      <c r="G59" s="8">
        <v>17640550951</v>
      </c>
      <c r="I59" s="8">
        <v>17684048200</v>
      </c>
      <c r="K59" s="8">
        <v>43497249</v>
      </c>
      <c r="M59" s="8">
        <v>17640550951</v>
      </c>
    </row>
    <row r="60" spans="1:13" ht="21.75" hidden="1" customHeight="1" x14ac:dyDescent="0.2">
      <c r="A60" s="19" t="s">
        <v>139</v>
      </c>
      <c r="C60" s="8">
        <v>20283287652</v>
      </c>
      <c r="E60" s="8">
        <v>66466262</v>
      </c>
      <c r="G60" s="8">
        <v>20216821390</v>
      </c>
      <c r="I60" s="8">
        <v>20283287652</v>
      </c>
      <c r="K60" s="8">
        <v>66466262</v>
      </c>
      <c r="M60" s="8">
        <v>20216821390</v>
      </c>
    </row>
    <row r="61" spans="1:13" ht="21.75" hidden="1" customHeight="1" x14ac:dyDescent="0.2">
      <c r="A61" s="19" t="s">
        <v>139</v>
      </c>
      <c r="C61" s="8">
        <v>35826532586</v>
      </c>
      <c r="E61" s="8">
        <v>146629738</v>
      </c>
      <c r="G61" s="8">
        <v>35679902848</v>
      </c>
      <c r="I61" s="8">
        <v>35826532586</v>
      </c>
      <c r="K61" s="8">
        <v>146629738</v>
      </c>
      <c r="M61" s="8">
        <v>35679902848</v>
      </c>
    </row>
    <row r="62" spans="1:13" ht="21.75" hidden="1" customHeight="1" x14ac:dyDescent="0.2">
      <c r="A62" s="19" t="s">
        <v>139</v>
      </c>
      <c r="C62" s="8">
        <v>14202739704</v>
      </c>
      <c r="E62" s="8">
        <v>81246945</v>
      </c>
      <c r="G62" s="8">
        <v>14121492759</v>
      </c>
      <c r="I62" s="8">
        <v>14202739704</v>
      </c>
      <c r="K62" s="8">
        <v>81246945</v>
      </c>
      <c r="M62" s="8">
        <v>14121492759</v>
      </c>
    </row>
    <row r="63" spans="1:13" ht="21.75" hidden="1" customHeight="1" x14ac:dyDescent="0.2">
      <c r="A63" s="19" t="s">
        <v>139</v>
      </c>
      <c r="C63" s="8">
        <v>25722295886</v>
      </c>
      <c r="E63" s="8">
        <v>354454766</v>
      </c>
      <c r="G63" s="8">
        <v>25367841120</v>
      </c>
      <c r="I63" s="8">
        <v>25722295886</v>
      </c>
      <c r="K63" s="8">
        <v>354454766</v>
      </c>
      <c r="M63" s="8">
        <v>25367841120</v>
      </c>
    </row>
    <row r="64" spans="1:13" ht="21.75" hidden="1" customHeight="1" x14ac:dyDescent="0.2">
      <c r="A64" s="19" t="s">
        <v>139</v>
      </c>
      <c r="C64" s="8">
        <v>7052054789</v>
      </c>
      <c r="E64" s="8">
        <v>102810734</v>
      </c>
      <c r="G64" s="8">
        <v>6949244055</v>
      </c>
      <c r="I64" s="8">
        <v>7052054789</v>
      </c>
      <c r="K64" s="8">
        <v>102810734</v>
      </c>
      <c r="M64" s="8">
        <v>6949244055</v>
      </c>
    </row>
    <row r="65" spans="1:13" ht="21.75" hidden="1" customHeight="1" x14ac:dyDescent="0.2">
      <c r="A65" s="19" t="s">
        <v>139</v>
      </c>
      <c r="C65" s="8">
        <v>11265205479</v>
      </c>
      <c r="E65" s="8">
        <v>182186612</v>
      </c>
      <c r="G65" s="8">
        <v>11083018867</v>
      </c>
      <c r="I65" s="8">
        <v>11265205479</v>
      </c>
      <c r="K65" s="8">
        <v>182186612</v>
      </c>
      <c r="M65" s="8">
        <v>11083018867</v>
      </c>
    </row>
    <row r="66" spans="1:13" ht="21.75" hidden="1" customHeight="1" x14ac:dyDescent="0.2">
      <c r="A66" s="20" t="s">
        <v>139</v>
      </c>
      <c r="C66" s="10">
        <v>15097019178</v>
      </c>
      <c r="E66" s="10">
        <v>303966829</v>
      </c>
      <c r="G66" s="10">
        <v>14793052349</v>
      </c>
      <c r="I66" s="10">
        <v>15097019178</v>
      </c>
      <c r="K66" s="10">
        <v>303966829</v>
      </c>
      <c r="M66" s="10">
        <v>14793052349</v>
      </c>
    </row>
    <row r="67" spans="1:13" ht="21.75" hidden="1" customHeight="1" thickBot="1" x14ac:dyDescent="0.25">
      <c r="A67" s="21" t="s">
        <v>30</v>
      </c>
      <c r="C67" s="12">
        <v>575547064754</v>
      </c>
      <c r="E67" s="12">
        <v>449524335</v>
      </c>
      <c r="G67" s="12">
        <v>575097540419</v>
      </c>
      <c r="I67" s="12">
        <v>1478575120432</v>
      </c>
      <c r="K67" s="12">
        <v>3246322744</v>
      </c>
      <c r="M67" s="12">
        <v>1475328797688</v>
      </c>
    </row>
    <row r="68" spans="1:13" ht="18.75" x14ac:dyDescent="0.2">
      <c r="C68" s="8">
        <f>SUBTOTAL(9,C9:C67)</f>
        <v>123766</v>
      </c>
      <c r="D68" s="8">
        <f t="shared" ref="D68:M68" si="0">SUBTOTAL(9,D9:D67)</f>
        <v>0</v>
      </c>
      <c r="E68" s="8">
        <f t="shared" si="0"/>
        <v>0</v>
      </c>
      <c r="F68" s="8">
        <f t="shared" si="0"/>
        <v>0</v>
      </c>
      <c r="G68" s="8">
        <f t="shared" si="0"/>
        <v>123766</v>
      </c>
      <c r="H68" s="8">
        <f t="shared" si="0"/>
        <v>0</v>
      </c>
      <c r="I68" s="8">
        <f t="shared" si="0"/>
        <v>460477</v>
      </c>
      <c r="J68" s="8">
        <f t="shared" si="0"/>
        <v>0</v>
      </c>
      <c r="K68" s="8">
        <f t="shared" si="0"/>
        <v>0</v>
      </c>
      <c r="L68" s="8">
        <f t="shared" si="0"/>
        <v>0</v>
      </c>
      <c r="M68" s="8">
        <f t="shared" si="0"/>
        <v>460477</v>
      </c>
    </row>
  </sheetData>
  <autoFilter ref="A8:M67" xr:uid="{2E61A20D-02F0-446D-A2F0-F732C1F07DE6}">
    <filterColumn colId="0">
      <filters>
        <filter val="سپرده کوتاه مدت بانک خاورمیانه مهستان (کوتاه مدت)"/>
      </filters>
    </filterColumn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5D90-9FB8-4E1A-9F6A-EAE67B776CF4}">
  <sheetPr>
    <pageSetUpPr fitToPage="1"/>
  </sheetPr>
  <dimension ref="A1:O18"/>
  <sheetViews>
    <sheetView rightToLeft="1" view="pageBreakPreview" zoomScale="60" zoomScaleNormal="85" workbookViewId="0">
      <selection activeCell="A6" sqref="A6:A7"/>
    </sheetView>
  </sheetViews>
  <sheetFormatPr defaultRowHeight="15.75" x14ac:dyDescent="0.4"/>
  <cols>
    <col min="1" max="1" width="39" customWidth="1"/>
    <col min="2" max="2" width="1.28515625" customWidth="1"/>
    <col min="3" max="3" width="18.28515625" style="140" bestFit="1" customWidth="1"/>
    <col min="4" max="4" width="1.28515625" style="140" customWidth="1"/>
    <col min="5" max="5" width="15.85546875" style="140" bestFit="1" customWidth="1"/>
    <col min="6" max="6" width="1.28515625" style="140" customWidth="1"/>
    <col min="7" max="7" width="17.7109375" style="140" bestFit="1" customWidth="1"/>
    <col min="8" max="8" width="1.28515625" style="140" customWidth="1"/>
    <col min="9" max="9" width="19.140625" style="140" bestFit="1" customWidth="1"/>
    <col min="10" max="10" width="1.28515625" style="140" customWidth="1"/>
    <col min="11" max="11" width="15.85546875" style="140" bestFit="1" customWidth="1"/>
    <col min="12" max="12" width="1.28515625" style="140" customWidth="1"/>
    <col min="13" max="13" width="20.5703125" style="140" bestFit="1" customWidth="1"/>
    <col min="14" max="14" width="0.28515625" customWidth="1"/>
    <col min="15" max="15" width="17.7109375" bestFit="1" customWidth="1"/>
  </cols>
  <sheetData>
    <row r="1" spans="1:15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5" ht="21.75" customHeight="1" x14ac:dyDescent="0.2">
      <c r="A2" s="252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5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5" ht="14.45" customHeight="1" x14ac:dyDescent="0.4"/>
    <row r="5" spans="1:15" ht="40.5" customHeight="1" x14ac:dyDescent="0.2">
      <c r="A5" s="288" t="s">
        <v>255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5" ht="24" customHeight="1" x14ac:dyDescent="0.4">
      <c r="A6" s="270" t="s">
        <v>167</v>
      </c>
      <c r="C6" s="270" t="s">
        <v>183</v>
      </c>
      <c r="D6" s="270"/>
      <c r="E6" s="270"/>
      <c r="F6" s="270"/>
      <c r="G6" s="270"/>
      <c r="I6" s="270" t="s">
        <v>184</v>
      </c>
      <c r="J6" s="270"/>
      <c r="K6" s="270"/>
      <c r="L6" s="270"/>
      <c r="M6" s="270"/>
    </row>
    <row r="7" spans="1:15" ht="29.1" customHeight="1" x14ac:dyDescent="0.4">
      <c r="A7" s="270"/>
      <c r="C7" s="22" t="s">
        <v>253</v>
      </c>
      <c r="D7" s="141"/>
      <c r="E7" s="22" t="s">
        <v>245</v>
      </c>
      <c r="F7" s="141"/>
      <c r="G7" s="22" t="s">
        <v>254</v>
      </c>
      <c r="I7" s="22" t="s">
        <v>253</v>
      </c>
      <c r="J7" s="141"/>
      <c r="K7" s="22" t="s">
        <v>245</v>
      </c>
      <c r="L7" s="141"/>
      <c r="M7" s="22" t="s">
        <v>254</v>
      </c>
    </row>
    <row r="8" spans="1:15" ht="29.1" customHeight="1" x14ac:dyDescent="0.2">
      <c r="A8" s="137" t="s">
        <v>293</v>
      </c>
      <c r="C8" s="143">
        <v>41113595925</v>
      </c>
      <c r="D8" s="143">
        <v>0</v>
      </c>
      <c r="E8" s="226">
        <v>-651664804</v>
      </c>
      <c r="F8" s="143">
        <v>0</v>
      </c>
      <c r="G8" s="145">
        <f>C8-E8</f>
        <v>41765260729</v>
      </c>
      <c r="H8" s="143">
        <v>0</v>
      </c>
      <c r="I8" s="143">
        <v>282089219573</v>
      </c>
      <c r="J8" s="143">
        <v>0</v>
      </c>
      <c r="K8" s="143">
        <v>210236237</v>
      </c>
      <c r="L8" s="143">
        <v>0</v>
      </c>
      <c r="M8" s="145">
        <f>I8-K8</f>
        <v>281878983336</v>
      </c>
      <c r="O8" s="144"/>
    </row>
    <row r="9" spans="1:15" s="136" customFormat="1" ht="29.1" customHeight="1" x14ac:dyDescent="0.2">
      <c r="A9" s="138" t="s">
        <v>294</v>
      </c>
      <c r="C9" s="78">
        <v>356618741619</v>
      </c>
      <c r="D9" s="78">
        <v>0</v>
      </c>
      <c r="E9" s="78">
        <v>711191060</v>
      </c>
      <c r="F9" s="78">
        <v>0</v>
      </c>
      <c r="G9" s="145">
        <f t="shared" ref="G9:G14" si="0">C9-E9</f>
        <v>355907550559</v>
      </c>
      <c r="H9" s="78">
        <v>0</v>
      </c>
      <c r="I9" s="78">
        <v>755240299630</v>
      </c>
      <c r="J9" s="78">
        <v>0</v>
      </c>
      <c r="K9" s="78">
        <v>2182444792</v>
      </c>
      <c r="L9" s="78">
        <v>0</v>
      </c>
      <c r="M9" s="145">
        <f t="shared" ref="M9:M14" si="1">I9-K9</f>
        <v>753057854838</v>
      </c>
    </row>
    <row r="10" spans="1:15" s="136" customFormat="1" ht="29.1" customHeight="1" x14ac:dyDescent="0.2">
      <c r="A10" s="138" t="s">
        <v>295</v>
      </c>
      <c r="C10" s="78">
        <v>150292235281</v>
      </c>
      <c r="D10" s="78">
        <v>0</v>
      </c>
      <c r="E10" s="78">
        <v>378804705</v>
      </c>
      <c r="F10" s="78">
        <v>0</v>
      </c>
      <c r="G10" s="145">
        <f t="shared" si="0"/>
        <v>149913430576</v>
      </c>
      <c r="H10" s="78">
        <v>0</v>
      </c>
      <c r="I10" s="78">
        <v>279147092683</v>
      </c>
      <c r="J10" s="78">
        <v>0</v>
      </c>
      <c r="K10" s="78">
        <v>660340127</v>
      </c>
      <c r="L10" s="78">
        <v>0</v>
      </c>
      <c r="M10" s="145">
        <f t="shared" si="1"/>
        <v>278486752556</v>
      </c>
    </row>
    <row r="11" spans="1:15" s="136" customFormat="1" ht="29.1" customHeight="1" x14ac:dyDescent="0.2">
      <c r="A11" s="138" t="s">
        <v>296</v>
      </c>
      <c r="C11" s="78">
        <v>27522359121</v>
      </c>
      <c r="D11" s="78">
        <v>0</v>
      </c>
      <c r="E11" s="78">
        <v>11193374</v>
      </c>
      <c r="F11" s="78">
        <v>0</v>
      </c>
      <c r="G11" s="145">
        <f t="shared" si="0"/>
        <v>27511165747</v>
      </c>
      <c r="H11" s="78">
        <v>0</v>
      </c>
      <c r="I11" s="78">
        <v>81777763375</v>
      </c>
      <c r="J11" s="78">
        <v>0</v>
      </c>
      <c r="K11" s="78">
        <v>179093979</v>
      </c>
      <c r="L11" s="78">
        <v>0</v>
      </c>
      <c r="M11" s="145">
        <f t="shared" si="1"/>
        <v>81598669396</v>
      </c>
    </row>
    <row r="12" spans="1:15" s="136" customFormat="1" ht="29.1" customHeight="1" x14ac:dyDescent="0.2">
      <c r="A12" s="138" t="s">
        <v>297</v>
      </c>
      <c r="C12" s="78">
        <v>0</v>
      </c>
      <c r="D12" s="78">
        <v>0</v>
      </c>
      <c r="E12" s="78">
        <v>0</v>
      </c>
      <c r="F12" s="78">
        <v>0</v>
      </c>
      <c r="G12" s="78">
        <f t="shared" si="0"/>
        <v>0</v>
      </c>
      <c r="H12" s="78">
        <v>0</v>
      </c>
      <c r="I12" s="78">
        <v>80320255833</v>
      </c>
      <c r="J12" s="78">
        <v>0</v>
      </c>
      <c r="K12" s="78">
        <v>14207609</v>
      </c>
      <c r="L12" s="78">
        <v>0</v>
      </c>
      <c r="M12" s="145">
        <f t="shared" si="1"/>
        <v>80306048224</v>
      </c>
    </row>
    <row r="13" spans="1:15" s="136" customFormat="1" ht="29.1" customHeight="1" x14ac:dyDescent="0.2">
      <c r="A13" s="138" t="s">
        <v>298</v>
      </c>
      <c r="C13" s="78">
        <v>9042</v>
      </c>
      <c r="D13" s="78">
        <v>0</v>
      </c>
      <c r="E13" s="78">
        <v>0</v>
      </c>
      <c r="F13" s="78">
        <v>0</v>
      </c>
      <c r="G13" s="78">
        <f t="shared" si="0"/>
        <v>9042</v>
      </c>
      <c r="H13" s="78">
        <v>0</v>
      </c>
      <c r="I13" s="78">
        <v>28861</v>
      </c>
      <c r="J13" s="78">
        <v>0</v>
      </c>
      <c r="K13" s="78">
        <v>0</v>
      </c>
      <c r="L13" s="78">
        <v>0</v>
      </c>
      <c r="M13" s="145">
        <f t="shared" si="1"/>
        <v>28861</v>
      </c>
    </row>
    <row r="14" spans="1:15" s="136" customFormat="1" ht="29.1" customHeight="1" x14ac:dyDescent="0.2">
      <c r="A14" s="139" t="s">
        <v>299</v>
      </c>
      <c r="C14" s="78">
        <v>123766</v>
      </c>
      <c r="D14" s="78">
        <v>0</v>
      </c>
      <c r="E14" s="78">
        <v>0</v>
      </c>
      <c r="F14" s="78">
        <v>0</v>
      </c>
      <c r="G14" s="78">
        <f t="shared" si="0"/>
        <v>123766</v>
      </c>
      <c r="H14" s="78">
        <v>0</v>
      </c>
      <c r="I14" s="78">
        <v>460477</v>
      </c>
      <c r="J14" s="78">
        <v>0</v>
      </c>
      <c r="K14" s="78">
        <v>0</v>
      </c>
      <c r="L14" s="78">
        <v>0</v>
      </c>
      <c r="M14" s="145">
        <f t="shared" si="1"/>
        <v>460477</v>
      </c>
    </row>
    <row r="15" spans="1:15" ht="21.75" customHeight="1" thickBot="1" x14ac:dyDescent="0.25">
      <c r="A15" s="21" t="s">
        <v>30</v>
      </c>
      <c r="C15" s="80">
        <f>SUM(C8:C14)</f>
        <v>575547064754</v>
      </c>
      <c r="D15" s="53"/>
      <c r="E15" s="80">
        <f>SUM(E8:E14)</f>
        <v>449524335</v>
      </c>
      <c r="F15" s="53"/>
      <c r="G15" s="80">
        <f>SUM(G8:G14)</f>
        <v>575097540419</v>
      </c>
      <c r="H15" s="53"/>
      <c r="I15" s="80">
        <f>SUM(I8:I14)</f>
        <v>1478575120432</v>
      </c>
      <c r="J15" s="53"/>
      <c r="K15" s="80">
        <f>SUM(K8:K14)</f>
        <v>3246322744</v>
      </c>
      <c r="L15" s="53"/>
      <c r="M15" s="80">
        <f>SUM(M8:M14)</f>
        <v>1475328797688</v>
      </c>
    </row>
    <row r="16" spans="1:15" ht="16.5" thickTop="1" x14ac:dyDescent="0.4"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3:13" x14ac:dyDescent="0.4">
      <c r="C17" s="142">
        <f>C15-'درآمد سپرده بانکی'!D10</f>
        <v>0</v>
      </c>
      <c r="D17" s="142"/>
      <c r="E17" s="142"/>
      <c r="F17" s="142"/>
      <c r="G17" s="142"/>
      <c r="H17" s="142"/>
      <c r="I17" s="142">
        <f>I15-'درآمد سپرده بانکی'!H10</f>
        <v>0</v>
      </c>
      <c r="J17" s="142"/>
      <c r="K17" s="142"/>
      <c r="L17" s="142"/>
      <c r="M17" s="142"/>
    </row>
    <row r="18" spans="3:13" x14ac:dyDescent="0.4">
      <c r="G18" s="225"/>
      <c r="M18" s="14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2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6"/>
  <sheetViews>
    <sheetView rightToLeft="1" topLeftCell="A61" workbookViewId="0">
      <selection activeCell="G75" sqref="G7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1.75" customHeight="1" x14ac:dyDescent="0.2">
      <c r="A2" s="252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4.45" customHeight="1" x14ac:dyDescent="0.2"/>
    <row r="5" spans="1:13" ht="14.45" customHeight="1" x14ac:dyDescent="0.2">
      <c r="A5" s="288" t="s">
        <v>255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3" ht="14.45" customHeight="1" x14ac:dyDescent="0.2">
      <c r="A6" s="270" t="s">
        <v>167</v>
      </c>
      <c r="C6" s="270" t="s">
        <v>183</v>
      </c>
      <c r="D6" s="270"/>
      <c r="E6" s="270"/>
      <c r="F6" s="270"/>
      <c r="G6" s="270"/>
      <c r="I6" s="270" t="s">
        <v>184</v>
      </c>
      <c r="J6" s="270"/>
      <c r="K6" s="270"/>
      <c r="L6" s="270"/>
      <c r="M6" s="270"/>
    </row>
    <row r="7" spans="1:13" ht="29.1" customHeight="1" x14ac:dyDescent="0.2">
      <c r="A7" s="270"/>
      <c r="C7" s="14" t="s">
        <v>253</v>
      </c>
      <c r="D7" s="3"/>
      <c r="E7" s="14" t="s">
        <v>245</v>
      </c>
      <c r="F7" s="3"/>
      <c r="G7" s="14" t="s">
        <v>254</v>
      </c>
      <c r="I7" s="14" t="s">
        <v>253</v>
      </c>
      <c r="J7" s="3"/>
      <c r="K7" s="14" t="s">
        <v>245</v>
      </c>
      <c r="L7" s="3"/>
      <c r="M7" s="14" t="s">
        <v>254</v>
      </c>
    </row>
    <row r="8" spans="1:13" ht="21.75" customHeight="1" x14ac:dyDescent="0.2">
      <c r="A8" s="5" t="s">
        <v>115</v>
      </c>
      <c r="C8" s="6">
        <v>2617</v>
      </c>
      <c r="E8" s="6">
        <v>0</v>
      </c>
      <c r="G8" s="6">
        <v>2617</v>
      </c>
      <c r="I8" s="6">
        <v>138085618</v>
      </c>
      <c r="K8" s="6">
        <v>0</v>
      </c>
      <c r="M8" s="6">
        <v>138085618</v>
      </c>
    </row>
    <row r="9" spans="1:13" ht="21.75" customHeight="1" x14ac:dyDescent="0.2">
      <c r="A9" s="7" t="s">
        <v>117</v>
      </c>
      <c r="C9" s="8">
        <v>2691</v>
      </c>
      <c r="E9" s="8">
        <v>0</v>
      </c>
      <c r="G9" s="8">
        <v>2691</v>
      </c>
      <c r="I9" s="8">
        <v>30756</v>
      </c>
      <c r="K9" s="8">
        <v>0</v>
      </c>
      <c r="M9" s="8">
        <v>30756</v>
      </c>
    </row>
    <row r="10" spans="1:13" ht="21.75" customHeight="1" x14ac:dyDescent="0.2">
      <c r="A10" s="7" t="s">
        <v>119</v>
      </c>
      <c r="C10" s="8">
        <v>42589</v>
      </c>
      <c r="E10" s="8">
        <v>0</v>
      </c>
      <c r="G10" s="8">
        <v>42589</v>
      </c>
      <c r="I10" s="8">
        <v>126051</v>
      </c>
      <c r="K10" s="8">
        <v>0</v>
      </c>
      <c r="M10" s="8">
        <v>126051</v>
      </c>
    </row>
    <row r="11" spans="1:13" ht="21.75" customHeight="1" x14ac:dyDescent="0.2">
      <c r="A11" s="7" t="s">
        <v>121</v>
      </c>
      <c r="C11" s="8">
        <v>11551</v>
      </c>
      <c r="E11" s="8">
        <v>0</v>
      </c>
      <c r="G11" s="8">
        <v>11551</v>
      </c>
      <c r="I11" s="8">
        <v>42403</v>
      </c>
      <c r="K11" s="8">
        <v>0</v>
      </c>
      <c r="M11" s="8">
        <v>42403</v>
      </c>
    </row>
    <row r="12" spans="1:13" ht="21.75" customHeight="1" x14ac:dyDescent="0.2">
      <c r="A12" s="7" t="s">
        <v>122</v>
      </c>
      <c r="C12" s="8">
        <v>123766</v>
      </c>
      <c r="E12" s="8">
        <v>0</v>
      </c>
      <c r="G12" s="8">
        <v>123766</v>
      </c>
      <c r="I12" s="8">
        <v>460477</v>
      </c>
      <c r="K12" s="8">
        <v>0</v>
      </c>
      <c r="M12" s="8">
        <v>460477</v>
      </c>
    </row>
    <row r="13" spans="1:13" ht="21.75" customHeight="1" x14ac:dyDescent="0.2">
      <c r="A13" s="7" t="s">
        <v>128</v>
      </c>
      <c r="C13" s="8">
        <v>0</v>
      </c>
      <c r="E13" s="8">
        <v>0</v>
      </c>
      <c r="G13" s="8">
        <v>0</v>
      </c>
      <c r="I13" s="8">
        <v>13746</v>
      </c>
      <c r="K13" s="8">
        <v>0</v>
      </c>
      <c r="M13" s="8">
        <v>13746</v>
      </c>
    </row>
    <row r="14" spans="1:13" ht="21.75" customHeight="1" x14ac:dyDescent="0.2">
      <c r="A14" s="7" t="s">
        <v>129</v>
      </c>
      <c r="C14" s="8">
        <v>9042</v>
      </c>
      <c r="E14" s="8">
        <v>0</v>
      </c>
      <c r="G14" s="8">
        <v>9042</v>
      </c>
      <c r="I14" s="8">
        <v>28861</v>
      </c>
      <c r="K14" s="8">
        <v>0</v>
      </c>
      <c r="M14" s="8">
        <v>28861</v>
      </c>
    </row>
    <row r="15" spans="1:13" ht="21.75" customHeight="1" x14ac:dyDescent="0.2">
      <c r="A15" s="7" t="s">
        <v>130</v>
      </c>
      <c r="C15" s="8">
        <v>33818</v>
      </c>
      <c r="E15" s="8">
        <v>0</v>
      </c>
      <c r="G15" s="8">
        <v>33818</v>
      </c>
      <c r="I15" s="8">
        <v>100091</v>
      </c>
      <c r="K15" s="8">
        <v>0</v>
      </c>
      <c r="M15" s="8">
        <v>100091</v>
      </c>
    </row>
    <row r="16" spans="1:13" ht="21.75" customHeight="1" x14ac:dyDescent="0.2">
      <c r="A16" s="7" t="s">
        <v>131</v>
      </c>
      <c r="C16" s="8">
        <v>2958</v>
      </c>
      <c r="E16" s="8">
        <v>0</v>
      </c>
      <c r="G16" s="8">
        <v>2958</v>
      </c>
      <c r="I16" s="8">
        <v>9965</v>
      </c>
      <c r="K16" s="8">
        <v>0</v>
      </c>
      <c r="M16" s="8">
        <v>9965</v>
      </c>
    </row>
    <row r="17" spans="1:13" ht="21.75" customHeight="1" x14ac:dyDescent="0.2">
      <c r="A17" s="7" t="s">
        <v>132</v>
      </c>
      <c r="C17" s="8">
        <v>27522356163</v>
      </c>
      <c r="E17" s="8">
        <v>11193374</v>
      </c>
      <c r="G17" s="8">
        <v>27511162789</v>
      </c>
      <c r="I17" s="8">
        <v>81777753410</v>
      </c>
      <c r="K17" s="8">
        <v>179093979</v>
      </c>
      <c r="M17" s="8">
        <v>81598659431</v>
      </c>
    </row>
    <row r="18" spans="1:13" ht="21.75" customHeight="1" x14ac:dyDescent="0.2">
      <c r="A18" s="7" t="s">
        <v>139</v>
      </c>
      <c r="C18" s="8">
        <v>0</v>
      </c>
      <c r="E18" s="8">
        <v>0</v>
      </c>
      <c r="G18" s="8">
        <v>0</v>
      </c>
      <c r="I18" s="8">
        <v>3528124991</v>
      </c>
      <c r="K18" s="8">
        <v>0</v>
      </c>
      <c r="M18" s="8">
        <v>3528124991</v>
      </c>
    </row>
    <row r="19" spans="1:13" ht="21.75" customHeight="1" x14ac:dyDescent="0.2">
      <c r="A19" s="7" t="s">
        <v>139</v>
      </c>
      <c r="C19" s="8">
        <v>0</v>
      </c>
      <c r="E19" s="8">
        <v>0</v>
      </c>
      <c r="G19" s="8">
        <v>0</v>
      </c>
      <c r="I19" s="8">
        <v>7262755337</v>
      </c>
      <c r="K19" s="8">
        <v>0</v>
      </c>
      <c r="M19" s="8">
        <v>7262755337</v>
      </c>
    </row>
    <row r="20" spans="1:13" ht="21.75" customHeight="1" x14ac:dyDescent="0.2">
      <c r="A20" s="7" t="s">
        <v>135</v>
      </c>
      <c r="C20" s="8">
        <v>0</v>
      </c>
      <c r="E20" s="8">
        <v>0</v>
      </c>
      <c r="G20" s="8">
        <v>0</v>
      </c>
      <c r="I20" s="8">
        <v>8459</v>
      </c>
      <c r="K20" s="8">
        <v>0</v>
      </c>
      <c r="M20" s="8">
        <v>8459</v>
      </c>
    </row>
    <row r="21" spans="1:13" ht="21.75" customHeight="1" x14ac:dyDescent="0.2">
      <c r="A21" s="7" t="s">
        <v>139</v>
      </c>
      <c r="C21" s="8">
        <v>0</v>
      </c>
      <c r="E21" s="8">
        <v>0</v>
      </c>
      <c r="G21" s="8">
        <v>0</v>
      </c>
      <c r="I21" s="8">
        <v>6106902322</v>
      </c>
      <c r="K21" s="8">
        <v>0</v>
      </c>
      <c r="M21" s="8">
        <v>6106902322</v>
      </c>
    </row>
    <row r="22" spans="1:13" ht="21.75" customHeight="1" x14ac:dyDescent="0.2">
      <c r="A22" s="7" t="s">
        <v>140</v>
      </c>
      <c r="C22" s="8">
        <v>0</v>
      </c>
      <c r="E22" s="8">
        <v>0</v>
      </c>
      <c r="G22" s="8">
        <v>0</v>
      </c>
      <c r="I22" s="8">
        <v>8995652811</v>
      </c>
      <c r="K22" s="8">
        <v>0</v>
      </c>
      <c r="M22" s="8">
        <v>8995652811</v>
      </c>
    </row>
    <row r="23" spans="1:13" ht="21.75" customHeight="1" x14ac:dyDescent="0.2">
      <c r="A23" s="7" t="s">
        <v>137</v>
      </c>
      <c r="C23" s="8">
        <v>2958904104</v>
      </c>
      <c r="E23" s="8">
        <v>-46938894</v>
      </c>
      <c r="G23" s="8">
        <v>3005842998</v>
      </c>
      <c r="I23" s="8">
        <v>30293584541</v>
      </c>
      <c r="K23" s="8">
        <v>0</v>
      </c>
      <c r="M23" s="8">
        <v>30293584541</v>
      </c>
    </row>
    <row r="24" spans="1:13" ht="21.75" customHeight="1" x14ac:dyDescent="0.2">
      <c r="A24" s="7" t="s">
        <v>139</v>
      </c>
      <c r="C24" s="8">
        <v>0</v>
      </c>
      <c r="E24" s="8">
        <v>0</v>
      </c>
      <c r="G24" s="8">
        <v>0</v>
      </c>
      <c r="I24" s="8">
        <v>39667628143</v>
      </c>
      <c r="K24" s="8">
        <v>0</v>
      </c>
      <c r="M24" s="8">
        <v>39667628143</v>
      </c>
    </row>
    <row r="25" spans="1:13" ht="21.75" customHeight="1" x14ac:dyDescent="0.2">
      <c r="A25" s="7" t="s">
        <v>137</v>
      </c>
      <c r="C25" s="8">
        <v>0</v>
      </c>
      <c r="E25" s="8">
        <v>0</v>
      </c>
      <c r="G25" s="8">
        <v>0</v>
      </c>
      <c r="I25" s="8">
        <v>4596763820</v>
      </c>
      <c r="K25" s="8">
        <v>0</v>
      </c>
      <c r="M25" s="8">
        <v>4596763820</v>
      </c>
    </row>
    <row r="26" spans="1:13" ht="21.75" customHeight="1" x14ac:dyDescent="0.2">
      <c r="A26" s="7" t="s">
        <v>139</v>
      </c>
      <c r="C26" s="8">
        <v>0</v>
      </c>
      <c r="E26" s="8">
        <v>0</v>
      </c>
      <c r="G26" s="8">
        <v>0</v>
      </c>
      <c r="I26" s="8">
        <v>37892566266</v>
      </c>
      <c r="K26" s="8">
        <v>0</v>
      </c>
      <c r="M26" s="8">
        <v>37892566266</v>
      </c>
    </row>
    <row r="27" spans="1:13" ht="21.75" customHeight="1" x14ac:dyDescent="0.2">
      <c r="A27" s="7" t="s">
        <v>138</v>
      </c>
      <c r="C27" s="8">
        <v>0</v>
      </c>
      <c r="E27" s="8">
        <v>0</v>
      </c>
      <c r="G27" s="8">
        <v>0</v>
      </c>
      <c r="I27" s="8">
        <v>525236</v>
      </c>
      <c r="K27" s="8">
        <v>0</v>
      </c>
      <c r="M27" s="8">
        <v>525236</v>
      </c>
    </row>
    <row r="28" spans="1:13" ht="21.75" customHeight="1" x14ac:dyDescent="0.2">
      <c r="A28" s="7" t="s">
        <v>235</v>
      </c>
      <c r="C28" s="8">
        <v>0</v>
      </c>
      <c r="E28" s="8">
        <v>0</v>
      </c>
      <c r="G28" s="8">
        <v>0</v>
      </c>
      <c r="I28" s="8">
        <v>80319722138</v>
      </c>
      <c r="K28" s="8">
        <v>14207609</v>
      </c>
      <c r="M28" s="8">
        <v>80305514529</v>
      </c>
    </row>
    <row r="29" spans="1:13" ht="21.75" customHeight="1" x14ac:dyDescent="0.2">
      <c r="A29" s="7" t="s">
        <v>137</v>
      </c>
      <c r="C29" s="8">
        <v>0</v>
      </c>
      <c r="E29" s="8">
        <v>0</v>
      </c>
      <c r="G29" s="8">
        <v>0</v>
      </c>
      <c r="I29" s="8">
        <v>10411509923</v>
      </c>
      <c r="K29" s="8">
        <v>1297329</v>
      </c>
      <c r="M29" s="8">
        <v>10410212594</v>
      </c>
    </row>
    <row r="30" spans="1:13" ht="21.75" customHeight="1" x14ac:dyDescent="0.2">
      <c r="A30" s="7" t="s">
        <v>139</v>
      </c>
      <c r="C30" s="8">
        <v>0</v>
      </c>
      <c r="E30" s="8">
        <v>0</v>
      </c>
      <c r="G30" s="8">
        <v>0</v>
      </c>
      <c r="I30" s="8">
        <v>43328962173</v>
      </c>
      <c r="K30" s="8">
        <v>53030034</v>
      </c>
      <c r="M30" s="8">
        <v>43275932139</v>
      </c>
    </row>
    <row r="31" spans="1:13" ht="21.75" customHeight="1" x14ac:dyDescent="0.2">
      <c r="A31" s="7" t="s">
        <v>140</v>
      </c>
      <c r="C31" s="8">
        <v>0</v>
      </c>
      <c r="E31" s="8">
        <v>0</v>
      </c>
      <c r="G31" s="8">
        <v>0</v>
      </c>
      <c r="I31" s="8">
        <v>20180103129</v>
      </c>
      <c r="K31" s="8">
        <v>0</v>
      </c>
      <c r="M31" s="8">
        <v>20180103129</v>
      </c>
    </row>
    <row r="32" spans="1:13" ht="21.75" customHeight="1" x14ac:dyDescent="0.2">
      <c r="A32" s="7" t="s">
        <v>137</v>
      </c>
      <c r="C32" s="8">
        <v>0</v>
      </c>
      <c r="E32" s="8">
        <v>0</v>
      </c>
      <c r="G32" s="8">
        <v>0</v>
      </c>
      <c r="I32" s="8">
        <v>8386938569</v>
      </c>
      <c r="K32" s="8">
        <v>0</v>
      </c>
      <c r="M32" s="8">
        <v>8386938569</v>
      </c>
    </row>
    <row r="33" spans="1:13" ht="21.75" customHeight="1" x14ac:dyDescent="0.2">
      <c r="A33" s="7" t="s">
        <v>139</v>
      </c>
      <c r="C33" s="8">
        <v>1599852832</v>
      </c>
      <c r="E33" s="8">
        <v>-24982234</v>
      </c>
      <c r="G33" s="8">
        <v>1624835066</v>
      </c>
      <c r="I33" s="8">
        <v>15769416945</v>
      </c>
      <c r="K33" s="8">
        <v>0</v>
      </c>
      <c r="M33" s="8">
        <v>15769416945</v>
      </c>
    </row>
    <row r="34" spans="1:13" ht="21.75" customHeight="1" x14ac:dyDescent="0.2">
      <c r="A34" s="7" t="s">
        <v>140</v>
      </c>
      <c r="C34" s="8">
        <v>0</v>
      </c>
      <c r="E34" s="8">
        <v>0</v>
      </c>
      <c r="G34" s="8">
        <v>0</v>
      </c>
      <c r="I34" s="8">
        <v>3293780389</v>
      </c>
      <c r="K34" s="8">
        <v>22497986</v>
      </c>
      <c r="M34" s="8">
        <v>3271282403</v>
      </c>
    </row>
    <row r="35" spans="1:13" ht="21.75" customHeight="1" x14ac:dyDescent="0.2">
      <c r="A35" s="7" t="s">
        <v>140</v>
      </c>
      <c r="C35" s="8">
        <v>4738733891</v>
      </c>
      <c r="E35" s="8">
        <v>0</v>
      </c>
      <c r="G35" s="8">
        <v>4738733891</v>
      </c>
      <c r="I35" s="8">
        <v>40592771872</v>
      </c>
      <c r="K35" s="8">
        <v>38503393</v>
      </c>
      <c r="M35" s="8">
        <v>40554268479</v>
      </c>
    </row>
    <row r="36" spans="1:13" ht="21.75" customHeight="1" x14ac:dyDescent="0.2">
      <c r="A36" s="7" t="s">
        <v>137</v>
      </c>
      <c r="C36" s="8">
        <v>9863013696</v>
      </c>
      <c r="E36" s="8">
        <v>-159509655</v>
      </c>
      <c r="G36" s="8">
        <v>10022523351</v>
      </c>
      <c r="I36" s="8">
        <v>68753790332</v>
      </c>
      <c r="K36" s="8">
        <v>0</v>
      </c>
      <c r="M36" s="8">
        <v>68753790332</v>
      </c>
    </row>
    <row r="37" spans="1:13" ht="21.75" customHeight="1" x14ac:dyDescent="0.2">
      <c r="A37" s="7" t="s">
        <v>140</v>
      </c>
      <c r="C37" s="8">
        <v>20345206015</v>
      </c>
      <c r="E37" s="8">
        <v>-468864399</v>
      </c>
      <c r="G37" s="8">
        <v>20814070414</v>
      </c>
      <c r="I37" s="8">
        <v>83031552283</v>
      </c>
      <c r="K37" s="8">
        <v>119471427</v>
      </c>
      <c r="M37" s="8">
        <v>82912080856</v>
      </c>
    </row>
    <row r="38" spans="1:13" ht="21.75" customHeight="1" x14ac:dyDescent="0.2">
      <c r="A38" s="7" t="s">
        <v>139</v>
      </c>
      <c r="C38" s="8">
        <v>2605050306</v>
      </c>
      <c r="E38" s="8">
        <v>-27268049</v>
      </c>
      <c r="G38" s="8">
        <v>2632318355</v>
      </c>
      <c r="I38" s="8">
        <v>41352822355</v>
      </c>
      <c r="K38" s="8">
        <v>0</v>
      </c>
      <c r="M38" s="8">
        <v>41352822355</v>
      </c>
    </row>
    <row r="39" spans="1:13" ht="21.75" customHeight="1" x14ac:dyDescent="0.2">
      <c r="A39" s="7" t="s">
        <v>139</v>
      </c>
      <c r="C39" s="8">
        <v>0</v>
      </c>
      <c r="E39" s="8">
        <v>-76101324</v>
      </c>
      <c r="G39" s="8">
        <v>76101324</v>
      </c>
      <c r="I39" s="8">
        <v>50204081088</v>
      </c>
      <c r="K39" s="8">
        <v>155545023</v>
      </c>
      <c r="M39" s="8">
        <v>50048536065</v>
      </c>
    </row>
    <row r="40" spans="1:13" ht="21.75" customHeight="1" x14ac:dyDescent="0.2">
      <c r="A40" s="7" t="s">
        <v>143</v>
      </c>
      <c r="C40" s="8">
        <v>50958904096</v>
      </c>
      <c r="E40" s="8">
        <v>-34200607</v>
      </c>
      <c r="G40" s="8">
        <v>50993104703</v>
      </c>
      <c r="I40" s="8">
        <v>111835616422</v>
      </c>
      <c r="K40" s="8">
        <v>131286200</v>
      </c>
      <c r="M40" s="8">
        <v>111704330222</v>
      </c>
    </row>
    <row r="41" spans="1:13" ht="21.75" customHeight="1" x14ac:dyDescent="0.2">
      <c r="A41" s="7" t="s">
        <v>236</v>
      </c>
      <c r="C41" s="8">
        <v>0</v>
      </c>
      <c r="E41" s="8">
        <v>0</v>
      </c>
      <c r="G41" s="8">
        <v>0</v>
      </c>
      <c r="I41" s="8">
        <v>62819155890</v>
      </c>
      <c r="K41" s="8">
        <v>0</v>
      </c>
      <c r="M41" s="8">
        <v>62819155890</v>
      </c>
    </row>
    <row r="42" spans="1:13" ht="21.75" customHeight="1" x14ac:dyDescent="0.2">
      <c r="A42" s="7" t="s">
        <v>139</v>
      </c>
      <c r="C42" s="8">
        <v>14564065899</v>
      </c>
      <c r="E42" s="8">
        <v>-232076185</v>
      </c>
      <c r="G42" s="8">
        <v>14796142084</v>
      </c>
      <c r="I42" s="8">
        <v>53140285067</v>
      </c>
      <c r="K42" s="8">
        <v>0</v>
      </c>
      <c r="M42" s="8">
        <v>53140285067</v>
      </c>
    </row>
    <row r="43" spans="1:13" ht="21.75" customHeight="1" x14ac:dyDescent="0.2">
      <c r="A43" s="7" t="s">
        <v>139</v>
      </c>
      <c r="C43" s="8">
        <v>18837813234</v>
      </c>
      <c r="E43" s="8">
        <v>-53825725</v>
      </c>
      <c r="G43" s="8">
        <v>18891638959</v>
      </c>
      <c r="I43" s="8">
        <v>51635621450</v>
      </c>
      <c r="K43" s="8">
        <v>0</v>
      </c>
      <c r="M43" s="8">
        <v>51635621450</v>
      </c>
    </row>
    <row r="44" spans="1:13" ht="21.75" customHeight="1" x14ac:dyDescent="0.2">
      <c r="A44" s="7" t="s">
        <v>139</v>
      </c>
      <c r="C44" s="8">
        <v>6913972606</v>
      </c>
      <c r="E44" s="8">
        <v>-22925644</v>
      </c>
      <c r="G44" s="8">
        <v>6936898250</v>
      </c>
      <c r="I44" s="8">
        <v>16234520542</v>
      </c>
      <c r="K44" s="8">
        <v>0</v>
      </c>
      <c r="M44" s="8">
        <v>16234520542</v>
      </c>
    </row>
    <row r="45" spans="1:13" ht="21.75" customHeight="1" x14ac:dyDescent="0.2">
      <c r="A45" s="7" t="s">
        <v>139</v>
      </c>
      <c r="C45" s="8">
        <v>6370027393</v>
      </c>
      <c r="E45" s="8">
        <v>-4710254</v>
      </c>
      <c r="G45" s="8">
        <v>6374737647</v>
      </c>
      <c r="I45" s="8">
        <v>11163452041</v>
      </c>
      <c r="K45" s="8">
        <v>22710590</v>
      </c>
      <c r="M45" s="8">
        <v>11140741451</v>
      </c>
    </row>
    <row r="46" spans="1:13" ht="21.75" customHeight="1" x14ac:dyDescent="0.2">
      <c r="A46" s="7" t="s">
        <v>139</v>
      </c>
      <c r="C46" s="8">
        <v>3501544983</v>
      </c>
      <c r="E46" s="8">
        <v>-16858684</v>
      </c>
      <c r="G46" s="8">
        <v>3518403667</v>
      </c>
      <c r="I46" s="8">
        <v>7313483057</v>
      </c>
      <c r="K46" s="8">
        <v>8042381</v>
      </c>
      <c r="M46" s="8">
        <v>7305440676</v>
      </c>
    </row>
    <row r="47" spans="1:13" ht="21.75" customHeight="1" x14ac:dyDescent="0.2">
      <c r="A47" s="7" t="s">
        <v>139</v>
      </c>
      <c r="C47" s="8">
        <v>16238627997</v>
      </c>
      <c r="E47" s="8">
        <v>3500175</v>
      </c>
      <c r="G47" s="8">
        <v>16235127822</v>
      </c>
      <c r="I47" s="8">
        <v>26725413185</v>
      </c>
      <c r="K47" s="8">
        <v>80504037</v>
      </c>
      <c r="M47" s="8">
        <v>26644909148</v>
      </c>
    </row>
    <row r="48" spans="1:13" ht="21.75" customHeight="1" x14ac:dyDescent="0.2">
      <c r="A48" s="7" t="s">
        <v>139</v>
      </c>
      <c r="C48" s="8">
        <v>23768807998</v>
      </c>
      <c r="E48" s="8">
        <v>5687890</v>
      </c>
      <c r="G48" s="8">
        <v>23763120108</v>
      </c>
      <c r="I48" s="8">
        <v>38420812918</v>
      </c>
      <c r="K48" s="8">
        <v>125133582</v>
      </c>
      <c r="M48" s="8">
        <v>38295679336</v>
      </c>
    </row>
    <row r="49" spans="1:13" ht="21.75" customHeight="1" x14ac:dyDescent="0.2">
      <c r="A49" s="7" t="s">
        <v>139</v>
      </c>
      <c r="C49" s="8">
        <v>25491171998</v>
      </c>
      <c r="E49" s="8">
        <v>7910722</v>
      </c>
      <c r="G49" s="8">
        <v>25483261276</v>
      </c>
      <c r="I49" s="8">
        <v>38960088698</v>
      </c>
      <c r="K49" s="8">
        <v>150303715</v>
      </c>
      <c r="M49" s="8">
        <v>38809784983</v>
      </c>
    </row>
    <row r="50" spans="1:13" ht="21.75" customHeight="1" x14ac:dyDescent="0.2">
      <c r="A50" s="7" t="s">
        <v>139</v>
      </c>
      <c r="C50" s="8">
        <v>26749016724</v>
      </c>
      <c r="E50" s="8">
        <v>-166871683</v>
      </c>
      <c r="G50" s="8">
        <v>26915888407</v>
      </c>
      <c r="I50" s="8">
        <v>41417832326</v>
      </c>
      <c r="K50" s="8">
        <v>0</v>
      </c>
      <c r="M50" s="8">
        <v>41417832326</v>
      </c>
    </row>
    <row r="51" spans="1:13" ht="21.75" customHeight="1" x14ac:dyDescent="0.2">
      <c r="A51" s="7" t="s">
        <v>150</v>
      </c>
      <c r="C51" s="8">
        <v>4043</v>
      </c>
      <c r="E51" s="8">
        <v>0</v>
      </c>
      <c r="G51" s="8">
        <v>4043</v>
      </c>
      <c r="I51" s="8">
        <v>311372</v>
      </c>
      <c r="K51" s="8">
        <v>0</v>
      </c>
      <c r="M51" s="8">
        <v>311372</v>
      </c>
    </row>
    <row r="52" spans="1:13" ht="21.75" customHeight="1" x14ac:dyDescent="0.2">
      <c r="A52" s="7" t="s">
        <v>139</v>
      </c>
      <c r="C52" s="8">
        <v>31121621897</v>
      </c>
      <c r="E52" s="8">
        <v>16235956</v>
      </c>
      <c r="G52" s="8">
        <v>31105385941</v>
      </c>
      <c r="I52" s="8">
        <v>42164778054</v>
      </c>
      <c r="K52" s="8">
        <v>194831473</v>
      </c>
      <c r="M52" s="8">
        <v>41969946581</v>
      </c>
    </row>
    <row r="53" spans="1:13" ht="21.75" customHeight="1" x14ac:dyDescent="0.2">
      <c r="A53" s="7" t="s">
        <v>139</v>
      </c>
      <c r="C53" s="8">
        <v>31723905180</v>
      </c>
      <c r="E53" s="8">
        <v>22216964</v>
      </c>
      <c r="G53" s="8">
        <v>31701688216</v>
      </c>
      <c r="I53" s="8">
        <v>35817312300</v>
      </c>
      <c r="K53" s="8">
        <v>111084822</v>
      </c>
      <c r="M53" s="8">
        <v>35706227478</v>
      </c>
    </row>
    <row r="54" spans="1:13" ht="21.75" customHeight="1" x14ac:dyDescent="0.2">
      <c r="A54" s="7" t="s">
        <v>143</v>
      </c>
      <c r="C54" s="8">
        <v>53305918343</v>
      </c>
      <c r="E54" s="8">
        <v>299792256</v>
      </c>
      <c r="G54" s="8">
        <v>53006126087</v>
      </c>
      <c r="I54" s="8">
        <v>58464555602</v>
      </c>
      <c r="K54" s="8">
        <v>415840871</v>
      </c>
      <c r="M54" s="8">
        <v>58048714731</v>
      </c>
    </row>
    <row r="55" spans="1:13" ht="21.75" customHeight="1" x14ac:dyDescent="0.2">
      <c r="A55" s="7" t="s">
        <v>140</v>
      </c>
      <c r="C55" s="8">
        <v>3207735602</v>
      </c>
      <c r="E55" s="8">
        <v>23648144</v>
      </c>
      <c r="G55" s="8">
        <v>3184087458</v>
      </c>
      <c r="I55" s="8">
        <v>3414686286</v>
      </c>
      <c r="K55" s="8">
        <v>28466102</v>
      </c>
      <c r="M55" s="8">
        <v>3386220184</v>
      </c>
    </row>
    <row r="56" spans="1:13" ht="21.75" customHeight="1" x14ac:dyDescent="0.2">
      <c r="A56" s="7" t="s">
        <v>143</v>
      </c>
      <c r="C56" s="8">
        <v>23013698624</v>
      </c>
      <c r="E56" s="8">
        <v>56606528</v>
      </c>
      <c r="G56" s="8">
        <v>22957092096</v>
      </c>
      <c r="I56" s="8">
        <v>23013698624</v>
      </c>
      <c r="K56" s="8">
        <v>56606528</v>
      </c>
      <c r="M56" s="8">
        <v>22957092096</v>
      </c>
    </row>
    <row r="57" spans="1:13" ht="21.75" customHeight="1" x14ac:dyDescent="0.2">
      <c r="A57" s="7" t="s">
        <v>143</v>
      </c>
      <c r="C57" s="8">
        <v>23013698624</v>
      </c>
      <c r="E57" s="8">
        <v>56606528</v>
      </c>
      <c r="G57" s="8">
        <v>22957092096</v>
      </c>
      <c r="I57" s="8">
        <v>23013698624</v>
      </c>
      <c r="K57" s="8">
        <v>56606528</v>
      </c>
      <c r="M57" s="8">
        <v>22957092096</v>
      </c>
    </row>
    <row r="58" spans="1:13" ht="21.75" customHeight="1" x14ac:dyDescent="0.2">
      <c r="A58" s="7" t="s">
        <v>139</v>
      </c>
      <c r="C58" s="8">
        <v>17684048200</v>
      </c>
      <c r="E58" s="8">
        <v>43497249</v>
      </c>
      <c r="G58" s="8">
        <v>17640550951</v>
      </c>
      <c r="I58" s="8">
        <v>17684048200</v>
      </c>
      <c r="K58" s="8">
        <v>43497249</v>
      </c>
      <c r="M58" s="8">
        <v>17640550951</v>
      </c>
    </row>
    <row r="59" spans="1:13" ht="21.75" customHeight="1" x14ac:dyDescent="0.2">
      <c r="A59" s="7" t="s">
        <v>139</v>
      </c>
      <c r="C59" s="8">
        <v>20283287652</v>
      </c>
      <c r="E59" s="8">
        <v>66466262</v>
      </c>
      <c r="G59" s="8">
        <v>20216821390</v>
      </c>
      <c r="I59" s="8">
        <v>20283287652</v>
      </c>
      <c r="K59" s="8">
        <v>66466262</v>
      </c>
      <c r="M59" s="8">
        <v>20216821390</v>
      </c>
    </row>
    <row r="60" spans="1:13" ht="21.75" customHeight="1" x14ac:dyDescent="0.2">
      <c r="A60" s="7" t="s">
        <v>139</v>
      </c>
      <c r="C60" s="8">
        <v>35826532586</v>
      </c>
      <c r="E60" s="8">
        <v>146629738</v>
      </c>
      <c r="G60" s="8">
        <v>35679902848</v>
      </c>
      <c r="I60" s="8">
        <v>35826532586</v>
      </c>
      <c r="K60" s="8">
        <v>146629738</v>
      </c>
      <c r="M60" s="8">
        <v>35679902848</v>
      </c>
    </row>
    <row r="61" spans="1:13" ht="21.75" customHeight="1" x14ac:dyDescent="0.2">
      <c r="A61" s="7" t="s">
        <v>139</v>
      </c>
      <c r="C61" s="8">
        <v>14202739704</v>
      </c>
      <c r="E61" s="8">
        <v>81246945</v>
      </c>
      <c r="G61" s="8">
        <v>14121492759</v>
      </c>
      <c r="I61" s="8">
        <v>14202739704</v>
      </c>
      <c r="K61" s="8">
        <v>81246945</v>
      </c>
      <c r="M61" s="8">
        <v>14121492759</v>
      </c>
    </row>
    <row r="62" spans="1:13" ht="21.75" customHeight="1" x14ac:dyDescent="0.2">
      <c r="A62" s="7" t="s">
        <v>139</v>
      </c>
      <c r="C62" s="8">
        <v>25722295886</v>
      </c>
      <c r="E62" s="8">
        <v>354454766</v>
      </c>
      <c r="G62" s="8">
        <v>25367841120</v>
      </c>
      <c r="I62" s="8">
        <v>25722295886</v>
      </c>
      <c r="K62" s="8">
        <v>354454766</v>
      </c>
      <c r="M62" s="8">
        <v>25367841120</v>
      </c>
    </row>
    <row r="63" spans="1:13" ht="21.75" customHeight="1" x14ac:dyDescent="0.2">
      <c r="A63" s="7" t="s">
        <v>139</v>
      </c>
      <c r="C63" s="8">
        <v>7052054789</v>
      </c>
      <c r="E63" s="8">
        <v>102810734</v>
      </c>
      <c r="G63" s="8">
        <v>6949244055</v>
      </c>
      <c r="I63" s="8">
        <v>7052054789</v>
      </c>
      <c r="K63" s="8">
        <v>102810734</v>
      </c>
      <c r="M63" s="8">
        <v>6949244055</v>
      </c>
    </row>
    <row r="64" spans="1:13" ht="21.75" customHeight="1" x14ac:dyDescent="0.2">
      <c r="A64" s="7" t="s">
        <v>139</v>
      </c>
      <c r="C64" s="8">
        <v>11265205479</v>
      </c>
      <c r="E64" s="8">
        <v>182186612</v>
      </c>
      <c r="G64" s="8">
        <v>11083018867</v>
      </c>
      <c r="I64" s="8">
        <v>11265205479</v>
      </c>
      <c r="K64" s="8">
        <v>182186612</v>
      </c>
      <c r="M64" s="8">
        <v>11083018867</v>
      </c>
    </row>
    <row r="65" spans="1:13" ht="21.75" customHeight="1" x14ac:dyDescent="0.2">
      <c r="A65" s="9" t="s">
        <v>139</v>
      </c>
      <c r="C65" s="10">
        <v>15097019178</v>
      </c>
      <c r="E65" s="10">
        <v>303966829</v>
      </c>
      <c r="G65" s="10">
        <v>14793052349</v>
      </c>
      <c r="I65" s="10">
        <v>15097019178</v>
      </c>
      <c r="K65" s="10">
        <v>303966829</v>
      </c>
      <c r="M65" s="10">
        <v>14793052349</v>
      </c>
    </row>
    <row r="66" spans="1:13" ht="21.75" customHeight="1" x14ac:dyDescent="0.2">
      <c r="A66" s="11" t="s">
        <v>30</v>
      </c>
      <c r="C66" s="12">
        <v>575547064754</v>
      </c>
      <c r="E66" s="12">
        <v>449524335</v>
      </c>
      <c r="G66" s="12">
        <v>575097540419</v>
      </c>
      <c r="I66" s="12">
        <v>1478575120432</v>
      </c>
      <c r="K66" s="12">
        <v>3246322744</v>
      </c>
      <c r="M66" s="12">
        <v>1475328797688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8"/>
  <sheetViews>
    <sheetView rightToLeft="1" view="pageBreakPreview" topLeftCell="A2" zoomScale="70" zoomScaleNormal="100" zoomScaleSheetLayoutView="70" workbookViewId="0">
      <selection activeCell="T29" sqref="T29"/>
    </sheetView>
  </sheetViews>
  <sheetFormatPr defaultRowHeight="12.75" x14ac:dyDescent="0.2"/>
  <cols>
    <col min="1" max="1" width="29.85546875" style="84" bestFit="1" customWidth="1"/>
    <col min="2" max="2" width="1.28515625" style="84" customWidth="1"/>
    <col min="3" max="3" width="8.28515625" style="84" bestFit="1" customWidth="1"/>
    <col min="4" max="4" width="1.28515625" style="84" customWidth="1"/>
    <col min="5" max="5" width="14.7109375" style="84" bestFit="1" customWidth="1"/>
    <col min="6" max="6" width="1.28515625" style="84" customWidth="1"/>
    <col min="7" max="7" width="14.85546875" style="84" bestFit="1" customWidth="1"/>
    <col min="8" max="8" width="1.28515625" style="84" customWidth="1"/>
    <col min="9" max="9" width="19.140625" style="84" bestFit="1" customWidth="1"/>
    <col min="10" max="10" width="1.28515625" style="84" customWidth="1"/>
    <col min="11" max="11" width="11.5703125" style="84" bestFit="1" customWidth="1"/>
    <col min="12" max="12" width="1.28515625" style="84" customWidth="1"/>
    <col min="13" max="13" width="16.5703125" style="84" bestFit="1" customWidth="1"/>
    <col min="14" max="14" width="1.28515625" style="84" customWidth="1"/>
    <col min="15" max="15" width="15.5703125" style="84" bestFit="1" customWidth="1"/>
    <col min="16" max="16" width="1.28515625" style="84" customWidth="1"/>
    <col min="17" max="17" width="17.5703125" style="84" customWidth="1"/>
    <col min="18" max="18" width="1.28515625" style="84" customWidth="1"/>
    <col min="19" max="19" width="0.28515625" style="84" customWidth="1"/>
    <col min="20" max="20" width="9.140625" style="84"/>
    <col min="21" max="21" width="13.85546875" style="84" bestFit="1" customWidth="1"/>
    <col min="22" max="16384" width="9.140625" style="84"/>
  </cols>
  <sheetData>
    <row r="1" spans="1:21" ht="29.1" customHeight="1" x14ac:dyDescent="0.2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21" ht="21.75" customHeight="1" x14ac:dyDescent="0.2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3" spans="1:21" ht="21.75" customHeight="1" x14ac:dyDescent="0.2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</row>
    <row r="4" spans="1:21" ht="14.45" customHeight="1" x14ac:dyDescent="0.2"/>
    <row r="5" spans="1:21" ht="14.45" customHeight="1" x14ac:dyDescent="0.2">
      <c r="A5" s="287" t="s">
        <v>256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</row>
    <row r="6" spans="1:21" ht="36" customHeight="1" x14ac:dyDescent="0.2">
      <c r="A6" s="283" t="s">
        <v>167</v>
      </c>
      <c r="C6" s="283" t="s">
        <v>183</v>
      </c>
      <c r="D6" s="283"/>
      <c r="E6" s="283"/>
      <c r="F6" s="283"/>
      <c r="G6" s="283"/>
      <c r="H6" s="283"/>
      <c r="I6" s="283"/>
      <c r="J6" s="85"/>
      <c r="K6" s="283" t="s">
        <v>184</v>
      </c>
      <c r="L6" s="283"/>
      <c r="M6" s="283"/>
      <c r="N6" s="283"/>
      <c r="O6" s="283"/>
      <c r="P6" s="283"/>
      <c r="Q6" s="283"/>
      <c r="R6" s="283"/>
    </row>
    <row r="7" spans="1:21" ht="29.1" customHeight="1" x14ac:dyDescent="0.2">
      <c r="A7" s="283"/>
      <c r="C7" s="81" t="s">
        <v>13</v>
      </c>
      <c r="D7" s="86"/>
      <c r="E7" s="81" t="s">
        <v>257</v>
      </c>
      <c r="F7" s="86"/>
      <c r="G7" s="81" t="s">
        <v>258</v>
      </c>
      <c r="H7" s="86"/>
      <c r="I7" s="165" t="s">
        <v>259</v>
      </c>
      <c r="J7" s="194"/>
      <c r="K7" s="165" t="s">
        <v>13</v>
      </c>
      <c r="L7" s="195"/>
      <c r="M7" s="165" t="s">
        <v>257</v>
      </c>
      <c r="N7" s="195"/>
      <c r="O7" s="165" t="s">
        <v>258</v>
      </c>
      <c r="P7" s="195"/>
      <c r="Q7" s="316" t="s">
        <v>259</v>
      </c>
      <c r="R7" s="316"/>
    </row>
    <row r="8" spans="1:21" ht="21.75" customHeight="1" x14ac:dyDescent="0.2">
      <c r="A8" s="65" t="s">
        <v>62</v>
      </c>
      <c r="C8" s="55">
        <v>10000000</v>
      </c>
      <c r="D8" s="85"/>
      <c r="E8" s="55">
        <v>121753723520</v>
      </c>
      <c r="F8" s="85"/>
      <c r="G8" s="55">
        <v>122332907524</v>
      </c>
      <c r="H8" s="85"/>
      <c r="I8" s="160">
        <f>E8-G8</f>
        <v>-579184004</v>
      </c>
      <c r="J8" s="194"/>
      <c r="K8" s="160">
        <v>11500000</v>
      </c>
      <c r="L8" s="194"/>
      <c r="M8" s="160">
        <v>140973582011</v>
      </c>
      <c r="N8" s="194"/>
      <c r="O8" s="160">
        <v>141196593275</v>
      </c>
      <c r="P8" s="194"/>
      <c r="Q8" s="285">
        <f>M8-O8</f>
        <v>-223011264</v>
      </c>
      <c r="R8" s="285"/>
      <c r="U8" s="154"/>
    </row>
    <row r="9" spans="1:21" ht="21.75" customHeight="1" x14ac:dyDescent="0.2">
      <c r="A9" s="66" t="s">
        <v>189</v>
      </c>
      <c r="C9" s="57">
        <v>0</v>
      </c>
      <c r="D9" s="85"/>
      <c r="E9" s="57">
        <v>0</v>
      </c>
      <c r="F9" s="85"/>
      <c r="G9" s="57">
        <v>0</v>
      </c>
      <c r="H9" s="85"/>
      <c r="I9" s="161">
        <v>0</v>
      </c>
      <c r="J9" s="194"/>
      <c r="K9" s="161">
        <v>128068177</v>
      </c>
      <c r="L9" s="194"/>
      <c r="M9" s="161">
        <v>83385544289</v>
      </c>
      <c r="N9" s="194"/>
      <c r="O9" s="161">
        <v>67599575404</v>
      </c>
      <c r="P9" s="194"/>
      <c r="Q9" s="277">
        <f>M9-O9</f>
        <v>15785968885</v>
      </c>
      <c r="R9" s="277"/>
      <c r="U9" s="154"/>
    </row>
    <row r="10" spans="1:21" ht="21.75" customHeight="1" x14ac:dyDescent="0.2">
      <c r="A10" s="66" t="s">
        <v>197</v>
      </c>
      <c r="C10" s="57">
        <v>0</v>
      </c>
      <c r="D10" s="85"/>
      <c r="E10" s="57">
        <v>0</v>
      </c>
      <c r="F10" s="85"/>
      <c r="G10" s="57">
        <v>0</v>
      </c>
      <c r="H10" s="85"/>
      <c r="I10" s="161">
        <v>0</v>
      </c>
      <c r="J10" s="194"/>
      <c r="K10" s="161">
        <v>38305370</v>
      </c>
      <c r="L10" s="194"/>
      <c r="M10" s="161">
        <v>634757903216</v>
      </c>
      <c r="N10" s="194"/>
      <c r="O10" s="161">
        <v>624840642923</v>
      </c>
      <c r="P10" s="194"/>
      <c r="Q10" s="277">
        <f t="shared" ref="Q10:Q23" si="0">M10-O10</f>
        <v>9917260293</v>
      </c>
      <c r="R10" s="277"/>
    </row>
    <row r="11" spans="1:21" ht="21.75" customHeight="1" x14ac:dyDescent="0.2">
      <c r="A11" s="66" t="s">
        <v>60</v>
      </c>
      <c r="C11" s="57">
        <v>0</v>
      </c>
      <c r="D11" s="85"/>
      <c r="E11" s="57">
        <v>0</v>
      </c>
      <c r="F11" s="85"/>
      <c r="G11" s="57">
        <v>0</v>
      </c>
      <c r="H11" s="85"/>
      <c r="I11" s="161">
        <v>0</v>
      </c>
      <c r="J11" s="194"/>
      <c r="K11" s="161">
        <v>79000000</v>
      </c>
      <c r="L11" s="194"/>
      <c r="M11" s="161">
        <v>1003149900000</v>
      </c>
      <c r="N11" s="194"/>
      <c r="O11" s="161">
        <v>987504740000</v>
      </c>
      <c r="P11" s="194"/>
      <c r="Q11" s="277">
        <f t="shared" si="0"/>
        <v>15645160000</v>
      </c>
      <c r="R11" s="277"/>
    </row>
    <row r="12" spans="1:21" ht="21.75" customHeight="1" x14ac:dyDescent="0.2">
      <c r="A12" s="66" t="s">
        <v>198</v>
      </c>
      <c r="C12" s="57">
        <v>0</v>
      </c>
      <c r="D12" s="85"/>
      <c r="E12" s="57">
        <v>0</v>
      </c>
      <c r="F12" s="85"/>
      <c r="G12" s="57">
        <v>0</v>
      </c>
      <c r="H12" s="85"/>
      <c r="I12" s="161">
        <v>0</v>
      </c>
      <c r="J12" s="194"/>
      <c r="K12" s="161">
        <v>5945462</v>
      </c>
      <c r="L12" s="194"/>
      <c r="M12" s="161">
        <v>106861428219</v>
      </c>
      <c r="N12" s="194"/>
      <c r="O12" s="161">
        <v>96380260627</v>
      </c>
      <c r="P12" s="194"/>
      <c r="Q12" s="277">
        <f t="shared" si="0"/>
        <v>10481167592</v>
      </c>
      <c r="R12" s="277"/>
    </row>
    <row r="13" spans="1:21" ht="21.75" customHeight="1" x14ac:dyDescent="0.2">
      <c r="A13" s="66" t="s">
        <v>19</v>
      </c>
      <c r="C13" s="57">
        <v>0</v>
      </c>
      <c r="D13" s="85"/>
      <c r="E13" s="57">
        <v>0</v>
      </c>
      <c r="F13" s="85"/>
      <c r="G13" s="57">
        <v>0</v>
      </c>
      <c r="H13" s="85"/>
      <c r="I13" s="161">
        <v>0</v>
      </c>
      <c r="J13" s="194"/>
      <c r="K13" s="161">
        <v>1256000</v>
      </c>
      <c r="L13" s="194"/>
      <c r="M13" s="161">
        <v>5157664237</v>
      </c>
      <c r="N13" s="194"/>
      <c r="O13" s="161">
        <v>4326145362</v>
      </c>
      <c r="P13" s="194"/>
      <c r="Q13" s="277">
        <f t="shared" si="0"/>
        <v>831518875</v>
      </c>
      <c r="R13" s="277"/>
    </row>
    <row r="14" spans="1:21" ht="21.75" customHeight="1" x14ac:dyDescent="0.2">
      <c r="A14" s="66" t="s">
        <v>24</v>
      </c>
      <c r="C14" s="57">
        <v>0</v>
      </c>
      <c r="D14" s="85"/>
      <c r="E14" s="57">
        <v>0</v>
      </c>
      <c r="F14" s="85"/>
      <c r="G14" s="57">
        <v>0</v>
      </c>
      <c r="H14" s="85"/>
      <c r="I14" s="161">
        <v>0</v>
      </c>
      <c r="J14" s="194"/>
      <c r="K14" s="161">
        <v>5100000</v>
      </c>
      <c r="L14" s="194"/>
      <c r="M14" s="161">
        <v>59568446682</v>
      </c>
      <c r="N14" s="194"/>
      <c r="O14" s="161">
        <v>47198488182</v>
      </c>
      <c r="P14" s="194"/>
      <c r="Q14" s="277">
        <f t="shared" si="0"/>
        <v>12369958500</v>
      </c>
      <c r="R14" s="277"/>
    </row>
    <row r="15" spans="1:21" ht="21.75" customHeight="1" x14ac:dyDescent="0.2">
      <c r="A15" s="66" t="s">
        <v>199</v>
      </c>
      <c r="C15" s="57">
        <v>0</v>
      </c>
      <c r="D15" s="85"/>
      <c r="E15" s="57">
        <v>0</v>
      </c>
      <c r="F15" s="85"/>
      <c r="G15" s="57">
        <v>0</v>
      </c>
      <c r="H15" s="85"/>
      <c r="I15" s="161">
        <v>0</v>
      </c>
      <c r="J15" s="194"/>
      <c r="K15" s="161">
        <v>66757635</v>
      </c>
      <c r="L15" s="194"/>
      <c r="M15" s="161">
        <v>1087788291694</v>
      </c>
      <c r="N15" s="194"/>
      <c r="O15" s="161">
        <v>1071411308676</v>
      </c>
      <c r="P15" s="194"/>
      <c r="Q15" s="277">
        <f t="shared" si="0"/>
        <v>16376983018</v>
      </c>
      <c r="R15" s="277"/>
    </row>
    <row r="16" spans="1:21" ht="21.75" customHeight="1" x14ac:dyDescent="0.2">
      <c r="A16" s="66" t="s">
        <v>190</v>
      </c>
      <c r="C16" s="57">
        <v>0</v>
      </c>
      <c r="D16" s="85"/>
      <c r="E16" s="57">
        <v>0</v>
      </c>
      <c r="F16" s="85"/>
      <c r="G16" s="57">
        <v>0</v>
      </c>
      <c r="H16" s="85"/>
      <c r="I16" s="161">
        <v>0</v>
      </c>
      <c r="J16" s="194"/>
      <c r="K16" s="161">
        <v>21126761</v>
      </c>
      <c r="L16" s="194"/>
      <c r="M16" s="161">
        <v>47772596084</v>
      </c>
      <c r="N16" s="194"/>
      <c r="O16" s="161">
        <v>45425285797</v>
      </c>
      <c r="P16" s="194"/>
      <c r="Q16" s="277">
        <f t="shared" si="0"/>
        <v>2347310287</v>
      </c>
      <c r="R16" s="277"/>
    </row>
    <row r="17" spans="1:18" ht="21.75" customHeight="1" x14ac:dyDescent="0.2">
      <c r="A17" s="66" t="s">
        <v>191</v>
      </c>
      <c r="C17" s="57">
        <v>0</v>
      </c>
      <c r="D17" s="85"/>
      <c r="E17" s="57">
        <v>0</v>
      </c>
      <c r="F17" s="85"/>
      <c r="G17" s="57">
        <v>0</v>
      </c>
      <c r="H17" s="85"/>
      <c r="I17" s="161">
        <v>0</v>
      </c>
      <c r="J17" s="194"/>
      <c r="K17" s="161">
        <v>258366694</v>
      </c>
      <c r="L17" s="194"/>
      <c r="M17" s="161">
        <v>172349568993</v>
      </c>
      <c r="N17" s="194"/>
      <c r="O17" s="161">
        <v>116706241440</v>
      </c>
      <c r="P17" s="194"/>
      <c r="Q17" s="277">
        <f t="shared" si="0"/>
        <v>55643327553</v>
      </c>
      <c r="R17" s="277"/>
    </row>
    <row r="18" spans="1:18" ht="21.75" customHeight="1" x14ac:dyDescent="0.2">
      <c r="A18" s="66" t="s">
        <v>200</v>
      </c>
      <c r="C18" s="57">
        <v>0</v>
      </c>
      <c r="D18" s="85"/>
      <c r="E18" s="57">
        <v>0</v>
      </c>
      <c r="F18" s="85"/>
      <c r="G18" s="57">
        <v>0</v>
      </c>
      <c r="H18" s="85"/>
      <c r="I18" s="161">
        <v>0</v>
      </c>
      <c r="J18" s="194"/>
      <c r="K18" s="161">
        <v>4000000</v>
      </c>
      <c r="L18" s="194"/>
      <c r="M18" s="161">
        <v>44607465736</v>
      </c>
      <c r="N18" s="194"/>
      <c r="O18" s="161">
        <v>38506219500</v>
      </c>
      <c r="P18" s="194"/>
      <c r="Q18" s="277">
        <f t="shared" si="0"/>
        <v>6101246236</v>
      </c>
      <c r="R18" s="277"/>
    </row>
    <row r="19" spans="1:18" ht="21.75" customHeight="1" x14ac:dyDescent="0.2">
      <c r="A19" s="66" t="s">
        <v>29</v>
      </c>
      <c r="C19" s="57">
        <v>0</v>
      </c>
      <c r="D19" s="85"/>
      <c r="E19" s="57">
        <v>0</v>
      </c>
      <c r="F19" s="85"/>
      <c r="G19" s="57">
        <v>0</v>
      </c>
      <c r="H19" s="85"/>
      <c r="I19" s="161">
        <v>0</v>
      </c>
      <c r="J19" s="194"/>
      <c r="K19" s="161">
        <v>400000</v>
      </c>
      <c r="L19" s="194"/>
      <c r="M19" s="161">
        <v>4055724026</v>
      </c>
      <c r="N19" s="194"/>
      <c r="O19" s="161">
        <v>3646175413</v>
      </c>
      <c r="P19" s="194"/>
      <c r="Q19" s="277">
        <f t="shared" si="0"/>
        <v>409548613</v>
      </c>
      <c r="R19" s="277"/>
    </row>
    <row r="20" spans="1:18" ht="21.75" customHeight="1" x14ac:dyDescent="0.2">
      <c r="A20" s="66" t="s">
        <v>201</v>
      </c>
      <c r="C20" s="57">
        <v>0</v>
      </c>
      <c r="D20" s="85"/>
      <c r="E20" s="57">
        <v>0</v>
      </c>
      <c r="F20" s="85"/>
      <c r="G20" s="57">
        <v>0</v>
      </c>
      <c r="H20" s="85"/>
      <c r="I20" s="161">
        <v>0</v>
      </c>
      <c r="J20" s="194"/>
      <c r="K20" s="161">
        <v>5141705</v>
      </c>
      <c r="L20" s="194"/>
      <c r="M20" s="161">
        <v>94816015211</v>
      </c>
      <c r="N20" s="194"/>
      <c r="O20" s="161">
        <v>82631791535</v>
      </c>
      <c r="P20" s="194"/>
      <c r="Q20" s="277">
        <f t="shared" si="0"/>
        <v>12184223676</v>
      </c>
      <c r="R20" s="277"/>
    </row>
    <row r="21" spans="1:18" ht="21.75" customHeight="1" x14ac:dyDescent="0.2">
      <c r="A21" s="66" t="s">
        <v>192</v>
      </c>
      <c r="C21" s="57">
        <v>0</v>
      </c>
      <c r="D21" s="85"/>
      <c r="E21" s="57">
        <v>0</v>
      </c>
      <c r="F21" s="85"/>
      <c r="G21" s="57">
        <v>0</v>
      </c>
      <c r="H21" s="85"/>
      <c r="I21" s="161">
        <v>0</v>
      </c>
      <c r="J21" s="194"/>
      <c r="K21" s="161">
        <v>62400000</v>
      </c>
      <c r="L21" s="194"/>
      <c r="M21" s="161">
        <v>189931941771</v>
      </c>
      <c r="N21" s="194"/>
      <c r="O21" s="161">
        <v>175851421200</v>
      </c>
      <c r="P21" s="194"/>
      <c r="Q21" s="277">
        <f t="shared" si="0"/>
        <v>14080520571</v>
      </c>
      <c r="R21" s="277"/>
    </row>
    <row r="22" spans="1:18" ht="21.75" customHeight="1" x14ac:dyDescent="0.2">
      <c r="A22" s="66" t="s">
        <v>193</v>
      </c>
      <c r="C22" s="57">
        <v>0</v>
      </c>
      <c r="D22" s="85"/>
      <c r="E22" s="57">
        <v>0</v>
      </c>
      <c r="F22" s="85"/>
      <c r="G22" s="57">
        <v>0</v>
      </c>
      <c r="H22" s="85"/>
      <c r="I22" s="161">
        <v>0</v>
      </c>
      <c r="J22" s="194"/>
      <c r="K22" s="161">
        <v>5000000</v>
      </c>
      <c r="L22" s="194"/>
      <c r="M22" s="161">
        <v>54772155318</v>
      </c>
      <c r="N22" s="194"/>
      <c r="O22" s="161">
        <v>46123920000</v>
      </c>
      <c r="P22" s="194"/>
      <c r="Q22" s="277">
        <f t="shared" si="0"/>
        <v>8648235318</v>
      </c>
      <c r="R22" s="277"/>
    </row>
    <row r="23" spans="1:18" ht="21.75" customHeight="1" x14ac:dyDescent="0.2">
      <c r="A23" s="66" t="s">
        <v>73</v>
      </c>
      <c r="C23" s="57">
        <v>550000</v>
      </c>
      <c r="D23" s="85"/>
      <c r="E23" s="57">
        <v>550000000000</v>
      </c>
      <c r="F23" s="85"/>
      <c r="G23" s="57">
        <v>511759226825</v>
      </c>
      <c r="H23" s="85"/>
      <c r="I23" s="161">
        <f>E23-G23</f>
        <v>38240773175</v>
      </c>
      <c r="J23" s="194"/>
      <c r="K23" s="161">
        <v>550000</v>
      </c>
      <c r="L23" s="194"/>
      <c r="M23" s="161">
        <v>550000000000</v>
      </c>
      <c r="N23" s="194"/>
      <c r="O23" s="161">
        <v>511759226825</v>
      </c>
      <c r="P23" s="194"/>
      <c r="Q23" s="277">
        <f t="shared" si="0"/>
        <v>38240773175</v>
      </c>
      <c r="R23" s="277"/>
    </row>
    <row r="24" spans="1:18" ht="21.75" customHeight="1" x14ac:dyDescent="0.2">
      <c r="A24" s="67" t="s">
        <v>70</v>
      </c>
      <c r="C24" s="111">
        <v>0</v>
      </c>
      <c r="D24" s="85"/>
      <c r="E24" s="59">
        <v>0</v>
      </c>
      <c r="F24" s="85"/>
      <c r="G24" s="59">
        <v>0</v>
      </c>
      <c r="H24" s="85"/>
      <c r="I24" s="162">
        <v>0</v>
      </c>
      <c r="J24" s="194"/>
      <c r="K24" s="111">
        <v>293823</v>
      </c>
      <c r="L24" s="194"/>
      <c r="M24" s="162">
        <v>1998544400466</v>
      </c>
      <c r="N24" s="194"/>
      <c r="O24" s="162">
        <v>1999994396400</v>
      </c>
      <c r="P24" s="194"/>
      <c r="Q24" s="279">
        <f>M24-O24</f>
        <v>-1449995934</v>
      </c>
      <c r="R24" s="279"/>
    </row>
    <row r="25" spans="1:18" ht="21.75" customHeight="1" thickBot="1" x14ac:dyDescent="0.25">
      <c r="A25" s="82" t="s">
        <v>30</v>
      </c>
      <c r="C25" s="202"/>
      <c r="D25" s="85"/>
      <c r="E25" s="61">
        <f>SUM(E8:E24)</f>
        <v>671753723520</v>
      </c>
      <c r="F25" s="85"/>
      <c r="G25" s="61">
        <f>SUM(G8:G24)</f>
        <v>634092134349</v>
      </c>
      <c r="H25" s="85"/>
      <c r="I25" s="163">
        <f>SUM(I8:I24)</f>
        <v>37661589171</v>
      </c>
      <c r="J25" s="194"/>
      <c r="K25" s="202"/>
      <c r="L25" s="194"/>
      <c r="M25" s="163">
        <f>SUM(M8:M24)</f>
        <v>6278492627953</v>
      </c>
      <c r="N25" s="194"/>
      <c r="O25" s="163">
        <f>SUM(O8:O24)</f>
        <v>6061102432559</v>
      </c>
      <c r="P25" s="194"/>
      <c r="Q25" s="281">
        <f>SUM(Q8:R24)</f>
        <v>217390195394</v>
      </c>
      <c r="R25" s="281"/>
    </row>
    <row r="26" spans="1:18" ht="13.5" thickTop="1" x14ac:dyDescent="0.2">
      <c r="C26" s="85"/>
      <c r="D26" s="85"/>
      <c r="E26" s="85"/>
      <c r="F26" s="85"/>
      <c r="G26" s="85"/>
      <c r="H26" s="85"/>
      <c r="I26" s="194"/>
      <c r="J26" s="194"/>
      <c r="K26" s="194"/>
      <c r="L26" s="194"/>
      <c r="M26" s="194"/>
      <c r="N26" s="194"/>
      <c r="O26" s="194"/>
      <c r="P26" s="194"/>
      <c r="Q26" s="194"/>
      <c r="R26" s="194"/>
    </row>
    <row r="27" spans="1:18" x14ac:dyDescent="0.2">
      <c r="I27" s="196"/>
      <c r="J27" s="196"/>
      <c r="K27" s="196"/>
      <c r="L27" s="196"/>
      <c r="M27" s="196"/>
      <c r="N27" s="196"/>
      <c r="O27" s="196"/>
      <c r="P27" s="196"/>
      <c r="Q27" s="196"/>
      <c r="R27" s="196"/>
    </row>
    <row r="28" spans="1:18" ht="21" x14ac:dyDescent="0.2">
      <c r="I28" s="197"/>
      <c r="J28" s="196"/>
      <c r="K28" s="196"/>
      <c r="L28" s="196"/>
      <c r="M28" s="196"/>
      <c r="N28" s="196"/>
      <c r="O28" s="196"/>
      <c r="P28" s="196"/>
      <c r="Q28" s="196"/>
      <c r="R28" s="196"/>
    </row>
  </sheetData>
  <mergeCells count="2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25:R25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83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view="pageBreakPreview" zoomScale="85" zoomScaleNormal="100" zoomScaleSheetLayoutView="85" workbookViewId="0">
      <selection activeCell="M57" sqref="M57"/>
    </sheetView>
  </sheetViews>
  <sheetFormatPr defaultRowHeight="12.75" x14ac:dyDescent="0.2"/>
  <cols>
    <col min="1" max="1" width="19.42578125" style="83" customWidth="1"/>
    <col min="2" max="2" width="1.28515625" style="83" customWidth="1"/>
    <col min="3" max="3" width="19.42578125" style="83" customWidth="1"/>
    <col min="4" max="4" width="1.28515625" style="83" customWidth="1"/>
    <col min="5" max="5" width="10.42578125" style="83" customWidth="1"/>
    <col min="6" max="6" width="1.28515625" style="83" customWidth="1"/>
    <col min="7" max="7" width="10.42578125" style="83" customWidth="1"/>
    <col min="8" max="8" width="1.28515625" style="83" customWidth="1"/>
    <col min="9" max="9" width="10.42578125" style="83" customWidth="1"/>
    <col min="10" max="10" width="1.28515625" style="83" customWidth="1"/>
    <col min="11" max="11" width="10.42578125" style="83" customWidth="1"/>
    <col min="12" max="12" width="1.28515625" style="83" customWidth="1"/>
    <col min="13" max="13" width="15.5703125" style="83" customWidth="1"/>
    <col min="14" max="14" width="1.28515625" style="83" customWidth="1"/>
    <col min="15" max="15" width="15.5703125" style="83" customWidth="1"/>
    <col min="16" max="16" width="1.28515625" style="83" customWidth="1"/>
    <col min="17" max="17" width="10.42578125" style="83" customWidth="1"/>
    <col min="18" max="18" width="1.28515625" style="83" customWidth="1"/>
    <col min="19" max="19" width="10.42578125" style="83" customWidth="1"/>
    <col min="20" max="20" width="1.28515625" style="83" customWidth="1"/>
    <col min="21" max="21" width="15.5703125" style="83" customWidth="1"/>
    <col min="22" max="22" width="1.28515625" style="83" customWidth="1"/>
    <col min="23" max="23" width="15.5703125" style="83" customWidth="1"/>
    <col min="24" max="24" width="1.28515625" style="83" customWidth="1"/>
    <col min="25" max="25" width="15.5703125" style="83" customWidth="1"/>
    <col min="26" max="26" width="0.28515625" style="83" customWidth="1"/>
    <col min="27" max="16384" width="9.140625" style="83"/>
  </cols>
  <sheetData>
    <row r="1" spans="1:25" ht="29.1" customHeight="1" x14ac:dyDescent="0.2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</row>
    <row r="2" spans="1:25" ht="21.75" customHeight="1" x14ac:dyDescent="0.2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</row>
    <row r="3" spans="1:25" ht="21.75" customHeight="1" x14ac:dyDescent="0.2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7.35" customHeight="1" x14ac:dyDescent="0.2"/>
    <row r="5" spans="1:25" ht="14.45" customHeight="1" x14ac:dyDescent="0.2">
      <c r="A5" s="287" t="s">
        <v>260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</row>
    <row r="6" spans="1:25" ht="7.35" customHeight="1" x14ac:dyDescent="0.2"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14.45" customHeight="1" x14ac:dyDescent="0.2">
      <c r="E7" s="283" t="s">
        <v>183</v>
      </c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89"/>
      <c r="Y7" s="48" t="s">
        <v>184</v>
      </c>
    </row>
    <row r="8" spans="1:25" ht="29.1" customHeight="1" x14ac:dyDescent="0.2">
      <c r="A8" s="48" t="s">
        <v>261</v>
      </c>
      <c r="C8" s="48" t="s">
        <v>262</v>
      </c>
      <c r="E8" s="81" t="s">
        <v>35</v>
      </c>
      <c r="F8" s="90"/>
      <c r="G8" s="81" t="s">
        <v>13</v>
      </c>
      <c r="H8" s="90"/>
      <c r="I8" s="81" t="s">
        <v>34</v>
      </c>
      <c r="J8" s="90"/>
      <c r="K8" s="81" t="s">
        <v>263</v>
      </c>
      <c r="L8" s="90"/>
      <c r="M8" s="81" t="s">
        <v>264</v>
      </c>
      <c r="N8" s="90"/>
      <c r="O8" s="81" t="s">
        <v>265</v>
      </c>
      <c r="P8" s="90"/>
      <c r="Q8" s="81" t="s">
        <v>266</v>
      </c>
      <c r="R8" s="90"/>
      <c r="S8" s="81" t="s">
        <v>267</v>
      </c>
      <c r="T8" s="90"/>
      <c r="U8" s="81" t="s">
        <v>268</v>
      </c>
      <c r="V8" s="90"/>
      <c r="W8" s="81" t="s">
        <v>269</v>
      </c>
      <c r="X8" s="89"/>
      <c r="Y8" s="81" t="s">
        <v>269</v>
      </c>
    </row>
    <row r="9" spans="1:25" ht="21.75" customHeight="1" x14ac:dyDescent="0.2">
      <c r="A9" s="87" t="s">
        <v>270</v>
      </c>
      <c r="B9" s="88"/>
      <c r="C9" s="87" t="s">
        <v>271</v>
      </c>
      <c r="E9" s="91" t="s">
        <v>38</v>
      </c>
      <c r="F9" s="89"/>
      <c r="G9" s="92">
        <v>50000000</v>
      </c>
      <c r="H9" s="89"/>
      <c r="I9" s="92">
        <v>0</v>
      </c>
      <c r="J9" s="89"/>
      <c r="K9" s="92">
        <v>0</v>
      </c>
      <c r="L9" s="89"/>
      <c r="M9" s="92">
        <v>1</v>
      </c>
      <c r="N9" s="89"/>
      <c r="O9" s="92">
        <v>0</v>
      </c>
      <c r="P9" s="89"/>
      <c r="Q9" s="92">
        <v>0</v>
      </c>
      <c r="R9" s="89"/>
      <c r="S9" s="92">
        <v>0</v>
      </c>
      <c r="T9" s="89"/>
      <c r="U9" s="92">
        <v>0</v>
      </c>
      <c r="V9" s="89"/>
      <c r="W9" s="92">
        <v>1</v>
      </c>
      <c r="X9" s="89"/>
      <c r="Y9" s="92">
        <v>1</v>
      </c>
    </row>
    <row r="10" spans="1:25" ht="21.75" customHeight="1" x14ac:dyDescent="0.2">
      <c r="A10" s="280" t="s">
        <v>30</v>
      </c>
      <c r="B10" s="280"/>
      <c r="C10" s="280"/>
      <c r="E10" s="93"/>
      <c r="F10" s="89"/>
      <c r="G10" s="93"/>
      <c r="H10" s="89"/>
      <c r="I10" s="93"/>
      <c r="J10" s="89"/>
      <c r="K10" s="93">
        <v>0</v>
      </c>
      <c r="L10" s="89"/>
      <c r="M10" s="93">
        <v>1</v>
      </c>
      <c r="N10" s="89"/>
      <c r="O10" s="93">
        <v>0</v>
      </c>
      <c r="P10" s="89"/>
      <c r="Q10" s="93">
        <v>0</v>
      </c>
      <c r="R10" s="89"/>
      <c r="S10" s="93">
        <v>0</v>
      </c>
      <c r="T10" s="89"/>
      <c r="U10" s="93">
        <v>0</v>
      </c>
      <c r="V10" s="89"/>
      <c r="W10" s="93">
        <v>1</v>
      </c>
      <c r="X10" s="89"/>
      <c r="Y10" s="93">
        <v>1</v>
      </c>
    </row>
    <row r="11" spans="1:25" x14ac:dyDescent="0.2"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0"/>
  <sheetViews>
    <sheetView rightToLeft="1" view="pageBreakPreview" zoomScale="60" zoomScaleNormal="85" workbookViewId="0">
      <selection activeCell="A2" sqref="A1:R2"/>
    </sheetView>
  </sheetViews>
  <sheetFormatPr defaultRowHeight="12.75" x14ac:dyDescent="0.2"/>
  <cols>
    <col min="1" max="1" width="34.42578125" style="84" bestFit="1" customWidth="1"/>
    <col min="2" max="2" width="1.28515625" style="84" customWidth="1"/>
    <col min="3" max="3" width="11.5703125" style="84" bestFit="1" customWidth="1"/>
    <col min="4" max="4" width="1.28515625" style="84" customWidth="1"/>
    <col min="5" max="5" width="17.5703125" style="84" bestFit="1" customWidth="1"/>
    <col min="6" max="6" width="1.28515625" style="84" customWidth="1"/>
    <col min="7" max="7" width="18" style="84" bestFit="1" customWidth="1"/>
    <col min="8" max="8" width="1.28515625" style="84" customWidth="1"/>
    <col min="9" max="9" width="23.42578125" style="84" bestFit="1" customWidth="1"/>
    <col min="10" max="10" width="1.28515625" style="84" customWidth="1"/>
    <col min="11" max="11" width="11.5703125" style="84" bestFit="1" customWidth="1"/>
    <col min="12" max="12" width="1.28515625" style="84" customWidth="1"/>
    <col min="13" max="13" width="17.5703125" style="84" bestFit="1" customWidth="1"/>
    <col min="14" max="14" width="1.28515625" style="84" customWidth="1"/>
    <col min="15" max="15" width="17.28515625" style="84" bestFit="1" customWidth="1"/>
    <col min="16" max="16" width="1.28515625" style="84" customWidth="1"/>
    <col min="17" max="17" width="23.42578125" style="84" bestFit="1" customWidth="1"/>
    <col min="18" max="18" width="10.5703125" style="84" customWidth="1"/>
    <col min="19" max="19" width="17.42578125" style="84" customWidth="1"/>
    <col min="20" max="20" width="11.7109375" style="84" bestFit="1" customWidth="1"/>
    <col min="21" max="16384" width="9.140625" style="84"/>
  </cols>
  <sheetData>
    <row r="1" spans="1:20" ht="29.1" customHeight="1" x14ac:dyDescent="0.2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20" ht="21.75" customHeight="1" x14ac:dyDescent="0.2">
      <c r="A2" s="286" t="s">
        <v>164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3" spans="1:20" ht="21.75" customHeight="1" x14ac:dyDescent="0.2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</row>
    <row r="4" spans="1:20" ht="14.45" customHeight="1" x14ac:dyDescent="0.2"/>
    <row r="5" spans="1:20" ht="14.45" customHeight="1" x14ac:dyDescent="0.2">
      <c r="A5" s="287" t="s">
        <v>272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</row>
    <row r="6" spans="1:20" ht="14.45" customHeight="1" x14ac:dyDescent="0.2">
      <c r="A6" s="318" t="s">
        <v>167</v>
      </c>
      <c r="C6" s="319" t="s">
        <v>183</v>
      </c>
      <c r="D6" s="319"/>
      <c r="E6" s="319"/>
      <c r="F6" s="319"/>
      <c r="G6" s="319"/>
      <c r="H6" s="319"/>
      <c r="I6" s="319"/>
      <c r="K6" s="319" t="s">
        <v>184</v>
      </c>
      <c r="L6" s="319"/>
      <c r="M6" s="319"/>
      <c r="N6" s="319"/>
      <c r="O6" s="319"/>
      <c r="P6" s="319"/>
      <c r="Q6" s="319"/>
      <c r="R6" s="318"/>
    </row>
    <row r="7" spans="1:20" ht="29.1" customHeight="1" x14ac:dyDescent="0.2">
      <c r="A7" s="319"/>
      <c r="C7" s="216" t="s">
        <v>13</v>
      </c>
      <c r="D7" s="86"/>
      <c r="E7" s="216" t="s">
        <v>15</v>
      </c>
      <c r="F7" s="86"/>
      <c r="G7" s="216" t="s">
        <v>258</v>
      </c>
      <c r="H7" s="86"/>
      <c r="I7" s="216" t="s">
        <v>273</v>
      </c>
      <c r="J7" s="85"/>
      <c r="K7" s="216" t="s">
        <v>13</v>
      </c>
      <c r="L7" s="86"/>
      <c r="M7" s="216" t="s">
        <v>15</v>
      </c>
      <c r="N7" s="86"/>
      <c r="O7" s="216" t="s">
        <v>258</v>
      </c>
      <c r="P7" s="86"/>
      <c r="Q7" s="242" t="s">
        <v>273</v>
      </c>
      <c r="R7" s="244"/>
    </row>
    <row r="8" spans="1:20" ht="21.75" customHeight="1" x14ac:dyDescent="0.2">
      <c r="A8" s="208" t="s">
        <v>56</v>
      </c>
      <c r="C8" s="209">
        <v>167000</v>
      </c>
      <c r="D8" s="85"/>
      <c r="E8" s="209">
        <v>71057518875</v>
      </c>
      <c r="F8" s="85"/>
      <c r="G8" s="209">
        <v>71764758030</v>
      </c>
      <c r="H8" s="85"/>
      <c r="I8" s="111">
        <f t="shared" ref="I8:I25" si="0">E8-G8</f>
        <v>-707239155</v>
      </c>
      <c r="J8" s="85"/>
      <c r="K8" s="209">
        <v>167000</v>
      </c>
      <c r="L8" s="85"/>
      <c r="M8" s="209">
        <v>71057518875</v>
      </c>
      <c r="N8" s="85"/>
      <c r="O8" s="209">
        <v>70313318944</v>
      </c>
      <c r="P8" s="85"/>
      <c r="Q8" s="209">
        <f>M8-O8</f>
        <v>744199931</v>
      </c>
      <c r="R8" s="243"/>
      <c r="T8" s="154"/>
    </row>
    <row r="9" spans="1:20" ht="21.75" customHeight="1" x14ac:dyDescent="0.2">
      <c r="A9" s="210" t="s">
        <v>60</v>
      </c>
      <c r="C9" s="211">
        <v>59434563</v>
      </c>
      <c r="D9" s="85"/>
      <c r="E9" s="211">
        <v>795384228038</v>
      </c>
      <c r="F9" s="85"/>
      <c r="G9" s="211">
        <v>781629287123</v>
      </c>
      <c r="H9" s="85"/>
      <c r="I9" s="111">
        <f t="shared" si="0"/>
        <v>13754940915</v>
      </c>
      <c r="J9" s="85"/>
      <c r="K9" s="211">
        <v>59434563</v>
      </c>
      <c r="L9" s="85"/>
      <c r="M9" s="211">
        <v>795384228038</v>
      </c>
      <c r="N9" s="85"/>
      <c r="O9" s="211">
        <v>742935603573</v>
      </c>
      <c r="P9" s="85"/>
      <c r="Q9" s="211">
        <f>M9-O9</f>
        <v>52448624465</v>
      </c>
      <c r="R9" s="241"/>
    </row>
    <row r="10" spans="1:20" ht="21.75" customHeight="1" x14ac:dyDescent="0.2">
      <c r="A10" s="210" t="s">
        <v>62</v>
      </c>
      <c r="C10" s="211">
        <v>30759047</v>
      </c>
      <c r="D10" s="85"/>
      <c r="E10" s="211">
        <v>378773216514</v>
      </c>
      <c r="F10" s="85"/>
      <c r="G10" s="211">
        <v>376245655244</v>
      </c>
      <c r="H10" s="85"/>
      <c r="I10" s="111">
        <f t="shared" si="0"/>
        <v>2527561270</v>
      </c>
      <c r="J10" s="85"/>
      <c r="K10" s="211">
        <v>30759047</v>
      </c>
      <c r="L10" s="85"/>
      <c r="M10" s="211">
        <v>378773216514</v>
      </c>
      <c r="N10" s="85"/>
      <c r="O10" s="211">
        <v>377599565170</v>
      </c>
      <c r="P10" s="85"/>
      <c r="Q10" s="211">
        <f t="shared" ref="Q10:Q34" si="1">M10-O10</f>
        <v>1173651344</v>
      </c>
      <c r="R10" s="241"/>
    </row>
    <row r="11" spans="1:20" ht="21.75" customHeight="1" x14ac:dyDescent="0.2">
      <c r="A11" s="210" t="s">
        <v>63</v>
      </c>
      <c r="C11" s="211">
        <v>18535242</v>
      </c>
      <c r="D11" s="85"/>
      <c r="E11" s="211">
        <v>258814974973</v>
      </c>
      <c r="F11" s="85"/>
      <c r="G11" s="211">
        <v>268626987615</v>
      </c>
      <c r="H11" s="85"/>
      <c r="I11" s="111">
        <f t="shared" si="0"/>
        <v>-9812012642</v>
      </c>
      <c r="J11" s="85"/>
      <c r="K11" s="211">
        <v>18535242</v>
      </c>
      <c r="L11" s="85"/>
      <c r="M11" s="211">
        <v>258814974973</v>
      </c>
      <c r="N11" s="85"/>
      <c r="O11" s="211">
        <v>236413964979</v>
      </c>
      <c r="P11" s="85"/>
      <c r="Q11" s="211">
        <f t="shared" si="1"/>
        <v>22401009994</v>
      </c>
      <c r="R11" s="241"/>
    </row>
    <row r="12" spans="1:20" ht="21.75" customHeight="1" x14ac:dyDescent="0.2">
      <c r="A12" s="210" t="s">
        <v>19</v>
      </c>
      <c r="C12" s="211">
        <v>51000000</v>
      </c>
      <c r="D12" s="85"/>
      <c r="E12" s="211">
        <v>204307096500</v>
      </c>
      <c r="F12" s="85"/>
      <c r="G12" s="211">
        <v>215460337500</v>
      </c>
      <c r="H12" s="85"/>
      <c r="I12" s="111">
        <f t="shared" si="0"/>
        <v>-11153241000</v>
      </c>
      <c r="J12" s="85"/>
      <c r="K12" s="211">
        <v>51000000</v>
      </c>
      <c r="L12" s="85"/>
      <c r="M12" s="211">
        <v>204307096500</v>
      </c>
      <c r="N12" s="85"/>
      <c r="O12" s="211">
        <v>175663545750</v>
      </c>
      <c r="P12" s="85"/>
      <c r="Q12" s="211">
        <f t="shared" si="1"/>
        <v>28643550750</v>
      </c>
      <c r="R12" s="241"/>
    </row>
    <row r="13" spans="1:20" ht="21.75" customHeight="1" x14ac:dyDescent="0.2">
      <c r="A13" s="210" t="s">
        <v>59</v>
      </c>
      <c r="C13" s="211">
        <v>9545620</v>
      </c>
      <c r="D13" s="85"/>
      <c r="E13" s="211">
        <v>182867578172</v>
      </c>
      <c r="F13" s="85"/>
      <c r="G13" s="211">
        <v>187825406152</v>
      </c>
      <c r="H13" s="85"/>
      <c r="I13" s="111">
        <f t="shared" si="0"/>
        <v>-4957827980</v>
      </c>
      <c r="J13" s="85"/>
      <c r="K13" s="211">
        <v>9545620</v>
      </c>
      <c r="L13" s="85"/>
      <c r="M13" s="211">
        <v>182867578172</v>
      </c>
      <c r="N13" s="85"/>
      <c r="O13" s="211">
        <v>159031866731</v>
      </c>
      <c r="P13" s="85"/>
      <c r="Q13" s="211">
        <f t="shared" si="1"/>
        <v>23835711441</v>
      </c>
      <c r="R13" s="241"/>
    </row>
    <row r="14" spans="1:20" ht="21.75" customHeight="1" x14ac:dyDescent="0.2">
      <c r="A14" s="210" t="s">
        <v>24</v>
      </c>
      <c r="C14" s="211">
        <v>10900000</v>
      </c>
      <c r="D14" s="85"/>
      <c r="E14" s="211">
        <v>107809692750</v>
      </c>
      <c r="F14" s="85"/>
      <c r="G14" s="211">
        <v>117236268900</v>
      </c>
      <c r="H14" s="85"/>
      <c r="I14" s="111">
        <f t="shared" si="0"/>
        <v>-9426576150</v>
      </c>
      <c r="J14" s="85"/>
      <c r="K14" s="211">
        <v>10900000</v>
      </c>
      <c r="L14" s="85"/>
      <c r="M14" s="211">
        <v>107809692750</v>
      </c>
      <c r="N14" s="85"/>
      <c r="O14" s="211">
        <v>100875199818</v>
      </c>
      <c r="P14" s="85"/>
      <c r="Q14" s="211">
        <f t="shared" si="1"/>
        <v>6934492932</v>
      </c>
      <c r="R14" s="241"/>
    </row>
    <row r="15" spans="1:20" ht="21.75" customHeight="1" x14ac:dyDescent="0.2">
      <c r="A15" s="210" t="s">
        <v>57</v>
      </c>
      <c r="C15" s="211">
        <v>49333991</v>
      </c>
      <c r="D15" s="85"/>
      <c r="E15" s="211">
        <v>667154413771</v>
      </c>
      <c r="F15" s="85"/>
      <c r="G15" s="211">
        <v>650234828217</v>
      </c>
      <c r="H15" s="85"/>
      <c r="I15" s="111">
        <f t="shared" si="0"/>
        <v>16919585554</v>
      </c>
      <c r="J15" s="85"/>
      <c r="K15" s="211">
        <v>49333991</v>
      </c>
      <c r="L15" s="85"/>
      <c r="M15" s="211">
        <v>667154413771</v>
      </c>
      <c r="N15" s="85"/>
      <c r="O15" s="211">
        <v>618009371956</v>
      </c>
      <c r="P15" s="85"/>
      <c r="Q15" s="211">
        <f t="shared" si="1"/>
        <v>49145041815</v>
      </c>
      <c r="R15" s="241"/>
    </row>
    <row r="16" spans="1:20" ht="21.75" customHeight="1" x14ac:dyDescent="0.2">
      <c r="A16" s="210" t="s">
        <v>28</v>
      </c>
      <c r="C16" s="211">
        <v>3000000</v>
      </c>
      <c r="D16" s="85"/>
      <c r="E16" s="211">
        <v>20547013500</v>
      </c>
      <c r="F16" s="85"/>
      <c r="G16" s="211">
        <v>18847188000</v>
      </c>
      <c r="H16" s="85"/>
      <c r="I16" s="111">
        <f t="shared" si="0"/>
        <v>1699825500</v>
      </c>
      <c r="J16" s="85"/>
      <c r="K16" s="211">
        <v>3000000</v>
      </c>
      <c r="L16" s="85"/>
      <c r="M16" s="211">
        <v>20547013500</v>
      </c>
      <c r="N16" s="85"/>
      <c r="O16" s="211">
        <v>19622547000</v>
      </c>
      <c r="P16" s="85"/>
      <c r="Q16" s="211">
        <f t="shared" si="1"/>
        <v>924466500</v>
      </c>
      <c r="R16" s="241"/>
    </row>
    <row r="17" spans="1:18" ht="21.75" customHeight="1" x14ac:dyDescent="0.2">
      <c r="A17" s="210" t="s">
        <v>26</v>
      </c>
      <c r="C17" s="211">
        <v>20000000</v>
      </c>
      <c r="D17" s="85"/>
      <c r="E17" s="211">
        <v>159843240000</v>
      </c>
      <c r="F17" s="85"/>
      <c r="G17" s="211">
        <v>172964700000</v>
      </c>
      <c r="H17" s="85"/>
      <c r="I17" s="111">
        <f t="shared" si="0"/>
        <v>-13121460000</v>
      </c>
      <c r="J17" s="85"/>
      <c r="K17" s="211">
        <v>20000000</v>
      </c>
      <c r="L17" s="85"/>
      <c r="M17" s="211">
        <v>159843240000</v>
      </c>
      <c r="N17" s="85"/>
      <c r="O17" s="211">
        <v>143580582000</v>
      </c>
      <c r="P17" s="85"/>
      <c r="Q17" s="211">
        <f t="shared" si="1"/>
        <v>16262658000</v>
      </c>
      <c r="R17" s="241"/>
    </row>
    <row r="18" spans="1:18" ht="21.75" customHeight="1" x14ac:dyDescent="0.2">
      <c r="A18" s="210" t="s">
        <v>27</v>
      </c>
      <c r="C18" s="211">
        <v>32222222</v>
      </c>
      <c r="D18" s="85"/>
      <c r="E18" s="211">
        <v>112106749226</v>
      </c>
      <c r="F18" s="85"/>
      <c r="G18" s="211">
        <v>120722953667</v>
      </c>
      <c r="H18" s="85"/>
      <c r="I18" s="111">
        <f t="shared" si="0"/>
        <v>-8616204441</v>
      </c>
      <c r="J18" s="85"/>
      <c r="K18" s="211">
        <v>32222222</v>
      </c>
      <c r="L18" s="85"/>
      <c r="M18" s="211">
        <v>112106749226</v>
      </c>
      <c r="N18" s="85"/>
      <c r="O18" s="211">
        <v>126520474127</v>
      </c>
      <c r="P18" s="85"/>
      <c r="Q18" s="211">
        <f t="shared" si="1"/>
        <v>-14413724901</v>
      </c>
      <c r="R18" s="241"/>
    </row>
    <row r="19" spans="1:18" ht="21.75" customHeight="1" x14ac:dyDescent="0.2">
      <c r="A19" s="210" t="s">
        <v>58</v>
      </c>
      <c r="C19" s="211">
        <v>27990000</v>
      </c>
      <c r="D19" s="85"/>
      <c r="E19" s="211">
        <v>798586085536</v>
      </c>
      <c r="F19" s="85"/>
      <c r="G19" s="211">
        <v>785998914311</v>
      </c>
      <c r="H19" s="85"/>
      <c r="I19" s="111">
        <f t="shared" si="0"/>
        <v>12587171225</v>
      </c>
      <c r="J19" s="85"/>
      <c r="K19" s="211">
        <v>27990000</v>
      </c>
      <c r="L19" s="85"/>
      <c r="M19" s="211">
        <v>798586085536</v>
      </c>
      <c r="N19" s="85"/>
      <c r="O19" s="211">
        <v>745999681305</v>
      </c>
      <c r="P19" s="85"/>
      <c r="Q19" s="211">
        <f t="shared" si="1"/>
        <v>52586404231</v>
      </c>
      <c r="R19" s="241"/>
    </row>
    <row r="20" spans="1:18" ht="21.75" customHeight="1" x14ac:dyDescent="0.2">
      <c r="A20" s="210" t="s">
        <v>22</v>
      </c>
      <c r="C20" s="211">
        <v>8500000</v>
      </c>
      <c r="D20" s="85"/>
      <c r="E20" s="211">
        <v>157497282000</v>
      </c>
      <c r="F20" s="85"/>
      <c r="G20" s="211">
        <v>183099039750</v>
      </c>
      <c r="H20" s="85"/>
      <c r="I20" s="111">
        <f t="shared" si="0"/>
        <v>-25601757750</v>
      </c>
      <c r="J20" s="85"/>
      <c r="K20" s="211">
        <v>8500000</v>
      </c>
      <c r="L20" s="85"/>
      <c r="M20" s="211">
        <v>157497282000</v>
      </c>
      <c r="N20" s="85"/>
      <c r="O20" s="211">
        <v>148456397250</v>
      </c>
      <c r="P20" s="85"/>
      <c r="Q20" s="211">
        <f t="shared" si="1"/>
        <v>9040884750</v>
      </c>
      <c r="R20" s="241"/>
    </row>
    <row r="21" spans="1:18" ht="21.75" customHeight="1" x14ac:dyDescent="0.2">
      <c r="A21" s="210" t="s">
        <v>61</v>
      </c>
      <c r="C21" s="211">
        <v>2000000</v>
      </c>
      <c r="D21" s="85"/>
      <c r="E21" s="211">
        <v>18977437500</v>
      </c>
      <c r="F21" s="85"/>
      <c r="G21" s="211">
        <v>19776487500</v>
      </c>
      <c r="H21" s="85"/>
      <c r="I21" s="111">
        <f t="shared" si="0"/>
        <v>-799050000</v>
      </c>
      <c r="J21" s="85"/>
      <c r="K21" s="211">
        <v>2000000</v>
      </c>
      <c r="L21" s="85"/>
      <c r="M21" s="211">
        <v>18977437500</v>
      </c>
      <c r="N21" s="85"/>
      <c r="O21" s="211">
        <v>19976250000</v>
      </c>
      <c r="P21" s="85"/>
      <c r="Q21" s="211">
        <f t="shared" si="1"/>
        <v>-998812500</v>
      </c>
      <c r="R21" s="241"/>
    </row>
    <row r="22" spans="1:18" ht="21.75" customHeight="1" x14ac:dyDescent="0.2">
      <c r="A22" s="210" t="s">
        <v>64</v>
      </c>
      <c r="C22" s="211">
        <v>5289682</v>
      </c>
      <c r="D22" s="85"/>
      <c r="E22" s="211">
        <v>283905256329</v>
      </c>
      <c r="F22" s="85"/>
      <c r="G22" s="211">
        <v>280066267824</v>
      </c>
      <c r="H22" s="85"/>
      <c r="I22" s="111">
        <f t="shared" si="0"/>
        <v>3838988505</v>
      </c>
      <c r="J22" s="85"/>
      <c r="K22" s="211">
        <v>5289682</v>
      </c>
      <c r="L22" s="85"/>
      <c r="M22" s="211">
        <v>283905256329</v>
      </c>
      <c r="N22" s="85"/>
      <c r="O22" s="211">
        <v>280066267824</v>
      </c>
      <c r="P22" s="85"/>
      <c r="Q22" s="211">
        <f t="shared" si="1"/>
        <v>3838988505</v>
      </c>
      <c r="R22" s="241"/>
    </row>
    <row r="23" spans="1:18" ht="21.75" customHeight="1" x14ac:dyDescent="0.2">
      <c r="A23" s="210" t="s">
        <v>25</v>
      </c>
      <c r="C23" s="211">
        <v>236000000</v>
      </c>
      <c r="D23" s="85"/>
      <c r="E23" s="211">
        <v>663436922400</v>
      </c>
      <c r="F23" s="85"/>
      <c r="G23" s="211">
        <v>739915153200</v>
      </c>
      <c r="H23" s="85"/>
      <c r="I23" s="111">
        <f t="shared" si="0"/>
        <v>-76478230800</v>
      </c>
      <c r="J23" s="85"/>
      <c r="K23" s="211">
        <v>236000000</v>
      </c>
      <c r="L23" s="85"/>
      <c r="M23" s="211">
        <v>663436922400</v>
      </c>
      <c r="N23" s="85"/>
      <c r="O23" s="211">
        <v>648612947216</v>
      </c>
      <c r="P23" s="85"/>
      <c r="Q23" s="211">
        <f t="shared" si="1"/>
        <v>14823975184</v>
      </c>
      <c r="R23" s="241"/>
    </row>
    <row r="24" spans="1:18" ht="21.75" customHeight="1" x14ac:dyDescent="0.2">
      <c r="A24" s="210" t="s">
        <v>23</v>
      </c>
      <c r="C24" s="211">
        <v>15000000</v>
      </c>
      <c r="D24" s="85"/>
      <c r="E24" s="211">
        <v>167149507500</v>
      </c>
      <c r="F24" s="85"/>
      <c r="G24" s="211">
        <v>190112062500</v>
      </c>
      <c r="H24" s="85"/>
      <c r="I24" s="111">
        <f t="shared" si="0"/>
        <v>-22962555000</v>
      </c>
      <c r="J24" s="85"/>
      <c r="K24" s="211">
        <v>15000000</v>
      </c>
      <c r="L24" s="85"/>
      <c r="M24" s="211">
        <v>167149507500</v>
      </c>
      <c r="N24" s="85"/>
      <c r="O24" s="211">
        <v>190857600000</v>
      </c>
      <c r="P24" s="85"/>
      <c r="Q24" s="211">
        <f t="shared" si="1"/>
        <v>-23708092500</v>
      </c>
      <c r="R24" s="241"/>
    </row>
    <row r="25" spans="1:18" ht="21.75" customHeight="1" x14ac:dyDescent="0.2">
      <c r="A25" s="210" t="s">
        <v>29</v>
      </c>
      <c r="C25" s="211">
        <v>9000000</v>
      </c>
      <c r="D25" s="85"/>
      <c r="E25" s="211">
        <v>97963627500</v>
      </c>
      <c r="F25" s="85"/>
      <c r="G25" s="211">
        <v>92148435000</v>
      </c>
      <c r="H25" s="85"/>
      <c r="I25" s="111">
        <f t="shared" si="0"/>
        <v>5815192500</v>
      </c>
      <c r="J25" s="85"/>
      <c r="K25" s="211">
        <v>9000000</v>
      </c>
      <c r="L25" s="85"/>
      <c r="M25" s="211">
        <v>97963627500</v>
      </c>
      <c r="N25" s="85"/>
      <c r="O25" s="211">
        <v>90561912132</v>
      </c>
      <c r="P25" s="85"/>
      <c r="Q25" s="211">
        <f t="shared" si="1"/>
        <v>7401715368</v>
      </c>
      <c r="R25" s="241"/>
    </row>
    <row r="26" spans="1:18" ht="21.75" customHeight="1" x14ac:dyDescent="0.2">
      <c r="A26" s="210" t="s">
        <v>20</v>
      </c>
      <c r="C26" s="211">
        <v>83553333</v>
      </c>
      <c r="D26" s="85"/>
      <c r="E26" s="211">
        <v>207225195718</v>
      </c>
      <c r="F26" s="85"/>
      <c r="G26" s="211">
        <v>228985917673</v>
      </c>
      <c r="H26" s="85"/>
      <c r="I26" s="111">
        <f t="shared" ref="I26:I32" si="2">E26-G26</f>
        <v>-21760721955</v>
      </c>
      <c r="J26" s="85"/>
      <c r="K26" s="211">
        <v>83553333</v>
      </c>
      <c r="L26" s="85"/>
      <c r="M26" s="211">
        <v>207225195718</v>
      </c>
      <c r="N26" s="85"/>
      <c r="O26" s="211">
        <v>198919576651</v>
      </c>
      <c r="P26" s="85"/>
      <c r="Q26" s="211">
        <f t="shared" si="1"/>
        <v>8305619067</v>
      </c>
      <c r="R26" s="241"/>
    </row>
    <row r="27" spans="1:18" ht="21.75" customHeight="1" x14ac:dyDescent="0.2">
      <c r="A27" s="210" t="s">
        <v>76</v>
      </c>
      <c r="C27" s="211">
        <v>9086</v>
      </c>
      <c r="D27" s="85"/>
      <c r="E27" s="211">
        <v>5986588734</v>
      </c>
      <c r="F27" s="85"/>
      <c r="G27" s="211">
        <v>5882572890</v>
      </c>
      <c r="H27" s="85"/>
      <c r="I27" s="111">
        <f>E27-G27</f>
        <v>104015844</v>
      </c>
      <c r="J27" s="85"/>
      <c r="K27" s="211">
        <v>9086</v>
      </c>
      <c r="L27" s="85"/>
      <c r="M27" s="211">
        <v>5986588734</v>
      </c>
      <c r="N27" s="85"/>
      <c r="O27" s="211">
        <v>5514202369</v>
      </c>
      <c r="P27" s="85"/>
      <c r="Q27" s="211">
        <f t="shared" si="1"/>
        <v>472386365</v>
      </c>
      <c r="R27" s="241"/>
    </row>
    <row r="28" spans="1:18" ht="21.75" customHeight="1" x14ac:dyDescent="0.2">
      <c r="A28" s="210" t="s">
        <v>82</v>
      </c>
      <c r="C28" s="211">
        <v>750000</v>
      </c>
      <c r="D28" s="85"/>
      <c r="E28" s="211">
        <v>749864062500</v>
      </c>
      <c r="F28" s="85"/>
      <c r="G28" s="211">
        <v>749864062500</v>
      </c>
      <c r="H28" s="85"/>
      <c r="I28" s="111">
        <f>E28-G28</f>
        <v>0</v>
      </c>
      <c r="J28" s="85"/>
      <c r="K28" s="211">
        <v>750000</v>
      </c>
      <c r="L28" s="85"/>
      <c r="M28" s="211">
        <v>749864062500</v>
      </c>
      <c r="N28" s="85"/>
      <c r="O28" s="211">
        <v>749864062500</v>
      </c>
      <c r="P28" s="85"/>
      <c r="Q28" s="211">
        <f t="shared" si="1"/>
        <v>0</v>
      </c>
      <c r="R28" s="241"/>
    </row>
    <row r="29" spans="1:18" ht="21.75" customHeight="1" x14ac:dyDescent="0.2">
      <c r="A29" s="210" t="s">
        <v>85</v>
      </c>
      <c r="C29" s="211">
        <v>3200000</v>
      </c>
      <c r="D29" s="85"/>
      <c r="E29" s="211">
        <v>2973348982800</v>
      </c>
      <c r="F29" s="85"/>
      <c r="G29" s="211">
        <v>2973348982800</v>
      </c>
      <c r="H29" s="85"/>
      <c r="I29" s="111">
        <f>E29-G29</f>
        <v>0</v>
      </c>
      <c r="J29" s="85"/>
      <c r="K29" s="211">
        <v>3200000</v>
      </c>
      <c r="L29" s="85"/>
      <c r="M29" s="211">
        <v>2973348982800</v>
      </c>
      <c r="N29" s="85"/>
      <c r="O29" s="211">
        <v>2973348982800</v>
      </c>
      <c r="P29" s="85"/>
      <c r="Q29" s="211">
        <f t="shared" si="1"/>
        <v>0</v>
      </c>
      <c r="R29" s="241"/>
    </row>
    <row r="30" spans="1:18" ht="21.75" customHeight="1" x14ac:dyDescent="0.2">
      <c r="A30" s="210" t="s">
        <v>79</v>
      </c>
      <c r="C30" s="211">
        <v>1500000</v>
      </c>
      <c r="D30" s="85"/>
      <c r="E30" s="211">
        <v>1499728125000</v>
      </c>
      <c r="F30" s="85"/>
      <c r="G30" s="211">
        <v>1499728125000</v>
      </c>
      <c r="H30" s="85"/>
      <c r="I30" s="111">
        <f t="shared" si="2"/>
        <v>0</v>
      </c>
      <c r="J30" s="85"/>
      <c r="K30" s="211">
        <v>1500000</v>
      </c>
      <c r="L30" s="85"/>
      <c r="M30" s="211">
        <v>1499728125000</v>
      </c>
      <c r="N30" s="85"/>
      <c r="O30" s="211">
        <v>1499728125000</v>
      </c>
      <c r="P30" s="85"/>
      <c r="Q30" s="211">
        <f t="shared" si="1"/>
        <v>0</v>
      </c>
      <c r="R30" s="241"/>
    </row>
    <row r="31" spans="1:18" ht="21.75" customHeight="1" x14ac:dyDescent="0.2">
      <c r="A31" s="210" t="s">
        <v>88</v>
      </c>
      <c r="C31" s="211">
        <v>5000000</v>
      </c>
      <c r="D31" s="85"/>
      <c r="E31" s="211">
        <v>4754888020312</v>
      </c>
      <c r="F31" s="85"/>
      <c r="G31" s="211">
        <v>4754888020312</v>
      </c>
      <c r="H31" s="85"/>
      <c r="I31" s="111">
        <f t="shared" si="2"/>
        <v>0</v>
      </c>
      <c r="J31" s="85"/>
      <c r="K31" s="211">
        <v>5000000</v>
      </c>
      <c r="L31" s="85"/>
      <c r="M31" s="211">
        <v>4754888020312</v>
      </c>
      <c r="N31" s="85"/>
      <c r="O31" s="211">
        <v>4693649121875</v>
      </c>
      <c r="P31" s="85"/>
      <c r="Q31" s="211">
        <f t="shared" si="1"/>
        <v>61238898437</v>
      </c>
      <c r="R31" s="241"/>
    </row>
    <row r="32" spans="1:18" ht="21.75" customHeight="1" x14ac:dyDescent="0.2">
      <c r="A32" s="210" t="s">
        <v>91</v>
      </c>
      <c r="C32" s="211">
        <v>150000</v>
      </c>
      <c r="D32" s="85"/>
      <c r="E32" s="211">
        <v>144174863568</v>
      </c>
      <c r="F32" s="85"/>
      <c r="G32" s="211">
        <v>144174863568</v>
      </c>
      <c r="H32" s="85"/>
      <c r="I32" s="111">
        <f t="shared" si="2"/>
        <v>0</v>
      </c>
      <c r="J32" s="85"/>
      <c r="K32" s="211">
        <v>150000</v>
      </c>
      <c r="L32" s="85"/>
      <c r="M32" s="211">
        <v>144174863568</v>
      </c>
      <c r="N32" s="85"/>
      <c r="O32" s="211">
        <v>140720989696</v>
      </c>
      <c r="P32" s="85"/>
      <c r="Q32" s="211">
        <f t="shared" si="1"/>
        <v>3453873872</v>
      </c>
      <c r="R32" s="241"/>
    </row>
    <row r="33" spans="1:20" ht="21.75" customHeight="1" x14ac:dyDescent="0.2">
      <c r="A33" s="210" t="s">
        <v>93</v>
      </c>
      <c r="C33" s="211">
        <v>3091657</v>
      </c>
      <c r="D33" s="85"/>
      <c r="E33" s="211">
        <v>2890175355752</v>
      </c>
      <c r="F33" s="85"/>
      <c r="G33" s="211">
        <v>2874719872566</v>
      </c>
      <c r="H33" s="85"/>
      <c r="I33" s="111">
        <f>E33-G33</f>
        <v>15455483186</v>
      </c>
      <c r="J33" s="194"/>
      <c r="K33" s="211">
        <v>3091657</v>
      </c>
      <c r="L33" s="194"/>
      <c r="M33" s="211">
        <v>2890175355752</v>
      </c>
      <c r="N33" s="194"/>
      <c r="O33" s="211">
        <v>2905630838938</v>
      </c>
      <c r="P33" s="194"/>
      <c r="Q33" s="211">
        <f t="shared" si="1"/>
        <v>-15455483186</v>
      </c>
      <c r="R33" s="241"/>
      <c r="S33" s="196"/>
      <c r="T33" s="196"/>
    </row>
    <row r="34" spans="1:20" ht="21.75" customHeight="1" x14ac:dyDescent="0.2">
      <c r="A34" s="210" t="s">
        <v>70</v>
      </c>
      <c r="C34" s="211">
        <v>2203677</v>
      </c>
      <c r="D34" s="85"/>
      <c r="E34" s="211">
        <v>14989113611862</v>
      </c>
      <c r="F34" s="85"/>
      <c r="G34" s="211">
        <v>14989113611862</v>
      </c>
      <c r="H34" s="85"/>
      <c r="I34" s="111">
        <f>E34-G34</f>
        <v>0</v>
      </c>
      <c r="J34" s="194"/>
      <c r="K34" s="211">
        <v>2203677</v>
      </c>
      <c r="L34" s="194"/>
      <c r="M34" s="211">
        <v>14989113611862</v>
      </c>
      <c r="N34" s="194"/>
      <c r="O34" s="211">
        <v>14999988603600</v>
      </c>
      <c r="P34" s="194"/>
      <c r="Q34" s="211">
        <f t="shared" si="1"/>
        <v>-10874991738</v>
      </c>
      <c r="R34" s="241"/>
      <c r="S34" s="196"/>
      <c r="T34" s="196"/>
    </row>
    <row r="35" spans="1:20" ht="21.75" customHeight="1" x14ac:dyDescent="0.2">
      <c r="A35" s="212" t="s">
        <v>95</v>
      </c>
      <c r="C35" s="111">
        <v>1335900</v>
      </c>
      <c r="D35" s="85"/>
      <c r="E35" s="213">
        <v>5059058698481</v>
      </c>
      <c r="F35" s="85"/>
      <c r="G35" s="213">
        <v>4999848883800</v>
      </c>
      <c r="H35" s="85"/>
      <c r="I35" s="111">
        <f>E35-G35</f>
        <v>59209814681</v>
      </c>
      <c r="J35" s="194"/>
      <c r="K35" s="111">
        <v>1335900</v>
      </c>
      <c r="L35" s="194"/>
      <c r="M35" s="213">
        <v>5059058698481</v>
      </c>
      <c r="N35" s="194"/>
      <c r="O35" s="213">
        <v>4999848883800</v>
      </c>
      <c r="P35" s="194"/>
      <c r="Q35" s="213">
        <f t="shared" ref="Q35" si="3">M35-O35</f>
        <v>59209814681</v>
      </c>
      <c r="R35" s="243"/>
      <c r="S35" s="196"/>
      <c r="T35" s="196"/>
    </row>
    <row r="36" spans="1:20" ht="21.75" customHeight="1" thickBot="1" x14ac:dyDescent="0.25">
      <c r="A36" s="214" t="s">
        <v>30</v>
      </c>
      <c r="C36" s="215"/>
      <c r="D36" s="85"/>
      <c r="E36" s="215">
        <f>SUM(E8:E35)</f>
        <v>38419745345811</v>
      </c>
      <c r="F36" s="85"/>
      <c r="G36" s="215">
        <f>SUM(G8:G35)</f>
        <v>38493229643504</v>
      </c>
      <c r="H36" s="85"/>
      <c r="I36" s="215">
        <f>SUM(I8:I35)</f>
        <v>-73484297693</v>
      </c>
      <c r="J36" s="194"/>
      <c r="K36" s="215"/>
      <c r="L36" s="194"/>
      <c r="M36" s="215">
        <f>SUM(M8:M35)</f>
        <v>38419745345811</v>
      </c>
      <c r="N36" s="194"/>
      <c r="O36" s="215">
        <f>SUM(O8:O35)</f>
        <v>38062310483004</v>
      </c>
      <c r="P36" s="194"/>
      <c r="Q36" s="215">
        <f>SUM(Q8:R35)</f>
        <v>357434862807</v>
      </c>
      <c r="R36" s="243"/>
      <c r="S36" s="196"/>
      <c r="T36" s="196"/>
    </row>
    <row r="37" spans="1:20" ht="13.5" thickTop="1" x14ac:dyDescent="0.2">
      <c r="C37" s="85"/>
      <c r="D37" s="85"/>
      <c r="E37" s="85"/>
      <c r="F37" s="85"/>
      <c r="G37" s="85"/>
      <c r="H37" s="85"/>
      <c r="I37" s="194"/>
      <c r="J37" s="194"/>
      <c r="K37" s="194"/>
      <c r="L37" s="194"/>
      <c r="M37" s="194"/>
      <c r="N37" s="194"/>
      <c r="O37" s="194"/>
      <c r="P37" s="194"/>
      <c r="Q37" s="194"/>
      <c r="R37" s="245"/>
      <c r="S37" s="196"/>
      <c r="T37" s="196"/>
    </row>
    <row r="38" spans="1:20" ht="15.75" x14ac:dyDescent="0.2">
      <c r="C38" s="85"/>
      <c r="D38" s="85"/>
      <c r="E38" s="85"/>
      <c r="F38" s="85"/>
      <c r="G38" s="85"/>
      <c r="H38" s="85"/>
      <c r="I38" s="85"/>
      <c r="J38" s="317"/>
      <c r="K38" s="317"/>
      <c r="L38" s="194"/>
      <c r="M38" s="194"/>
      <c r="N38" s="194"/>
      <c r="O38" s="194"/>
      <c r="P38" s="194"/>
      <c r="Q38" s="146"/>
      <c r="R38" s="246"/>
      <c r="S38" s="196"/>
      <c r="T38" s="196"/>
    </row>
    <row r="39" spans="1:20" x14ac:dyDescent="0.2">
      <c r="C39" s="85"/>
      <c r="D39" s="85"/>
      <c r="E39" s="85"/>
      <c r="F39" s="85"/>
      <c r="G39" s="85"/>
      <c r="H39" s="85"/>
      <c r="I39" s="194"/>
      <c r="J39" s="194"/>
      <c r="K39" s="194"/>
      <c r="L39" s="194"/>
      <c r="M39" s="194"/>
      <c r="N39" s="194"/>
      <c r="O39" s="194"/>
      <c r="P39" s="194"/>
      <c r="Q39" s="194"/>
      <c r="R39" s="245"/>
      <c r="S39" s="196"/>
      <c r="T39" s="196"/>
    </row>
    <row r="40" spans="1:20" x14ac:dyDescent="0.2">
      <c r="C40" s="85"/>
      <c r="D40" s="85"/>
      <c r="E40" s="85"/>
      <c r="F40" s="85"/>
      <c r="G40" s="85"/>
      <c r="H40" s="85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6"/>
      <c r="T40" s="196"/>
    </row>
    <row r="41" spans="1:20" x14ac:dyDescent="0.2">
      <c r="C41" s="85"/>
      <c r="D41" s="85"/>
      <c r="E41" s="85"/>
      <c r="F41" s="85"/>
      <c r="G41" s="85"/>
      <c r="H41" s="85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6"/>
      <c r="T41" s="196"/>
    </row>
    <row r="42" spans="1:20" x14ac:dyDescent="0.2">
      <c r="C42" s="85"/>
      <c r="D42" s="85"/>
      <c r="E42" s="85"/>
      <c r="F42" s="85"/>
      <c r="G42" s="85"/>
      <c r="H42" s="85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6"/>
      <c r="T42" s="196"/>
    </row>
    <row r="43" spans="1:20" x14ac:dyDescent="0.2"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20" x14ac:dyDescent="0.2"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20" x14ac:dyDescent="0.2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20" x14ac:dyDescent="0.2"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1:20" x14ac:dyDescent="0.2"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1:20" x14ac:dyDescent="0.2"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3:18" x14ac:dyDescent="0.2"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3:18" x14ac:dyDescent="0.2"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3:18" x14ac:dyDescent="0.2"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3:18" x14ac:dyDescent="0.2"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3:18" x14ac:dyDescent="0.2"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3:18" x14ac:dyDescent="0.2"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3:18" x14ac:dyDescent="0.2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3:18" x14ac:dyDescent="0.2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3:18" x14ac:dyDescent="0.2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3:18" x14ac:dyDescent="0.2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3:18" x14ac:dyDescent="0.2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3:18" x14ac:dyDescent="0.2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</sheetData>
  <mergeCells count="8">
    <mergeCell ref="J38:K38"/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2"/>
  <sheetViews>
    <sheetView rightToLeft="1" view="pageBreakPreview" zoomScale="70" zoomScaleNormal="85" zoomScaleSheetLayoutView="70" workbookViewId="0">
      <selection activeCell="C7" sqref="C7"/>
    </sheetView>
  </sheetViews>
  <sheetFormatPr defaultRowHeight="19.5" x14ac:dyDescent="0.5"/>
  <cols>
    <col min="1" max="2" width="2.5703125" style="32" customWidth="1"/>
    <col min="3" max="3" width="23.42578125" style="32" customWidth="1"/>
    <col min="4" max="5" width="1.28515625" style="32" customWidth="1"/>
    <col min="6" max="6" width="11.7109375" style="32" customWidth="1"/>
    <col min="7" max="7" width="1.28515625" style="32" customWidth="1"/>
    <col min="8" max="8" width="16.42578125" style="32" bestFit="1" customWidth="1"/>
    <col min="9" max="9" width="1.28515625" style="32" customWidth="1"/>
    <col min="10" max="10" width="16.7109375" style="32" bestFit="1" customWidth="1"/>
    <col min="11" max="11" width="1.28515625" style="32" customWidth="1"/>
    <col min="12" max="12" width="14.28515625" style="32" customWidth="1"/>
    <col min="13" max="13" width="1.28515625" style="32" customWidth="1"/>
    <col min="14" max="14" width="14.28515625" style="32" customWidth="1"/>
    <col min="15" max="15" width="1.28515625" style="32" customWidth="1"/>
    <col min="16" max="16" width="14.28515625" style="32" customWidth="1"/>
    <col min="17" max="17" width="1.28515625" style="32" customWidth="1"/>
    <col min="18" max="18" width="14.28515625" style="32" customWidth="1"/>
    <col min="19" max="19" width="1.28515625" style="32" customWidth="1"/>
    <col min="20" max="20" width="15.5703125" style="32" customWidth="1"/>
    <col min="21" max="21" width="1.28515625" style="32" customWidth="1"/>
    <col min="22" max="22" width="15.5703125" style="32" customWidth="1"/>
    <col min="23" max="23" width="1.28515625" style="32" customWidth="1"/>
    <col min="24" max="24" width="16.5703125" style="32" bestFit="1" customWidth="1"/>
    <col min="25" max="25" width="1.28515625" style="32" customWidth="1"/>
    <col min="26" max="26" width="17.85546875" style="32" bestFit="1" customWidth="1"/>
    <col min="27" max="27" width="1.28515625" style="32" customWidth="1"/>
    <col min="28" max="28" width="18.7109375" style="32" bestFit="1" customWidth="1"/>
    <col min="29" max="29" width="1.85546875" style="32" customWidth="1"/>
    <col min="30" max="30" width="9.140625" style="32"/>
    <col min="31" max="31" width="19" style="32" customWidth="1"/>
    <col min="32" max="35" width="9.140625" style="32" customWidth="1"/>
    <col min="36" max="16384" width="9.140625" style="32"/>
  </cols>
  <sheetData>
    <row r="1" spans="1:35" ht="29.1" customHeight="1" x14ac:dyDescent="0.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</row>
    <row r="2" spans="1:35" ht="21.75" customHeight="1" x14ac:dyDescent="0.5">
      <c r="A2" s="264" t="s">
        <v>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</row>
    <row r="3" spans="1:35" ht="21.75" customHeight="1" x14ac:dyDescent="0.5">
      <c r="A3" s="264" t="s">
        <v>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</row>
    <row r="4" spans="1:35" ht="21" customHeight="1" x14ac:dyDescent="0.5">
      <c r="A4" s="33" t="s">
        <v>3</v>
      </c>
      <c r="B4" s="265" t="s">
        <v>4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</row>
    <row r="5" spans="1:35" ht="28.5" customHeight="1" x14ac:dyDescent="0.5">
      <c r="A5" s="265" t="s">
        <v>5</v>
      </c>
      <c r="B5" s="265"/>
      <c r="C5" s="265" t="s">
        <v>6</v>
      </c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</row>
    <row r="6" spans="1:35" ht="26.25" customHeight="1" x14ac:dyDescent="0.5">
      <c r="F6" s="260" t="s">
        <v>7</v>
      </c>
      <c r="G6" s="260"/>
      <c r="H6" s="260"/>
      <c r="I6" s="260"/>
      <c r="J6" s="260"/>
      <c r="L6" s="260" t="s">
        <v>8</v>
      </c>
      <c r="M6" s="260"/>
      <c r="N6" s="260"/>
      <c r="O6" s="260"/>
      <c r="P6" s="260"/>
      <c r="Q6" s="260"/>
      <c r="R6" s="260"/>
      <c r="T6" s="260" t="s">
        <v>9</v>
      </c>
      <c r="U6" s="260"/>
      <c r="V6" s="260"/>
      <c r="W6" s="260"/>
      <c r="X6" s="260"/>
      <c r="Y6" s="260"/>
      <c r="Z6" s="260"/>
      <c r="AA6" s="260"/>
      <c r="AB6" s="260"/>
      <c r="AE6" s="198"/>
    </row>
    <row r="7" spans="1:35" ht="14.45" customHeight="1" x14ac:dyDescent="0.5">
      <c r="F7" s="34"/>
      <c r="G7" s="34"/>
      <c r="H7" s="34"/>
      <c r="I7" s="34"/>
      <c r="J7" s="34"/>
      <c r="L7" s="263" t="s">
        <v>10</v>
      </c>
      <c r="M7" s="263"/>
      <c r="N7" s="263"/>
      <c r="O7" s="34"/>
      <c r="P7" s="263" t="s">
        <v>11</v>
      </c>
      <c r="Q7" s="263"/>
      <c r="R7" s="263"/>
      <c r="T7" s="34"/>
      <c r="U7" s="34"/>
      <c r="V7" s="34"/>
      <c r="W7" s="34"/>
      <c r="X7" s="34"/>
      <c r="Y7" s="34"/>
      <c r="Z7" s="34"/>
      <c r="AA7" s="34"/>
      <c r="AB7" s="34"/>
    </row>
    <row r="8" spans="1:35" ht="29.25" customHeight="1" x14ac:dyDescent="0.5">
      <c r="A8" s="260" t="s">
        <v>12</v>
      </c>
      <c r="B8" s="260"/>
      <c r="C8" s="260"/>
      <c r="E8" s="260" t="s">
        <v>13</v>
      </c>
      <c r="F8" s="260"/>
      <c r="G8" s="38"/>
      <c r="H8" s="35" t="s">
        <v>14</v>
      </c>
      <c r="I8" s="38"/>
      <c r="J8" s="35" t="s">
        <v>15</v>
      </c>
      <c r="K8" s="38"/>
      <c r="L8" s="36" t="s">
        <v>13</v>
      </c>
      <c r="M8" s="39"/>
      <c r="N8" s="36" t="s">
        <v>14</v>
      </c>
      <c r="O8" s="38"/>
      <c r="P8" s="36" t="s">
        <v>13</v>
      </c>
      <c r="Q8" s="39"/>
      <c r="R8" s="36" t="s">
        <v>16</v>
      </c>
      <c r="S8" s="38"/>
      <c r="T8" s="35" t="s">
        <v>13</v>
      </c>
      <c r="U8" s="38"/>
      <c r="V8" s="35" t="s">
        <v>17</v>
      </c>
      <c r="W8" s="38"/>
      <c r="X8" s="35" t="s">
        <v>14</v>
      </c>
      <c r="Y8" s="38"/>
      <c r="Z8" s="35" t="s">
        <v>15</v>
      </c>
      <c r="AA8" s="38"/>
      <c r="AB8" s="35" t="s">
        <v>18</v>
      </c>
      <c r="AF8" s="255"/>
      <c r="AG8" s="255"/>
      <c r="AH8" s="255"/>
      <c r="AI8" s="255"/>
    </row>
    <row r="9" spans="1:35" ht="21.75" customHeight="1" x14ac:dyDescent="0.5">
      <c r="A9" s="261" t="s">
        <v>19</v>
      </c>
      <c r="B9" s="261"/>
      <c r="C9" s="261"/>
      <c r="E9" s="262">
        <v>51000000</v>
      </c>
      <c r="F9" s="262"/>
      <c r="G9" s="38"/>
      <c r="H9" s="40">
        <v>198255411147</v>
      </c>
      <c r="I9" s="38"/>
      <c r="J9" s="40">
        <v>215460337500</v>
      </c>
      <c r="K9" s="38"/>
      <c r="L9" s="40">
        <v>0</v>
      </c>
      <c r="M9" s="38"/>
      <c r="N9" s="40">
        <v>0</v>
      </c>
      <c r="O9" s="38"/>
      <c r="P9" s="40">
        <v>0</v>
      </c>
      <c r="Q9" s="38"/>
      <c r="R9" s="40">
        <v>0</v>
      </c>
      <c r="S9" s="38"/>
      <c r="T9" s="40">
        <v>51000000</v>
      </c>
      <c r="U9" s="38"/>
      <c r="V9" s="40">
        <v>4030</v>
      </c>
      <c r="W9" s="38"/>
      <c r="X9" s="40">
        <v>198255411147</v>
      </c>
      <c r="Y9" s="38"/>
      <c r="Z9" s="40">
        <v>204307096500</v>
      </c>
      <c r="AA9" s="38"/>
      <c r="AB9" s="44">
        <f>Z9/$AB$22</f>
        <v>2.9761749176088642E-3</v>
      </c>
    </row>
    <row r="10" spans="1:35" ht="21.75" customHeight="1" x14ac:dyDescent="0.5">
      <c r="A10" s="256" t="s">
        <v>20</v>
      </c>
      <c r="B10" s="256"/>
      <c r="C10" s="256"/>
      <c r="E10" s="257">
        <v>83553333</v>
      </c>
      <c r="F10" s="257"/>
      <c r="G10" s="38"/>
      <c r="H10" s="41">
        <v>201946832046</v>
      </c>
      <c r="I10" s="38"/>
      <c r="J10" s="41">
        <v>228985917673.46799</v>
      </c>
      <c r="K10" s="38"/>
      <c r="L10" s="41">
        <v>0</v>
      </c>
      <c r="M10" s="38"/>
      <c r="N10" s="41">
        <v>0</v>
      </c>
      <c r="O10" s="38"/>
      <c r="P10" s="41">
        <v>0</v>
      </c>
      <c r="Q10" s="38"/>
      <c r="R10" s="41">
        <v>0</v>
      </c>
      <c r="S10" s="38"/>
      <c r="T10" s="41">
        <v>83553333</v>
      </c>
      <c r="U10" s="38"/>
      <c r="V10" s="41">
        <v>2495</v>
      </c>
      <c r="W10" s="38"/>
      <c r="X10" s="41">
        <v>201946832046</v>
      </c>
      <c r="Y10" s="38"/>
      <c r="Z10" s="41">
        <v>207225195718.28201</v>
      </c>
      <c r="AA10" s="38"/>
      <c r="AB10" s="44">
        <f t="shared" ref="AB10:AB19" si="0">Z10/$AB$22</f>
        <v>3.0186833465833075E-3</v>
      </c>
    </row>
    <row r="11" spans="1:35" ht="21.75" customHeight="1" x14ac:dyDescent="0.5">
      <c r="A11" s="256" t="s">
        <v>21</v>
      </c>
      <c r="B11" s="256"/>
      <c r="C11" s="256"/>
      <c r="E11" s="257">
        <v>50000000</v>
      </c>
      <c r="F11" s="257"/>
      <c r="G11" s="38"/>
      <c r="H11" s="41">
        <v>499656188500</v>
      </c>
      <c r="I11" s="38"/>
      <c r="J11" s="134">
        <v>632464312500</v>
      </c>
      <c r="K11" s="38"/>
      <c r="L11" s="41">
        <v>0</v>
      </c>
      <c r="M11" s="38"/>
      <c r="N11" s="41">
        <v>0</v>
      </c>
      <c r="O11" s="38"/>
      <c r="P11" s="41">
        <v>0</v>
      </c>
      <c r="Q11" s="38"/>
      <c r="R11" s="41">
        <v>0</v>
      </c>
      <c r="S11" s="38"/>
      <c r="T11" s="41">
        <v>0</v>
      </c>
      <c r="U11" s="38"/>
      <c r="V11" s="41">
        <v>0</v>
      </c>
      <c r="W11" s="38"/>
      <c r="X11" s="41">
        <v>0</v>
      </c>
      <c r="Y11" s="38"/>
      <c r="Z11" s="41">
        <v>0</v>
      </c>
      <c r="AA11" s="38"/>
      <c r="AB11" s="44">
        <f t="shared" si="0"/>
        <v>0</v>
      </c>
      <c r="AF11" s="199"/>
    </row>
    <row r="12" spans="1:35" ht="21.75" customHeight="1" x14ac:dyDescent="0.5">
      <c r="A12" s="256" t="s">
        <v>22</v>
      </c>
      <c r="B12" s="256"/>
      <c r="C12" s="256"/>
      <c r="E12" s="257">
        <v>8500000</v>
      </c>
      <c r="F12" s="257"/>
      <c r="G12" s="38"/>
      <c r="H12" s="41">
        <v>193384293778</v>
      </c>
      <c r="I12" s="38"/>
      <c r="J12" s="41">
        <v>183099039750</v>
      </c>
      <c r="K12" s="38"/>
      <c r="L12" s="41">
        <v>0</v>
      </c>
      <c r="M12" s="38"/>
      <c r="N12" s="41">
        <v>0</v>
      </c>
      <c r="O12" s="38"/>
      <c r="P12" s="41">
        <v>0</v>
      </c>
      <c r="Q12" s="38"/>
      <c r="R12" s="41">
        <v>0</v>
      </c>
      <c r="S12" s="38"/>
      <c r="T12" s="41">
        <v>8500000</v>
      </c>
      <c r="U12" s="38"/>
      <c r="V12" s="41">
        <v>18640</v>
      </c>
      <c r="W12" s="38"/>
      <c r="X12" s="41">
        <v>193384293778</v>
      </c>
      <c r="Y12" s="38"/>
      <c r="Z12" s="41">
        <v>157497282000</v>
      </c>
      <c r="AA12" s="38"/>
      <c r="AB12" s="44">
        <f t="shared" si="0"/>
        <v>2.2942886875198191E-3</v>
      </c>
    </row>
    <row r="13" spans="1:35" ht="21.75" customHeight="1" x14ac:dyDescent="0.5">
      <c r="A13" s="256" t="s">
        <v>23</v>
      </c>
      <c r="B13" s="256"/>
      <c r="C13" s="256"/>
      <c r="E13" s="257">
        <v>15000000</v>
      </c>
      <c r="F13" s="257"/>
      <c r="G13" s="38"/>
      <c r="H13" s="41">
        <v>190226365612</v>
      </c>
      <c r="I13" s="38"/>
      <c r="J13" s="41">
        <v>190112062500</v>
      </c>
      <c r="K13" s="38"/>
      <c r="L13" s="41">
        <v>0</v>
      </c>
      <c r="M13" s="38"/>
      <c r="N13" s="41">
        <v>0</v>
      </c>
      <c r="O13" s="38"/>
      <c r="P13" s="41">
        <v>0</v>
      </c>
      <c r="Q13" s="38"/>
      <c r="R13" s="41">
        <v>0</v>
      </c>
      <c r="S13" s="38"/>
      <c r="T13" s="41">
        <v>15000000</v>
      </c>
      <c r="U13" s="38"/>
      <c r="V13" s="41">
        <v>11210</v>
      </c>
      <c r="W13" s="38"/>
      <c r="X13" s="41">
        <v>190226365612</v>
      </c>
      <c r="Y13" s="38"/>
      <c r="Z13" s="41">
        <v>167149507500</v>
      </c>
      <c r="AA13" s="38"/>
      <c r="AB13" s="44">
        <f t="shared" si="0"/>
        <v>2.4348942363447211E-3</v>
      </c>
    </row>
    <row r="14" spans="1:35" ht="21.75" customHeight="1" x14ac:dyDescent="0.5">
      <c r="A14" s="256" t="s">
        <v>24</v>
      </c>
      <c r="B14" s="256"/>
      <c r="C14" s="256"/>
      <c r="E14" s="257">
        <v>10900000</v>
      </c>
      <c r="F14" s="257"/>
      <c r="G14" s="38"/>
      <c r="H14" s="41">
        <v>133103404877</v>
      </c>
      <c r="I14" s="38"/>
      <c r="J14" s="41">
        <v>117236268900</v>
      </c>
      <c r="K14" s="38"/>
      <c r="L14" s="41">
        <v>0</v>
      </c>
      <c r="M14" s="38"/>
      <c r="N14" s="41">
        <v>0</v>
      </c>
      <c r="O14" s="38"/>
      <c r="P14" s="41">
        <v>0</v>
      </c>
      <c r="Q14" s="38"/>
      <c r="R14" s="41">
        <v>0</v>
      </c>
      <c r="S14" s="38"/>
      <c r="T14" s="41">
        <v>10900000</v>
      </c>
      <c r="U14" s="38"/>
      <c r="V14" s="41">
        <v>9950</v>
      </c>
      <c r="W14" s="38"/>
      <c r="X14" s="41">
        <v>133103404877</v>
      </c>
      <c r="Y14" s="38"/>
      <c r="Z14" s="41">
        <v>107809692750</v>
      </c>
      <c r="AA14" s="38"/>
      <c r="AB14" s="44">
        <f t="shared" si="0"/>
        <v>1.5704814415864806E-3</v>
      </c>
    </row>
    <row r="15" spans="1:35" ht="21.75" customHeight="1" x14ac:dyDescent="0.5">
      <c r="A15" s="256" t="s">
        <v>25</v>
      </c>
      <c r="B15" s="256"/>
      <c r="C15" s="256"/>
      <c r="E15" s="257">
        <v>236000000</v>
      </c>
      <c r="F15" s="257"/>
      <c r="G15" s="38"/>
      <c r="H15" s="41">
        <v>648612947216</v>
      </c>
      <c r="I15" s="38"/>
      <c r="J15" s="41">
        <v>739915153200</v>
      </c>
      <c r="K15" s="38"/>
      <c r="L15" s="41">
        <v>0</v>
      </c>
      <c r="M15" s="38"/>
      <c r="N15" s="41">
        <v>0</v>
      </c>
      <c r="O15" s="38"/>
      <c r="P15" s="41">
        <v>0</v>
      </c>
      <c r="Q15" s="38"/>
      <c r="R15" s="41">
        <v>0</v>
      </c>
      <c r="S15" s="38"/>
      <c r="T15" s="41">
        <v>236000000</v>
      </c>
      <c r="U15" s="38"/>
      <c r="V15" s="41">
        <v>2828</v>
      </c>
      <c r="W15" s="38"/>
      <c r="X15" s="41">
        <v>648612947216</v>
      </c>
      <c r="Y15" s="38"/>
      <c r="Z15" s="41">
        <v>663436922400</v>
      </c>
      <c r="AA15" s="38"/>
      <c r="AB15" s="44">
        <f t="shared" si="0"/>
        <v>9.6643942461513976E-3</v>
      </c>
    </row>
    <row r="16" spans="1:35" ht="21.75" customHeight="1" x14ac:dyDescent="0.5">
      <c r="A16" s="256" t="s">
        <v>26</v>
      </c>
      <c r="B16" s="256"/>
      <c r="C16" s="256"/>
      <c r="E16" s="257">
        <v>20000000</v>
      </c>
      <c r="F16" s="257"/>
      <c r="G16" s="38"/>
      <c r="H16" s="41">
        <v>157496020364</v>
      </c>
      <c r="I16" s="38"/>
      <c r="J16" s="41">
        <v>172964700000</v>
      </c>
      <c r="K16" s="38"/>
      <c r="L16" s="41">
        <v>0</v>
      </c>
      <c r="M16" s="38"/>
      <c r="N16" s="41">
        <v>0</v>
      </c>
      <c r="O16" s="38"/>
      <c r="P16" s="41">
        <v>0</v>
      </c>
      <c r="Q16" s="38"/>
      <c r="R16" s="41">
        <v>0</v>
      </c>
      <c r="S16" s="38"/>
      <c r="T16" s="41">
        <v>20000000</v>
      </c>
      <c r="U16" s="38"/>
      <c r="V16" s="41">
        <v>8040</v>
      </c>
      <c r="W16" s="38"/>
      <c r="X16" s="41">
        <v>157496020364</v>
      </c>
      <c r="Y16" s="38"/>
      <c r="Z16" s="41">
        <v>159843240000</v>
      </c>
      <c r="AA16" s="38"/>
      <c r="AB16" s="44">
        <f t="shared" si="0"/>
        <v>2.3284626417141309E-3</v>
      </c>
    </row>
    <row r="17" spans="1:31" ht="21.75" customHeight="1" x14ac:dyDescent="0.5">
      <c r="A17" s="256" t="s">
        <v>27</v>
      </c>
      <c r="B17" s="256"/>
      <c r="C17" s="256"/>
      <c r="E17" s="257">
        <v>32222222</v>
      </c>
      <c r="F17" s="257"/>
      <c r="G17" s="38"/>
      <c r="H17" s="41">
        <v>117500939025</v>
      </c>
      <c r="I17" s="38"/>
      <c r="J17" s="41">
        <v>120722953667.42799</v>
      </c>
      <c r="K17" s="38"/>
      <c r="L17" s="41">
        <v>0</v>
      </c>
      <c r="M17" s="38"/>
      <c r="N17" s="41">
        <v>0</v>
      </c>
      <c r="O17" s="38"/>
      <c r="P17" s="41">
        <v>0</v>
      </c>
      <c r="Q17" s="38"/>
      <c r="R17" s="41">
        <v>0</v>
      </c>
      <c r="S17" s="38"/>
      <c r="T17" s="41">
        <v>32222222</v>
      </c>
      <c r="U17" s="38"/>
      <c r="V17" s="41">
        <v>3500</v>
      </c>
      <c r="W17" s="38"/>
      <c r="X17" s="41">
        <v>117500939025</v>
      </c>
      <c r="Y17" s="38"/>
      <c r="Z17" s="41">
        <v>112106749226.85001</v>
      </c>
      <c r="AA17" s="38"/>
      <c r="AB17" s="44">
        <f t="shared" si="0"/>
        <v>1.6330773666670846E-3</v>
      </c>
    </row>
    <row r="18" spans="1:31" ht="21.75" customHeight="1" x14ac:dyDescent="0.5">
      <c r="A18" s="256" t="s">
        <v>28</v>
      </c>
      <c r="B18" s="256"/>
      <c r="C18" s="256"/>
      <c r="E18" s="257">
        <v>3000000</v>
      </c>
      <c r="F18" s="257"/>
      <c r="G18" s="38"/>
      <c r="H18" s="41">
        <v>19037650482</v>
      </c>
      <c r="I18" s="38"/>
      <c r="J18" s="41">
        <v>18847188000</v>
      </c>
      <c r="K18" s="38"/>
      <c r="L18" s="41">
        <v>0</v>
      </c>
      <c r="M18" s="38"/>
      <c r="N18" s="41">
        <v>0</v>
      </c>
      <c r="O18" s="38"/>
      <c r="P18" s="41">
        <v>0</v>
      </c>
      <c r="Q18" s="38"/>
      <c r="R18" s="41">
        <v>0</v>
      </c>
      <c r="S18" s="38"/>
      <c r="T18" s="41">
        <v>3000000</v>
      </c>
      <c r="U18" s="38"/>
      <c r="V18" s="41">
        <v>6890</v>
      </c>
      <c r="W18" s="38"/>
      <c r="X18" s="41">
        <v>19037650482</v>
      </c>
      <c r="Y18" s="38"/>
      <c r="Z18" s="41">
        <v>20547013500</v>
      </c>
      <c r="AA18" s="38"/>
      <c r="AB18" s="44">
        <f t="shared" si="0"/>
        <v>2.9931170898153664E-4</v>
      </c>
    </row>
    <row r="19" spans="1:31" ht="21.75" customHeight="1" x14ac:dyDescent="0.5">
      <c r="A19" s="258" t="s">
        <v>29</v>
      </c>
      <c r="B19" s="258"/>
      <c r="C19" s="258"/>
      <c r="D19" s="37"/>
      <c r="E19" s="257">
        <v>9000000</v>
      </c>
      <c r="F19" s="259"/>
      <c r="G19" s="38"/>
      <c r="H19" s="42">
        <v>101850793023</v>
      </c>
      <c r="I19" s="38"/>
      <c r="J19" s="42">
        <v>92148435000</v>
      </c>
      <c r="K19" s="38"/>
      <c r="L19" s="42">
        <v>0</v>
      </c>
      <c r="M19" s="38"/>
      <c r="N19" s="42">
        <v>0</v>
      </c>
      <c r="O19" s="38"/>
      <c r="P19" s="42">
        <v>0</v>
      </c>
      <c r="Q19" s="38"/>
      <c r="R19" s="42">
        <v>0</v>
      </c>
      <c r="S19" s="38"/>
      <c r="T19" s="42">
        <v>9000000</v>
      </c>
      <c r="U19" s="38"/>
      <c r="V19" s="42">
        <v>10950</v>
      </c>
      <c r="W19" s="38"/>
      <c r="X19" s="42">
        <v>101850793023</v>
      </c>
      <c r="Y19" s="38"/>
      <c r="Z19" s="42">
        <v>97963627500</v>
      </c>
      <c r="AA19" s="38"/>
      <c r="AB19" s="44">
        <f t="shared" si="0"/>
        <v>1.4270521973938285E-3</v>
      </c>
    </row>
    <row r="20" spans="1:31" ht="21.75" customHeight="1" thickBot="1" x14ac:dyDescent="0.55000000000000004">
      <c r="A20" s="254" t="s">
        <v>30</v>
      </c>
      <c r="B20" s="254"/>
      <c r="C20" s="254"/>
      <c r="D20" s="254"/>
      <c r="E20" s="38"/>
      <c r="F20" s="43"/>
      <c r="G20" s="158"/>
      <c r="H20" s="43">
        <f>SUM(H9:H19)</f>
        <v>2461070846070</v>
      </c>
      <c r="I20" s="158"/>
      <c r="J20" s="43">
        <f>SUM(J9:J19)</f>
        <v>2711956368690.896</v>
      </c>
      <c r="K20" s="38"/>
      <c r="L20" s="43">
        <v>0</v>
      </c>
      <c r="M20" s="38"/>
      <c r="N20" s="43">
        <v>0</v>
      </c>
      <c r="O20" s="38"/>
      <c r="P20" s="43">
        <v>0</v>
      </c>
      <c r="Q20" s="38"/>
      <c r="R20" s="43">
        <v>0</v>
      </c>
      <c r="S20" s="38"/>
      <c r="T20" s="43"/>
      <c r="U20" s="38"/>
      <c r="V20" s="43"/>
      <c r="W20" s="38"/>
      <c r="X20" s="43">
        <f>SUM(X9:X19)</f>
        <v>1961414657570</v>
      </c>
      <c r="Y20" s="38"/>
      <c r="Z20" s="43">
        <f>SUM(Z9:Z19)</f>
        <v>1897886327095.1321</v>
      </c>
      <c r="AA20" s="38"/>
      <c r="AB20" s="204">
        <f>SUM(AB9:AB19)</f>
        <v>2.7646820790551172E-2</v>
      </c>
      <c r="AE20" s="44"/>
    </row>
    <row r="21" spans="1:31" ht="20.25" thickTop="1" x14ac:dyDescent="0.5"/>
    <row r="22" spans="1:31" x14ac:dyDescent="0.5">
      <c r="AB22" s="217">
        <v>68647543291624</v>
      </c>
    </row>
  </sheetData>
  <mergeCells count="37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A20:D20"/>
    <mergeCell ref="AF8:AI8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</mergeCells>
  <pageMargins left="0.39" right="0.39" top="0.39" bottom="0.39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view="pageBreakPreview" zoomScale="70" zoomScaleNormal="100" zoomScaleSheetLayoutView="70" workbookViewId="0">
      <selection activeCell="A7" sqref="A7"/>
    </sheetView>
  </sheetViews>
  <sheetFormatPr defaultRowHeight="18.75" x14ac:dyDescent="0.45"/>
  <cols>
    <col min="1" max="1" width="29.42578125" style="29" bestFit="1" customWidth="1"/>
    <col min="2" max="2" width="1.28515625" style="29" customWidth="1"/>
    <col min="3" max="3" width="13" style="29" customWidth="1"/>
    <col min="4" max="4" width="1.28515625" style="29" customWidth="1"/>
    <col min="5" max="5" width="13" style="29" customWidth="1"/>
    <col min="6" max="6" width="1.28515625" style="29" customWidth="1"/>
    <col min="7" max="7" width="6.42578125" style="29" customWidth="1"/>
    <col min="8" max="8" width="1.28515625" style="29" customWidth="1"/>
    <col min="9" max="9" width="8.5703125" style="29" customWidth="1"/>
    <col min="10" max="10" width="1.28515625" style="29" customWidth="1"/>
    <col min="11" max="11" width="9.140625" style="29" customWidth="1"/>
    <col min="12" max="12" width="1.28515625" style="29" customWidth="1"/>
    <col min="13" max="13" width="2.5703125" style="29" customWidth="1"/>
    <col min="14" max="14" width="1.28515625" style="29" customWidth="1"/>
    <col min="15" max="15" width="9.140625" style="29" customWidth="1"/>
    <col min="16" max="16" width="1.28515625" style="29" customWidth="1"/>
    <col min="17" max="17" width="2.5703125" style="29" customWidth="1"/>
    <col min="18" max="20" width="1.28515625" style="29" customWidth="1"/>
    <col min="21" max="21" width="6.42578125" style="29" customWidth="1"/>
    <col min="22" max="22" width="1.28515625" style="29" customWidth="1"/>
    <col min="23" max="23" width="2.5703125" style="29" customWidth="1"/>
    <col min="24" max="26" width="1.28515625" style="29" customWidth="1"/>
    <col min="27" max="27" width="6.42578125" style="29" customWidth="1"/>
    <col min="28" max="28" width="1.28515625" style="29" customWidth="1"/>
    <col min="29" max="29" width="2.5703125" style="29" customWidth="1"/>
    <col min="30" max="32" width="1.28515625" style="29" customWidth="1"/>
    <col min="33" max="33" width="9.140625" style="29" customWidth="1"/>
    <col min="34" max="34" width="1.28515625" style="29" customWidth="1"/>
    <col min="35" max="35" width="2.5703125" style="29" customWidth="1"/>
    <col min="36" max="36" width="1.28515625" style="29" customWidth="1"/>
    <col min="37" max="37" width="9.140625" style="29" customWidth="1"/>
    <col min="38" max="38" width="1.28515625" style="29" customWidth="1"/>
    <col min="39" max="39" width="8" style="29" customWidth="1"/>
    <col min="40" max="40" width="1.28515625" style="29" customWidth="1"/>
    <col min="41" max="41" width="9.140625" style="29" customWidth="1"/>
    <col min="42" max="42" width="1.28515625" style="29" customWidth="1"/>
    <col min="43" max="43" width="2.5703125" style="29" customWidth="1"/>
    <col min="44" max="44" width="1.28515625" style="29" customWidth="1"/>
    <col min="45" max="45" width="11.7109375" style="29" customWidth="1"/>
    <col min="46" max="47" width="1.28515625" style="29" customWidth="1"/>
    <col min="48" max="48" width="13" style="29" customWidth="1"/>
    <col min="49" max="49" width="7.7109375" style="29" customWidth="1"/>
    <col min="50" max="50" width="0.28515625" style="29" customWidth="1"/>
    <col min="51" max="16384" width="9.140625" style="29"/>
  </cols>
  <sheetData>
    <row r="1" spans="1:49" ht="29.1" customHeight="1" x14ac:dyDescent="0.4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</row>
    <row r="2" spans="1:49" ht="21.75" customHeight="1" x14ac:dyDescent="0.4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</row>
    <row r="3" spans="1:49" ht="21.75" customHeight="1" x14ac:dyDescent="0.45">
      <c r="A3" s="275" t="s">
        <v>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</row>
    <row r="4" spans="1:49" ht="14.45" customHeight="1" x14ac:dyDescent="0.45"/>
    <row r="5" spans="1:49" ht="21" x14ac:dyDescent="0.45">
      <c r="A5" s="269" t="s">
        <v>31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</row>
    <row r="6" spans="1:49" ht="21" x14ac:dyDescent="0.45">
      <c r="I6" s="270" t="s">
        <v>7</v>
      </c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C6" s="270" t="s">
        <v>9</v>
      </c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</row>
    <row r="7" spans="1:49" x14ac:dyDescent="0.45"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50"/>
      <c r="AD7" s="50"/>
      <c r="AE7" s="50"/>
      <c r="AF7" s="50"/>
      <c r="AG7" s="50"/>
      <c r="AH7" s="50"/>
      <c r="AI7" s="50"/>
      <c r="AJ7" s="50"/>
      <c r="AK7" s="50"/>
      <c r="AL7" s="31"/>
      <c r="AM7" s="31"/>
      <c r="AN7" s="31"/>
      <c r="AO7" s="31"/>
      <c r="AP7" s="31"/>
      <c r="AQ7" s="31"/>
      <c r="AR7" s="31"/>
      <c r="AS7" s="31"/>
    </row>
    <row r="8" spans="1:49" ht="21" x14ac:dyDescent="0.45">
      <c r="A8" s="270" t="s">
        <v>32</v>
      </c>
      <c r="B8" s="270"/>
      <c r="C8" s="270"/>
      <c r="D8" s="270"/>
      <c r="E8" s="270"/>
      <c r="F8" s="270"/>
      <c r="G8" s="270"/>
      <c r="I8" s="270" t="s">
        <v>33</v>
      </c>
      <c r="J8" s="270"/>
      <c r="K8" s="270"/>
      <c r="L8" s="51"/>
      <c r="M8" s="270" t="s">
        <v>34</v>
      </c>
      <c r="N8" s="270"/>
      <c r="O8" s="270"/>
      <c r="P8" s="51"/>
      <c r="Q8" s="270" t="s">
        <v>35</v>
      </c>
      <c r="R8" s="270"/>
      <c r="S8" s="270"/>
      <c r="T8" s="270"/>
      <c r="U8" s="270"/>
      <c r="V8" s="51"/>
      <c r="W8" s="270" t="s">
        <v>36</v>
      </c>
      <c r="X8" s="270"/>
      <c r="Y8" s="270"/>
      <c r="Z8" s="270"/>
      <c r="AA8" s="270"/>
      <c r="AB8" s="51"/>
      <c r="AC8" s="270" t="s">
        <v>33</v>
      </c>
      <c r="AD8" s="270"/>
      <c r="AE8" s="270"/>
      <c r="AF8" s="270"/>
      <c r="AG8" s="270"/>
      <c r="AH8" s="51"/>
      <c r="AI8" s="270" t="s">
        <v>34</v>
      </c>
      <c r="AJ8" s="270"/>
      <c r="AK8" s="270"/>
      <c r="AM8" s="270" t="s">
        <v>35</v>
      </c>
      <c r="AN8" s="270"/>
      <c r="AO8" s="270"/>
      <c r="AQ8" s="274"/>
      <c r="AR8" s="274"/>
      <c r="AS8" s="274"/>
    </row>
    <row r="9" spans="1:49" x14ac:dyDescent="0.45">
      <c r="A9" s="268" t="s">
        <v>37</v>
      </c>
      <c r="B9" s="268"/>
      <c r="C9" s="268"/>
      <c r="D9" s="268"/>
      <c r="E9" s="268"/>
      <c r="F9" s="268"/>
      <c r="G9" s="268"/>
      <c r="I9" s="267">
        <v>50000000</v>
      </c>
      <c r="J9" s="267"/>
      <c r="K9" s="267"/>
      <c r="L9" s="51"/>
      <c r="M9" s="267">
        <v>12900</v>
      </c>
      <c r="N9" s="267"/>
      <c r="O9" s="267"/>
      <c r="P9" s="51"/>
      <c r="Q9" s="266" t="s">
        <v>38</v>
      </c>
      <c r="R9" s="266"/>
      <c r="S9" s="266"/>
      <c r="T9" s="266"/>
      <c r="U9" s="266"/>
      <c r="V9" s="51"/>
      <c r="W9" s="273">
        <v>0.38679999999999998</v>
      </c>
      <c r="X9" s="273"/>
      <c r="Y9" s="273"/>
      <c r="Z9" s="273"/>
      <c r="AA9" s="273"/>
      <c r="AB9" s="51"/>
      <c r="AC9" s="267">
        <v>0</v>
      </c>
      <c r="AD9" s="267"/>
      <c r="AE9" s="267"/>
      <c r="AF9" s="267"/>
      <c r="AG9" s="267"/>
      <c r="AH9" s="51"/>
      <c r="AI9" s="267">
        <v>0</v>
      </c>
      <c r="AJ9" s="267"/>
      <c r="AK9" s="267"/>
      <c r="AL9" s="51"/>
      <c r="AM9" s="50"/>
      <c r="AN9" s="50"/>
      <c r="AO9" s="50"/>
      <c r="AP9" s="51"/>
      <c r="AQ9" s="272"/>
      <c r="AR9" s="272"/>
      <c r="AS9" s="272"/>
    </row>
    <row r="10" spans="1:49" ht="21" x14ac:dyDescent="0.45">
      <c r="A10" s="269" t="s">
        <v>39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</row>
    <row r="11" spans="1:49" ht="21" x14ac:dyDescent="0.45">
      <c r="C11" s="270" t="s">
        <v>7</v>
      </c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Y11" s="270" t="s">
        <v>9</v>
      </c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</row>
    <row r="12" spans="1:49" ht="21" x14ac:dyDescent="0.45">
      <c r="A12" s="2" t="s">
        <v>32</v>
      </c>
      <c r="C12" s="4" t="s">
        <v>40</v>
      </c>
      <c r="D12" s="31"/>
      <c r="E12" s="4" t="s">
        <v>41</v>
      </c>
      <c r="F12" s="31"/>
      <c r="G12" s="271" t="s">
        <v>42</v>
      </c>
      <c r="H12" s="271"/>
      <c r="I12" s="271"/>
      <c r="J12" s="31"/>
      <c r="K12" s="271" t="s">
        <v>43</v>
      </c>
      <c r="L12" s="271"/>
      <c r="M12" s="271"/>
      <c r="N12" s="50"/>
      <c r="O12" s="271" t="s">
        <v>34</v>
      </c>
      <c r="P12" s="271"/>
      <c r="Q12" s="271"/>
      <c r="R12" s="50"/>
      <c r="S12" s="271" t="s">
        <v>35</v>
      </c>
      <c r="T12" s="271"/>
      <c r="U12" s="271"/>
      <c r="V12" s="271"/>
      <c r="W12" s="271"/>
      <c r="X12" s="51"/>
      <c r="Y12" s="271" t="s">
        <v>40</v>
      </c>
      <c r="Z12" s="271"/>
      <c r="AA12" s="271"/>
      <c r="AB12" s="271"/>
      <c r="AC12" s="271"/>
      <c r="AD12" s="50"/>
      <c r="AE12" s="271" t="s">
        <v>41</v>
      </c>
      <c r="AF12" s="271"/>
      <c r="AG12" s="271"/>
      <c r="AH12" s="271"/>
      <c r="AI12" s="271"/>
      <c r="AJ12" s="50"/>
      <c r="AK12" s="271" t="s">
        <v>42</v>
      </c>
      <c r="AL12" s="271"/>
      <c r="AM12" s="271"/>
      <c r="AN12" s="50"/>
      <c r="AO12" s="271" t="s">
        <v>43</v>
      </c>
      <c r="AP12" s="271"/>
      <c r="AQ12" s="271"/>
      <c r="AR12" s="50"/>
      <c r="AS12" s="271" t="s">
        <v>34</v>
      </c>
      <c r="AT12" s="271"/>
      <c r="AU12" s="31"/>
      <c r="AV12" s="4" t="s">
        <v>35</v>
      </c>
    </row>
    <row r="13" spans="1:49" x14ac:dyDescent="0.45">
      <c r="A13" s="5" t="s">
        <v>44</v>
      </c>
      <c r="C13" s="5" t="s">
        <v>45</v>
      </c>
      <c r="E13" s="5" t="s">
        <v>46</v>
      </c>
      <c r="G13" s="268" t="s">
        <v>47</v>
      </c>
      <c r="H13" s="268"/>
      <c r="I13" s="268"/>
      <c r="K13" s="267">
        <v>50000000</v>
      </c>
      <c r="L13" s="267"/>
      <c r="M13" s="267"/>
      <c r="N13" s="51"/>
      <c r="O13" s="267">
        <v>13150</v>
      </c>
      <c r="P13" s="267"/>
      <c r="Q13" s="267"/>
      <c r="R13" s="51"/>
      <c r="S13" s="266" t="s">
        <v>48</v>
      </c>
      <c r="T13" s="266"/>
      <c r="U13" s="266"/>
      <c r="V13" s="266"/>
      <c r="W13" s="266"/>
      <c r="X13" s="51"/>
      <c r="Y13" s="266" t="s">
        <v>45</v>
      </c>
      <c r="Z13" s="266"/>
      <c r="AA13" s="266"/>
      <c r="AB13" s="266"/>
      <c r="AC13" s="266"/>
      <c r="AD13" s="51"/>
      <c r="AE13" s="266" t="s">
        <v>47</v>
      </c>
      <c r="AF13" s="266"/>
      <c r="AG13" s="266"/>
      <c r="AH13" s="266"/>
      <c r="AI13" s="266"/>
      <c r="AJ13" s="51"/>
      <c r="AK13" s="266" t="s">
        <v>47</v>
      </c>
      <c r="AL13" s="266"/>
      <c r="AM13" s="266"/>
      <c r="AN13" s="51"/>
      <c r="AO13" s="267">
        <v>0</v>
      </c>
      <c r="AP13" s="267"/>
      <c r="AQ13" s="267"/>
      <c r="AR13" s="51"/>
      <c r="AS13" s="267">
        <v>0</v>
      </c>
      <c r="AT13" s="267"/>
      <c r="AV13" s="5" t="s">
        <v>47</v>
      </c>
    </row>
    <row r="17" ht="21.75" customHeight="1" x14ac:dyDescent="0.45"/>
    <row r="18" ht="21.75" customHeight="1" x14ac:dyDescent="0.45"/>
    <row r="19" ht="21.75" customHeight="1" x14ac:dyDescent="0.45"/>
    <row r="20" ht="21.75" customHeight="1" x14ac:dyDescent="0.45"/>
    <row r="21" ht="21.75" customHeight="1" x14ac:dyDescent="0.45"/>
    <row r="22" ht="21.75" customHeight="1" x14ac:dyDescent="0.45"/>
  </sheetData>
  <mergeCells count="44"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Q9:AS9"/>
    <mergeCell ref="A8:G8"/>
    <mergeCell ref="I8:K8"/>
    <mergeCell ref="M8:O8"/>
    <mergeCell ref="Q8:U8"/>
    <mergeCell ref="A9:G9"/>
    <mergeCell ref="I9:K9"/>
    <mergeCell ref="M9:O9"/>
    <mergeCell ref="Q9:U9"/>
    <mergeCell ref="W9:AA9"/>
    <mergeCell ref="W8:AA8"/>
    <mergeCell ref="AC8:AG8"/>
    <mergeCell ref="AI8:AK8"/>
    <mergeCell ref="AM8:A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G13:I13"/>
    <mergeCell ref="K13:M13"/>
    <mergeCell ref="O13:Q13"/>
    <mergeCell ref="S13:W13"/>
    <mergeCell ref="Y13:AC13"/>
  </mergeCells>
  <pageMargins left="0.39" right="0.39" top="0.39" bottom="0.39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2"/>
  <sheetViews>
    <sheetView rightToLeft="1" view="pageBreakPreview" topLeftCell="C1" zoomScale="85" zoomScaleNormal="85" zoomScaleSheetLayoutView="85" workbookViewId="0">
      <selection activeCell="G7" sqref="G7"/>
    </sheetView>
  </sheetViews>
  <sheetFormatPr defaultRowHeight="15.75" x14ac:dyDescent="0.4"/>
  <cols>
    <col min="1" max="1" width="5.140625" style="45" customWidth="1"/>
    <col min="2" max="2" width="28.140625" style="45" customWidth="1"/>
    <col min="3" max="3" width="1.28515625" style="45" customWidth="1"/>
    <col min="4" max="4" width="2.5703125" style="45" customWidth="1"/>
    <col min="5" max="5" width="10.42578125" style="45" customWidth="1"/>
    <col min="6" max="6" width="1.28515625" style="45" customWidth="1"/>
    <col min="7" max="7" width="16" style="45" bestFit="1" customWidth="1"/>
    <col min="8" max="8" width="1.28515625" style="45" customWidth="1"/>
    <col min="9" max="9" width="14.28515625" style="45" customWidth="1"/>
    <col min="10" max="10" width="1.28515625" style="45" customWidth="1"/>
    <col min="11" max="11" width="13" style="45" customWidth="1"/>
    <col min="12" max="12" width="1.28515625" style="45" customWidth="1"/>
    <col min="13" max="13" width="14.85546875" style="45" bestFit="1" customWidth="1"/>
    <col min="14" max="14" width="1.28515625" style="45" customWidth="1"/>
    <col min="15" max="15" width="13" style="45" customWidth="1"/>
    <col min="16" max="16" width="1.28515625" style="45" customWidth="1"/>
    <col min="17" max="17" width="13" style="45" customWidth="1"/>
    <col min="18" max="18" width="1.28515625" style="45" customWidth="1"/>
    <col min="19" max="19" width="15.5703125" style="45" customWidth="1"/>
    <col min="20" max="20" width="1.28515625" style="45" customWidth="1"/>
    <col min="21" max="21" width="19.42578125" style="45" customWidth="1"/>
    <col min="22" max="22" width="1.28515625" style="45" customWidth="1"/>
    <col min="23" max="23" width="14.28515625" style="45" customWidth="1"/>
    <col min="24" max="24" width="1.28515625" style="45" customWidth="1"/>
    <col min="25" max="25" width="16.85546875" style="45" customWidth="1"/>
    <col min="26" max="26" width="1.28515625" style="45" customWidth="1"/>
    <col min="27" max="27" width="15.5703125" style="45" customWidth="1"/>
    <col min="28" max="28" width="0.28515625" style="45" customWidth="1"/>
    <col min="29" max="29" width="16.140625" style="45" bestFit="1" customWidth="1"/>
    <col min="30" max="36" width="9.140625" style="45" customWidth="1"/>
    <col min="37" max="16384" width="9.140625" style="45"/>
  </cols>
  <sheetData>
    <row r="1" spans="1:27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</row>
    <row r="2" spans="1:27" ht="21.75" customHeight="1" x14ac:dyDescent="0.4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</row>
    <row r="3" spans="1:27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</row>
    <row r="4" spans="1:27" ht="14.45" customHeight="1" x14ac:dyDescent="0.4"/>
    <row r="5" spans="1:27" ht="14.45" customHeight="1" x14ac:dyDescent="0.4">
      <c r="A5" s="46" t="s">
        <v>49</v>
      </c>
      <c r="B5" s="287" t="s">
        <v>50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</row>
    <row r="6" spans="1:27" ht="14.45" customHeight="1" x14ac:dyDescent="0.4">
      <c r="E6" s="283" t="s">
        <v>7</v>
      </c>
      <c r="F6" s="283"/>
      <c r="G6" s="283"/>
      <c r="H6" s="283"/>
      <c r="I6" s="283"/>
      <c r="K6" s="283" t="s">
        <v>8</v>
      </c>
      <c r="L6" s="283"/>
      <c r="M6" s="283"/>
      <c r="N6" s="283"/>
      <c r="O6" s="283"/>
      <c r="P6" s="283"/>
      <c r="Q6" s="283"/>
      <c r="S6" s="283" t="s">
        <v>9</v>
      </c>
      <c r="T6" s="283"/>
      <c r="U6" s="283"/>
      <c r="V6" s="283"/>
      <c r="W6" s="283"/>
      <c r="X6" s="283"/>
      <c r="Y6" s="283"/>
      <c r="Z6" s="283"/>
      <c r="AA6" s="283"/>
    </row>
    <row r="7" spans="1:27" ht="14.45" customHeight="1" x14ac:dyDescent="0.4">
      <c r="E7" s="47"/>
      <c r="F7" s="47"/>
      <c r="G7" s="47"/>
      <c r="H7" s="47"/>
      <c r="I7" s="47"/>
      <c r="K7" s="282" t="s">
        <v>51</v>
      </c>
      <c r="L7" s="282"/>
      <c r="M7" s="282"/>
      <c r="N7" s="47"/>
      <c r="O7" s="282" t="s">
        <v>52</v>
      </c>
      <c r="P7" s="282"/>
      <c r="Q7" s="282"/>
      <c r="S7" s="47"/>
      <c r="T7" s="47"/>
      <c r="U7" s="47"/>
      <c r="V7" s="47"/>
      <c r="W7" s="47"/>
      <c r="X7" s="47"/>
      <c r="Y7" s="47"/>
      <c r="Z7" s="47"/>
      <c r="AA7" s="47"/>
    </row>
    <row r="8" spans="1:27" ht="14.45" customHeight="1" x14ac:dyDescent="0.4">
      <c r="A8" s="283" t="s">
        <v>53</v>
      </c>
      <c r="B8" s="283"/>
      <c r="D8" s="283" t="s">
        <v>54</v>
      </c>
      <c r="E8" s="283"/>
      <c r="F8" s="53"/>
      <c r="G8" s="48" t="s">
        <v>14</v>
      </c>
      <c r="H8" s="53"/>
      <c r="I8" s="48" t="s">
        <v>15</v>
      </c>
      <c r="J8" s="53"/>
      <c r="K8" s="49" t="s">
        <v>13</v>
      </c>
      <c r="L8" s="54"/>
      <c r="M8" s="49" t="s">
        <v>14</v>
      </c>
      <c r="N8" s="53"/>
      <c r="O8" s="49" t="s">
        <v>13</v>
      </c>
      <c r="P8" s="54"/>
      <c r="Q8" s="49" t="s">
        <v>16</v>
      </c>
      <c r="R8" s="53"/>
      <c r="S8" s="48" t="s">
        <v>13</v>
      </c>
      <c r="T8" s="53"/>
      <c r="U8" s="48" t="s">
        <v>55</v>
      </c>
      <c r="V8" s="53"/>
      <c r="W8" s="48" t="s">
        <v>14</v>
      </c>
      <c r="X8" s="53"/>
      <c r="Y8" s="48" t="s">
        <v>15</v>
      </c>
      <c r="Z8" s="53"/>
      <c r="AA8" s="48" t="s">
        <v>18</v>
      </c>
    </row>
    <row r="9" spans="1:27" ht="21.75" customHeight="1" x14ac:dyDescent="0.4">
      <c r="A9" s="284" t="s">
        <v>56</v>
      </c>
      <c r="B9" s="284"/>
      <c r="D9" s="285">
        <v>167000</v>
      </c>
      <c r="E9" s="285"/>
      <c r="F9" s="53"/>
      <c r="G9" s="55">
        <v>70313318944</v>
      </c>
      <c r="H9" s="53"/>
      <c r="I9" s="55">
        <v>71764758030</v>
      </c>
      <c r="J9" s="53"/>
      <c r="K9" s="55">
        <v>0</v>
      </c>
      <c r="L9" s="53"/>
      <c r="M9" s="55">
        <v>0</v>
      </c>
      <c r="N9" s="53"/>
      <c r="O9" s="55">
        <v>0</v>
      </c>
      <c r="P9" s="53"/>
      <c r="Q9" s="55">
        <v>0</v>
      </c>
      <c r="R9" s="53"/>
      <c r="S9" s="55">
        <v>167000</v>
      </c>
      <c r="T9" s="53"/>
      <c r="U9" s="55">
        <v>426000</v>
      </c>
      <c r="V9" s="53"/>
      <c r="W9" s="55">
        <v>70313318944</v>
      </c>
      <c r="X9" s="53"/>
      <c r="Y9" s="55">
        <v>71057518875</v>
      </c>
      <c r="Z9" s="53"/>
      <c r="AA9" s="64">
        <f t="shared" ref="AA9:AA17" si="0">Y9/$AA$19</f>
        <v>1.0351065088103459E-3</v>
      </c>
    </row>
    <row r="10" spans="1:27" ht="21.75" customHeight="1" x14ac:dyDescent="0.4">
      <c r="A10" s="276" t="s">
        <v>57</v>
      </c>
      <c r="B10" s="276"/>
      <c r="D10" s="277">
        <v>49333991</v>
      </c>
      <c r="E10" s="277"/>
      <c r="F10" s="53"/>
      <c r="G10" s="57">
        <v>499999998785</v>
      </c>
      <c r="H10" s="53"/>
      <c r="I10" s="57">
        <v>650234828217.66003</v>
      </c>
      <c r="J10" s="53"/>
      <c r="K10" s="57">
        <v>0</v>
      </c>
      <c r="L10" s="53"/>
      <c r="M10" s="57">
        <v>0</v>
      </c>
      <c r="N10" s="53"/>
      <c r="O10" s="57">
        <v>0</v>
      </c>
      <c r="P10" s="53"/>
      <c r="Q10" s="57">
        <v>0</v>
      </c>
      <c r="R10" s="53"/>
      <c r="S10" s="57">
        <v>49333991</v>
      </c>
      <c r="T10" s="53"/>
      <c r="U10" s="57">
        <v>13523.22</v>
      </c>
      <c r="V10" s="53"/>
      <c r="W10" s="57">
        <v>499999998785</v>
      </c>
      <c r="X10" s="53"/>
      <c r="Y10" s="57">
        <v>667154413771.02002</v>
      </c>
      <c r="Z10" s="53"/>
      <c r="AA10" s="64">
        <f t="shared" si="0"/>
        <v>9.7185475514667483E-3</v>
      </c>
    </row>
    <row r="11" spans="1:27" ht="21.75" customHeight="1" x14ac:dyDescent="0.4">
      <c r="A11" s="276" t="s">
        <v>58</v>
      </c>
      <c r="B11" s="276"/>
      <c r="D11" s="277">
        <v>27990000</v>
      </c>
      <c r="E11" s="277"/>
      <c r="F11" s="53"/>
      <c r="G11" s="57">
        <v>699219617860</v>
      </c>
      <c r="H11" s="53"/>
      <c r="I11" s="57">
        <v>785998914311.25</v>
      </c>
      <c r="J11" s="53"/>
      <c r="K11" s="57">
        <v>0</v>
      </c>
      <c r="L11" s="53"/>
      <c r="M11" s="57">
        <v>0</v>
      </c>
      <c r="N11" s="53"/>
      <c r="O11" s="57">
        <v>0</v>
      </c>
      <c r="P11" s="53"/>
      <c r="Q11" s="57">
        <v>0</v>
      </c>
      <c r="R11" s="53"/>
      <c r="S11" s="57">
        <v>27990000</v>
      </c>
      <c r="T11" s="53"/>
      <c r="U11" s="57">
        <v>28550</v>
      </c>
      <c r="V11" s="53"/>
      <c r="W11" s="57">
        <v>699219617860</v>
      </c>
      <c r="X11" s="53"/>
      <c r="Y11" s="57">
        <v>798586085536.875</v>
      </c>
      <c r="Z11" s="53"/>
      <c r="AA11" s="64">
        <f t="shared" si="0"/>
        <v>1.1633134228043294E-2</v>
      </c>
    </row>
    <row r="12" spans="1:27" ht="21.75" customHeight="1" x14ac:dyDescent="0.4">
      <c r="A12" s="276" t="s">
        <v>59</v>
      </c>
      <c r="B12" s="276"/>
      <c r="D12" s="277">
        <v>9545620</v>
      </c>
      <c r="E12" s="277"/>
      <c r="F12" s="53"/>
      <c r="G12" s="57">
        <v>163283140507</v>
      </c>
      <c r="H12" s="53"/>
      <c r="I12" s="57">
        <v>187825406152.125</v>
      </c>
      <c r="J12" s="53"/>
      <c r="K12" s="57">
        <v>0</v>
      </c>
      <c r="L12" s="53"/>
      <c r="M12" s="57">
        <v>0</v>
      </c>
      <c r="N12" s="53"/>
      <c r="O12" s="57">
        <v>0</v>
      </c>
      <c r="P12" s="53"/>
      <c r="Q12" s="57">
        <v>0</v>
      </c>
      <c r="R12" s="53"/>
      <c r="S12" s="57">
        <v>9545620</v>
      </c>
      <c r="T12" s="53"/>
      <c r="U12" s="57">
        <v>19180</v>
      </c>
      <c r="V12" s="53"/>
      <c r="W12" s="57">
        <v>163283140507</v>
      </c>
      <c r="X12" s="53"/>
      <c r="Y12" s="57">
        <v>182867578172.47501</v>
      </c>
      <c r="Z12" s="53"/>
      <c r="AA12" s="64">
        <f t="shared" si="0"/>
        <v>2.6638619447112467E-3</v>
      </c>
    </row>
    <row r="13" spans="1:27" ht="21.75" customHeight="1" x14ac:dyDescent="0.4">
      <c r="A13" s="276" t="s">
        <v>60</v>
      </c>
      <c r="B13" s="276"/>
      <c r="D13" s="277">
        <v>59434563</v>
      </c>
      <c r="E13" s="277"/>
      <c r="F13" s="53"/>
      <c r="G13" s="57">
        <v>643999889519</v>
      </c>
      <c r="H13" s="53"/>
      <c r="I13" s="57">
        <v>781629287123.67004</v>
      </c>
      <c r="J13" s="53"/>
      <c r="K13" s="57">
        <v>0</v>
      </c>
      <c r="L13" s="53"/>
      <c r="M13" s="57">
        <v>0</v>
      </c>
      <c r="N13" s="53"/>
      <c r="O13" s="57">
        <v>0</v>
      </c>
      <c r="P13" s="53"/>
      <c r="Q13" s="57">
        <v>0</v>
      </c>
      <c r="R13" s="53"/>
      <c r="S13" s="57">
        <v>59434563</v>
      </c>
      <c r="T13" s="53"/>
      <c r="U13" s="57">
        <v>13382.52</v>
      </c>
      <c r="V13" s="53"/>
      <c r="W13" s="57">
        <v>643999889519</v>
      </c>
      <c r="X13" s="53"/>
      <c r="Y13" s="57">
        <v>795384228038.76001</v>
      </c>
      <c r="Z13" s="53"/>
      <c r="AA13" s="64">
        <f t="shared" si="0"/>
        <v>1.1586492245758319E-2</v>
      </c>
    </row>
    <row r="14" spans="1:27" ht="21.75" customHeight="1" x14ac:dyDescent="0.4">
      <c r="A14" s="276" t="s">
        <v>61</v>
      </c>
      <c r="B14" s="276"/>
      <c r="D14" s="277">
        <v>2000000</v>
      </c>
      <c r="E14" s="277"/>
      <c r="F14" s="53"/>
      <c r="G14" s="57">
        <v>20023200000</v>
      </c>
      <c r="H14" s="53"/>
      <c r="I14" s="57">
        <v>19776487500</v>
      </c>
      <c r="J14" s="53"/>
      <c r="K14" s="57">
        <v>0</v>
      </c>
      <c r="L14" s="53"/>
      <c r="M14" s="57">
        <v>0</v>
      </c>
      <c r="N14" s="53"/>
      <c r="O14" s="57">
        <v>0</v>
      </c>
      <c r="P14" s="53"/>
      <c r="Q14" s="57">
        <v>0</v>
      </c>
      <c r="R14" s="53"/>
      <c r="S14" s="57">
        <v>2000000</v>
      </c>
      <c r="T14" s="53"/>
      <c r="U14" s="57">
        <v>9500</v>
      </c>
      <c r="V14" s="53"/>
      <c r="W14" s="57">
        <v>20023200000</v>
      </c>
      <c r="X14" s="53"/>
      <c r="Y14" s="57">
        <v>18977437500</v>
      </c>
      <c r="Z14" s="53"/>
      <c r="AA14" s="64">
        <f t="shared" si="0"/>
        <v>2.7644743846668031E-4</v>
      </c>
    </row>
    <row r="15" spans="1:27" ht="21.75" customHeight="1" x14ac:dyDescent="0.4">
      <c r="A15" s="276" t="s">
        <v>62</v>
      </c>
      <c r="B15" s="276"/>
      <c r="D15" s="277">
        <v>20759047</v>
      </c>
      <c r="E15" s="277"/>
      <c r="F15" s="53"/>
      <c r="G15" s="57">
        <v>250330550879</v>
      </c>
      <c r="H15" s="53"/>
      <c r="I15" s="57">
        <v>253184536449.5</v>
      </c>
      <c r="J15" s="53"/>
      <c r="K15" s="57">
        <v>20000000</v>
      </c>
      <c r="L15" s="53"/>
      <c r="M15" s="57">
        <v>245394026319</v>
      </c>
      <c r="N15" s="53"/>
      <c r="O15" s="57">
        <v>-10000000</v>
      </c>
      <c r="P15" s="53"/>
      <c r="Q15" s="57">
        <v>121753723520</v>
      </c>
      <c r="R15" s="53"/>
      <c r="S15" s="57">
        <v>30759047</v>
      </c>
      <c r="T15" s="53"/>
      <c r="U15" s="57">
        <v>12329</v>
      </c>
      <c r="V15" s="53"/>
      <c r="W15" s="57">
        <v>374759688268</v>
      </c>
      <c r="X15" s="53"/>
      <c r="Y15" s="57">
        <v>378773216514.44397</v>
      </c>
      <c r="Z15" s="53"/>
      <c r="AA15" s="64">
        <f t="shared" si="0"/>
        <v>5.517651446102949E-3</v>
      </c>
    </row>
    <row r="16" spans="1:27" ht="21.75" customHeight="1" x14ac:dyDescent="0.4">
      <c r="A16" s="276" t="s">
        <v>63</v>
      </c>
      <c r="B16" s="276"/>
      <c r="D16" s="277">
        <v>18535242</v>
      </c>
      <c r="E16" s="277"/>
      <c r="F16" s="53"/>
      <c r="G16" s="57">
        <v>128538829259</v>
      </c>
      <c r="H16" s="53"/>
      <c r="I16" s="57">
        <v>268626987615.814</v>
      </c>
      <c r="J16" s="53"/>
      <c r="K16" s="57">
        <v>0</v>
      </c>
      <c r="L16" s="53"/>
      <c r="M16" s="57">
        <v>0</v>
      </c>
      <c r="N16" s="53"/>
      <c r="O16" s="57">
        <v>0</v>
      </c>
      <c r="P16" s="53"/>
      <c r="Q16" s="57">
        <v>0</v>
      </c>
      <c r="R16" s="53"/>
      <c r="S16" s="57">
        <v>18535242</v>
      </c>
      <c r="T16" s="53"/>
      <c r="U16" s="57">
        <v>13980</v>
      </c>
      <c r="V16" s="53"/>
      <c r="W16" s="57">
        <v>128538829259</v>
      </c>
      <c r="X16" s="53"/>
      <c r="Y16" s="57">
        <v>258814974973.74701</v>
      </c>
      <c r="Z16" s="53"/>
      <c r="AA16" s="64">
        <f t="shared" si="0"/>
        <v>3.7702001056944771E-3</v>
      </c>
    </row>
    <row r="17" spans="1:29" ht="21.75" customHeight="1" x14ac:dyDescent="0.4">
      <c r="A17" s="278" t="s">
        <v>64</v>
      </c>
      <c r="B17" s="278"/>
      <c r="D17" s="279">
        <v>0</v>
      </c>
      <c r="E17" s="279"/>
      <c r="F17" s="53"/>
      <c r="G17" s="59">
        <v>0</v>
      </c>
      <c r="H17" s="53"/>
      <c r="I17" s="59">
        <v>0</v>
      </c>
      <c r="J17" s="53"/>
      <c r="K17" s="59">
        <v>5289682</v>
      </c>
      <c r="L17" s="53"/>
      <c r="M17" s="59">
        <v>280066267824</v>
      </c>
      <c r="N17" s="53"/>
      <c r="O17" s="59">
        <v>0</v>
      </c>
      <c r="P17" s="53"/>
      <c r="Q17" s="59">
        <v>0</v>
      </c>
      <c r="R17" s="53"/>
      <c r="S17" s="59">
        <v>5289682</v>
      </c>
      <c r="T17" s="53"/>
      <c r="U17" s="59">
        <v>53736</v>
      </c>
      <c r="V17" s="53"/>
      <c r="W17" s="59">
        <v>280066267824</v>
      </c>
      <c r="X17" s="53"/>
      <c r="Y17" s="59">
        <v>283905256329.65802</v>
      </c>
      <c r="Z17" s="53"/>
      <c r="AA17" s="64">
        <f t="shared" si="0"/>
        <v>4.1356943412175773E-3</v>
      </c>
    </row>
    <row r="18" spans="1:29" ht="21.75" customHeight="1" x14ac:dyDescent="0.4">
      <c r="A18" s="280" t="s">
        <v>30</v>
      </c>
      <c r="B18" s="280"/>
      <c r="D18" s="281"/>
      <c r="E18" s="281"/>
      <c r="F18" s="53"/>
      <c r="G18" s="61">
        <f>SUM(G9:G17)</f>
        <v>2475708545753</v>
      </c>
      <c r="H18" s="53"/>
      <c r="I18" s="61">
        <f>SUM(I9:I17)</f>
        <v>3019041205400.019</v>
      </c>
      <c r="J18" s="53"/>
      <c r="K18" s="61"/>
      <c r="L18" s="53"/>
      <c r="M18" s="61">
        <f>SUM(M9:M17)</f>
        <v>525460294143</v>
      </c>
      <c r="N18" s="53"/>
      <c r="O18" s="61"/>
      <c r="P18" s="53"/>
      <c r="Q18" s="61">
        <f>SUM(Q9:Q17)</f>
        <v>121753723520</v>
      </c>
      <c r="R18" s="53"/>
      <c r="S18" s="163"/>
      <c r="T18" s="53"/>
      <c r="U18" s="135"/>
      <c r="V18" s="53"/>
      <c r="W18" s="163">
        <f>SUM(W9:W17)</f>
        <v>2880203950966</v>
      </c>
      <c r="X18" s="53"/>
      <c r="Y18" s="163">
        <f>SUM(Y9:Y17)</f>
        <v>3455520709711.979</v>
      </c>
      <c r="Z18" s="53"/>
      <c r="AA18" s="72">
        <f>SUM(AA9:AA17)</f>
        <v>5.0337135810271633E-2</v>
      </c>
      <c r="AC18" s="64"/>
    </row>
    <row r="19" spans="1:29" x14ac:dyDescent="0.4"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101"/>
      <c r="V19" s="53"/>
      <c r="W19" s="53"/>
      <c r="X19" s="53"/>
      <c r="Y19" s="53"/>
      <c r="Z19" s="53"/>
      <c r="AA19" s="218">
        <f>سهام!AB22</f>
        <v>68647543291624</v>
      </c>
    </row>
    <row r="20" spans="1:29" x14ac:dyDescent="0.4">
      <c r="M20" s="63"/>
      <c r="Y20" s="63"/>
      <c r="AA20" s="73"/>
    </row>
    <row r="22" spans="1:29" x14ac:dyDescent="0.4">
      <c r="Y22" s="63"/>
    </row>
  </sheetData>
  <mergeCells count="3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24"/>
  <sheetViews>
    <sheetView rightToLeft="1" view="pageBreakPreview" topLeftCell="A2" zoomScale="85" zoomScaleNormal="100" zoomScaleSheetLayoutView="85" workbookViewId="0">
      <selection activeCell="D6" sqref="D6"/>
    </sheetView>
  </sheetViews>
  <sheetFormatPr defaultRowHeight="15.75" x14ac:dyDescent="0.4"/>
  <cols>
    <col min="1" max="1" width="4.42578125" style="45" bestFit="1" customWidth="1"/>
    <col min="2" max="2" width="20.7109375" style="45" customWidth="1"/>
    <col min="3" max="3" width="1.28515625" style="45" customWidth="1"/>
    <col min="4" max="4" width="12.7109375" style="45" bestFit="1" customWidth="1"/>
    <col min="5" max="5" width="1.28515625" style="45" customWidth="1"/>
    <col min="6" max="6" width="10.42578125" style="45" bestFit="1" customWidth="1"/>
    <col min="7" max="7" width="1.28515625" style="45" customWidth="1"/>
    <col min="8" max="8" width="8.28515625" style="45" bestFit="1" customWidth="1"/>
    <col min="9" max="9" width="1.28515625" style="45" customWidth="1"/>
    <col min="10" max="10" width="15.140625" style="45" bestFit="1" customWidth="1"/>
    <col min="11" max="11" width="1.28515625" style="45" customWidth="1"/>
    <col min="12" max="12" width="15.42578125" style="45" bestFit="1" customWidth="1"/>
    <col min="13" max="13" width="1.28515625" style="45" customWidth="1"/>
    <col min="14" max="14" width="7.85546875" style="45" bestFit="1" customWidth="1"/>
    <col min="15" max="15" width="1.28515625" style="45" customWidth="1"/>
    <col min="16" max="16" width="15.7109375" style="45" bestFit="1" customWidth="1"/>
    <col min="17" max="17" width="1.28515625" style="45" customWidth="1"/>
    <col min="18" max="18" width="7.5703125" style="45" customWidth="1"/>
    <col min="19" max="19" width="1.28515625" style="45" customWidth="1"/>
    <col min="20" max="20" width="12.85546875" style="45" customWidth="1"/>
    <col min="21" max="21" width="1.28515625" style="45" customWidth="1"/>
    <col min="22" max="22" width="8.28515625" style="45" bestFit="1" customWidth="1"/>
    <col min="23" max="23" width="1.28515625" style="45" customWidth="1"/>
    <col min="24" max="24" width="13.5703125" style="45" bestFit="1" customWidth="1"/>
    <col min="25" max="25" width="1.28515625" style="45" customWidth="1"/>
    <col min="26" max="26" width="15.85546875" style="45" bestFit="1" customWidth="1"/>
    <col min="27" max="27" width="1.28515625" style="45" customWidth="1"/>
    <col min="28" max="28" width="15.28515625" style="45" bestFit="1" customWidth="1"/>
    <col min="29" max="29" width="1.28515625" style="45" customWidth="1"/>
    <col min="30" max="30" width="16.140625" style="45" bestFit="1" customWidth="1"/>
    <col min="31" max="31" width="0.28515625" style="45" customWidth="1"/>
    <col min="32" max="32" width="6.140625" style="45" bestFit="1" customWidth="1"/>
    <col min="33" max="16384" width="9.140625" style="45"/>
  </cols>
  <sheetData>
    <row r="1" spans="1:31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</row>
    <row r="2" spans="1:31" ht="21.75" customHeight="1" x14ac:dyDescent="0.4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</row>
    <row r="3" spans="1:31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</row>
    <row r="4" spans="1:31" ht="14.45" customHeight="1" x14ac:dyDescent="0.4"/>
    <row r="5" spans="1:31" ht="15.75" customHeight="1" x14ac:dyDescent="0.4">
      <c r="A5" s="46" t="s">
        <v>65</v>
      </c>
      <c r="B5" s="287" t="s">
        <v>66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</row>
    <row r="6" spans="1:31" ht="24" customHeight="1" x14ac:dyDescent="0.4">
      <c r="A6" s="71"/>
      <c r="B6" s="71"/>
      <c r="C6" s="71"/>
      <c r="D6" s="71"/>
      <c r="E6" s="71"/>
      <c r="F6" s="71"/>
      <c r="G6" s="52"/>
      <c r="H6" s="283" t="s">
        <v>7</v>
      </c>
      <c r="I6" s="283"/>
      <c r="J6" s="283"/>
      <c r="K6" s="283"/>
      <c r="L6" s="283"/>
      <c r="N6" s="283" t="s">
        <v>8</v>
      </c>
      <c r="O6" s="283"/>
      <c r="P6" s="283"/>
      <c r="Q6" s="283"/>
      <c r="R6" s="283"/>
      <c r="S6" s="283"/>
      <c r="T6" s="283"/>
      <c r="V6" s="283" t="s">
        <v>9</v>
      </c>
      <c r="W6" s="283"/>
      <c r="X6" s="283"/>
      <c r="Y6" s="283"/>
      <c r="Z6" s="283"/>
      <c r="AA6" s="283"/>
      <c r="AB6" s="283"/>
      <c r="AC6" s="283"/>
      <c r="AD6" s="283"/>
    </row>
    <row r="7" spans="1:31" ht="27.75" customHeight="1" x14ac:dyDescent="0.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N7" s="282" t="s">
        <v>10</v>
      </c>
      <c r="O7" s="282"/>
      <c r="P7" s="282"/>
      <c r="Q7" s="47"/>
      <c r="R7" s="282" t="s">
        <v>11</v>
      </c>
      <c r="S7" s="282"/>
      <c r="T7" s="282"/>
      <c r="V7" s="47"/>
      <c r="W7" s="47"/>
      <c r="X7" s="47"/>
      <c r="Y7" s="47"/>
      <c r="Z7" s="47"/>
      <c r="AA7" s="47"/>
      <c r="AB7" s="47"/>
      <c r="AC7" s="47"/>
      <c r="AD7" s="47"/>
    </row>
    <row r="8" spans="1:31" ht="26.25" customHeight="1" x14ac:dyDescent="0.4">
      <c r="A8" s="283" t="s">
        <v>67</v>
      </c>
      <c r="B8" s="283"/>
      <c r="D8" s="48" t="s">
        <v>68</v>
      </c>
      <c r="F8" s="48" t="s">
        <v>69</v>
      </c>
      <c r="H8" s="48" t="s">
        <v>13</v>
      </c>
      <c r="J8" s="48" t="s">
        <v>14</v>
      </c>
      <c r="L8" s="48" t="s">
        <v>15</v>
      </c>
      <c r="N8" s="49" t="s">
        <v>13</v>
      </c>
      <c r="O8" s="47"/>
      <c r="P8" s="49" t="s">
        <v>14</v>
      </c>
      <c r="R8" s="49" t="s">
        <v>13</v>
      </c>
      <c r="S8" s="47"/>
      <c r="T8" s="49" t="s">
        <v>16</v>
      </c>
      <c r="V8" s="48" t="s">
        <v>13</v>
      </c>
      <c r="X8" s="48" t="s">
        <v>17</v>
      </c>
      <c r="Z8" s="48" t="s">
        <v>14</v>
      </c>
      <c r="AB8" s="48" t="s">
        <v>15</v>
      </c>
      <c r="AD8" s="48" t="s">
        <v>18</v>
      </c>
    </row>
    <row r="9" spans="1:31" ht="21.75" customHeight="1" x14ac:dyDescent="0.4">
      <c r="A9" s="284" t="s">
        <v>70</v>
      </c>
      <c r="B9" s="284"/>
      <c r="D9" s="68" t="s">
        <v>71</v>
      </c>
      <c r="E9" s="203"/>
      <c r="F9" s="68" t="s">
        <v>72</v>
      </c>
      <c r="G9" s="53"/>
      <c r="H9" s="55">
        <v>2203677</v>
      </c>
      <c r="I9" s="53"/>
      <c r="J9" s="55">
        <v>14999988603600</v>
      </c>
      <c r="K9" s="53"/>
      <c r="L9" s="55">
        <v>14989113611862</v>
      </c>
      <c r="M9" s="53"/>
      <c r="N9" s="55">
        <v>0</v>
      </c>
      <c r="O9" s="53"/>
      <c r="P9" s="55">
        <v>0</v>
      </c>
      <c r="Q9" s="53"/>
      <c r="R9" s="55">
        <v>0</v>
      </c>
      <c r="S9" s="53"/>
      <c r="T9" s="55">
        <v>0</v>
      </c>
      <c r="U9" s="53"/>
      <c r="V9" s="55">
        <v>2203677</v>
      </c>
      <c r="W9" s="53"/>
      <c r="X9" s="55">
        <v>6806800</v>
      </c>
      <c r="Y9" s="53"/>
      <c r="Z9" s="55">
        <v>14999988603600</v>
      </c>
      <c r="AA9" s="53"/>
      <c r="AB9" s="55">
        <v>14989113611862</v>
      </c>
      <c r="AC9" s="53"/>
      <c r="AD9" s="64">
        <f>AB9/$AD$23</f>
        <v>0.2183488715420773</v>
      </c>
      <c r="AE9" s="53"/>
    </row>
    <row r="10" spans="1:31" ht="21.75" customHeight="1" x14ac:dyDescent="0.4">
      <c r="A10" s="276" t="s">
        <v>73</v>
      </c>
      <c r="B10" s="276"/>
      <c r="D10" s="203" t="s">
        <v>74</v>
      </c>
      <c r="E10" s="203"/>
      <c r="F10" s="203" t="s">
        <v>75</v>
      </c>
      <c r="G10" s="53"/>
      <c r="H10" s="57">
        <v>550000</v>
      </c>
      <c r="I10" s="53"/>
      <c r="J10" s="57">
        <v>492820000000</v>
      </c>
      <c r="K10" s="53"/>
      <c r="L10" s="57">
        <v>537681527556</v>
      </c>
      <c r="M10" s="53"/>
      <c r="N10" s="57">
        <v>0</v>
      </c>
      <c r="O10" s="53"/>
      <c r="P10" s="57">
        <v>0</v>
      </c>
      <c r="Q10" s="53"/>
      <c r="R10" s="57">
        <v>550000</v>
      </c>
      <c r="S10" s="53"/>
      <c r="T10" s="57">
        <v>550000000000</v>
      </c>
      <c r="U10" s="53"/>
      <c r="V10" s="57">
        <v>0</v>
      </c>
      <c r="W10" s="53"/>
      <c r="X10" s="57">
        <v>0</v>
      </c>
      <c r="Y10" s="53"/>
      <c r="Z10" s="57">
        <v>0</v>
      </c>
      <c r="AA10" s="53"/>
      <c r="AB10" s="57">
        <v>0</v>
      </c>
      <c r="AC10" s="53"/>
      <c r="AD10" s="64">
        <f t="shared" ref="AD10:AD19" si="0">AB10/$AD$23</f>
        <v>0</v>
      </c>
      <c r="AE10" s="53"/>
    </row>
    <row r="11" spans="1:31" ht="21.75" customHeight="1" x14ac:dyDescent="0.4">
      <c r="A11" s="276" t="s">
        <v>76</v>
      </c>
      <c r="B11" s="276"/>
      <c r="D11" s="203" t="s">
        <v>77</v>
      </c>
      <c r="E11" s="203"/>
      <c r="F11" s="203" t="s">
        <v>78</v>
      </c>
      <c r="G11" s="53"/>
      <c r="H11" s="57">
        <v>9086</v>
      </c>
      <c r="I11" s="53"/>
      <c r="J11" s="57">
        <v>5082255524</v>
      </c>
      <c r="K11" s="53"/>
      <c r="L11" s="57">
        <v>5882572890</v>
      </c>
      <c r="M11" s="53"/>
      <c r="N11" s="57">
        <v>0</v>
      </c>
      <c r="O11" s="53"/>
      <c r="P11" s="57">
        <v>0</v>
      </c>
      <c r="Q11" s="53"/>
      <c r="R11" s="57">
        <v>0</v>
      </c>
      <c r="S11" s="53"/>
      <c r="T11" s="57">
        <v>0</v>
      </c>
      <c r="U11" s="53"/>
      <c r="V11" s="57">
        <v>9086</v>
      </c>
      <c r="W11" s="53"/>
      <c r="X11" s="57">
        <v>659000</v>
      </c>
      <c r="Y11" s="53"/>
      <c r="Z11" s="57">
        <v>5082255524</v>
      </c>
      <c r="AA11" s="53"/>
      <c r="AB11" s="57">
        <v>5986588734</v>
      </c>
      <c r="AC11" s="53"/>
      <c r="AD11" s="64">
        <f t="shared" si="0"/>
        <v>8.7207618028924445E-5</v>
      </c>
      <c r="AE11" s="53"/>
    </row>
    <row r="12" spans="1:31" ht="21.75" customHeight="1" x14ac:dyDescent="0.4">
      <c r="A12" s="276" t="s">
        <v>79</v>
      </c>
      <c r="B12" s="276"/>
      <c r="D12" s="203" t="s">
        <v>80</v>
      </c>
      <c r="E12" s="203"/>
      <c r="F12" s="203" t="s">
        <v>81</v>
      </c>
      <c r="G12" s="53"/>
      <c r="H12" s="57">
        <v>1500000</v>
      </c>
      <c r="I12" s="53"/>
      <c r="J12" s="57">
        <v>1500000000000</v>
      </c>
      <c r="K12" s="53"/>
      <c r="L12" s="57">
        <v>1499728125000</v>
      </c>
      <c r="M12" s="53"/>
      <c r="N12" s="57">
        <v>0</v>
      </c>
      <c r="O12" s="53"/>
      <c r="P12" s="57">
        <v>0</v>
      </c>
      <c r="Q12" s="53"/>
      <c r="R12" s="57">
        <v>0</v>
      </c>
      <c r="S12" s="53"/>
      <c r="T12" s="57">
        <v>0</v>
      </c>
      <c r="U12" s="53"/>
      <c r="V12" s="57">
        <v>1500000</v>
      </c>
      <c r="W12" s="53"/>
      <c r="X12" s="57">
        <v>1000000</v>
      </c>
      <c r="Y12" s="53"/>
      <c r="Z12" s="57">
        <v>1500000000000</v>
      </c>
      <c r="AA12" s="53"/>
      <c r="AB12" s="57">
        <v>1499728125000</v>
      </c>
      <c r="AC12" s="53"/>
      <c r="AD12" s="64">
        <f t="shared" si="0"/>
        <v>2.1846785086378884E-2</v>
      </c>
      <c r="AE12" s="53"/>
    </row>
    <row r="13" spans="1:31" ht="21.75" customHeight="1" x14ac:dyDescent="0.4">
      <c r="A13" s="276" t="s">
        <v>82</v>
      </c>
      <c r="B13" s="276"/>
      <c r="D13" s="203" t="s">
        <v>83</v>
      </c>
      <c r="E13" s="203"/>
      <c r="F13" s="203" t="s">
        <v>84</v>
      </c>
      <c r="G13" s="53"/>
      <c r="H13" s="57">
        <v>750000</v>
      </c>
      <c r="I13" s="53"/>
      <c r="J13" s="57">
        <v>750000000000</v>
      </c>
      <c r="K13" s="53"/>
      <c r="L13" s="57">
        <v>749864062500</v>
      </c>
      <c r="M13" s="53"/>
      <c r="N13" s="57">
        <v>0</v>
      </c>
      <c r="O13" s="53"/>
      <c r="P13" s="57">
        <v>0</v>
      </c>
      <c r="Q13" s="53"/>
      <c r="R13" s="57">
        <v>0</v>
      </c>
      <c r="S13" s="53"/>
      <c r="T13" s="57">
        <v>0</v>
      </c>
      <c r="U13" s="53"/>
      <c r="V13" s="57">
        <v>750000</v>
      </c>
      <c r="W13" s="53"/>
      <c r="X13" s="57">
        <v>1000000</v>
      </c>
      <c r="Y13" s="53"/>
      <c r="Z13" s="57">
        <v>750000000000</v>
      </c>
      <c r="AA13" s="53"/>
      <c r="AB13" s="57">
        <v>749864062500</v>
      </c>
      <c r="AC13" s="53"/>
      <c r="AD13" s="64">
        <f t="shared" si="0"/>
        <v>1.0923392543189442E-2</v>
      </c>
      <c r="AE13" s="53"/>
    </row>
    <row r="14" spans="1:31" ht="21.75" customHeight="1" x14ac:dyDescent="0.4">
      <c r="A14" s="276" t="s">
        <v>85</v>
      </c>
      <c r="B14" s="276"/>
      <c r="D14" s="203" t="s">
        <v>86</v>
      </c>
      <c r="E14" s="203"/>
      <c r="F14" s="203" t="s">
        <v>87</v>
      </c>
      <c r="G14" s="53"/>
      <c r="H14" s="57">
        <v>3200000</v>
      </c>
      <c r="I14" s="53"/>
      <c r="J14" s="57">
        <v>2910670184750</v>
      </c>
      <c r="K14" s="53"/>
      <c r="L14" s="57">
        <v>2973348982800</v>
      </c>
      <c r="M14" s="53"/>
      <c r="N14" s="57">
        <v>0</v>
      </c>
      <c r="O14" s="53"/>
      <c r="P14" s="57">
        <v>0</v>
      </c>
      <c r="Q14" s="53"/>
      <c r="R14" s="57">
        <v>0</v>
      </c>
      <c r="S14" s="53"/>
      <c r="T14" s="57">
        <v>0</v>
      </c>
      <c r="U14" s="53"/>
      <c r="V14" s="57">
        <v>3200000</v>
      </c>
      <c r="W14" s="53"/>
      <c r="X14" s="57">
        <v>929340</v>
      </c>
      <c r="Y14" s="53"/>
      <c r="Z14" s="57">
        <v>2910670184750</v>
      </c>
      <c r="AA14" s="53"/>
      <c r="AB14" s="57">
        <v>2973348982800</v>
      </c>
      <c r="AC14" s="53"/>
      <c r="AD14" s="64">
        <f t="shared" si="0"/>
        <v>4.3313261337974085E-2</v>
      </c>
      <c r="AE14" s="53"/>
    </row>
    <row r="15" spans="1:31" ht="21.75" customHeight="1" x14ac:dyDescent="0.4">
      <c r="A15" s="276" t="s">
        <v>88</v>
      </c>
      <c r="B15" s="276"/>
      <c r="D15" s="203" t="s">
        <v>89</v>
      </c>
      <c r="E15" s="203"/>
      <c r="F15" s="203" t="s">
        <v>90</v>
      </c>
      <c r="G15" s="53"/>
      <c r="H15" s="57">
        <v>5000000</v>
      </c>
      <c r="I15" s="53"/>
      <c r="J15" s="57">
        <v>4882000000000</v>
      </c>
      <c r="K15" s="53"/>
      <c r="L15" s="57">
        <v>4754888020312</v>
      </c>
      <c r="M15" s="53"/>
      <c r="N15" s="57">
        <v>0</v>
      </c>
      <c r="O15" s="53"/>
      <c r="P15" s="57">
        <v>0</v>
      </c>
      <c r="Q15" s="53"/>
      <c r="R15" s="57">
        <v>0</v>
      </c>
      <c r="S15" s="53"/>
      <c r="T15" s="57">
        <v>0</v>
      </c>
      <c r="U15" s="53"/>
      <c r="V15" s="57">
        <v>5000000</v>
      </c>
      <c r="W15" s="53"/>
      <c r="X15" s="57">
        <v>951150</v>
      </c>
      <c r="Y15" s="53"/>
      <c r="Z15" s="57">
        <v>4882000000000</v>
      </c>
      <c r="AA15" s="53"/>
      <c r="AB15" s="57">
        <v>4754888020312</v>
      </c>
      <c r="AC15" s="53"/>
      <c r="AD15" s="64">
        <f t="shared" si="0"/>
        <v>6.9265232116356962E-2</v>
      </c>
      <c r="AE15" s="53"/>
    </row>
    <row r="16" spans="1:31" ht="21.75" customHeight="1" x14ac:dyDescent="0.4">
      <c r="A16" s="276" t="s">
        <v>91</v>
      </c>
      <c r="B16" s="276"/>
      <c r="D16" s="203" t="s">
        <v>89</v>
      </c>
      <c r="E16" s="203"/>
      <c r="F16" s="203" t="s">
        <v>92</v>
      </c>
      <c r="G16" s="53"/>
      <c r="H16" s="57">
        <v>150000</v>
      </c>
      <c r="I16" s="53"/>
      <c r="J16" s="57">
        <v>146100000000</v>
      </c>
      <c r="K16" s="53"/>
      <c r="L16" s="57">
        <v>144174863568</v>
      </c>
      <c r="M16" s="53"/>
      <c r="N16" s="57">
        <v>0</v>
      </c>
      <c r="O16" s="53"/>
      <c r="P16" s="57">
        <v>0</v>
      </c>
      <c r="Q16" s="53"/>
      <c r="R16" s="57">
        <v>0</v>
      </c>
      <c r="S16" s="53"/>
      <c r="T16" s="57">
        <v>0</v>
      </c>
      <c r="U16" s="53"/>
      <c r="V16" s="57">
        <v>150000</v>
      </c>
      <c r="W16" s="53"/>
      <c r="X16" s="57">
        <v>961340</v>
      </c>
      <c r="Y16" s="53"/>
      <c r="Z16" s="57">
        <v>146100000000</v>
      </c>
      <c r="AA16" s="53"/>
      <c r="AB16" s="57">
        <v>144174863568</v>
      </c>
      <c r="AC16" s="53"/>
      <c r="AD16" s="64">
        <f t="shared" si="0"/>
        <v>2.1002188374830222E-3</v>
      </c>
      <c r="AE16" s="53"/>
    </row>
    <row r="17" spans="1:32" ht="21.75" customHeight="1" x14ac:dyDescent="0.4">
      <c r="A17" s="276" t="s">
        <v>93</v>
      </c>
      <c r="B17" s="276"/>
      <c r="D17" s="203" t="s">
        <v>89</v>
      </c>
      <c r="E17" s="203"/>
      <c r="F17" s="203" t="s">
        <v>94</v>
      </c>
      <c r="G17" s="53"/>
      <c r="H17" s="57">
        <v>3091657</v>
      </c>
      <c r="I17" s="53"/>
      <c r="J17" s="57">
        <v>2925635019100</v>
      </c>
      <c r="K17" s="53"/>
      <c r="L17" s="57">
        <v>2874719872566</v>
      </c>
      <c r="M17" s="53"/>
      <c r="N17" s="57">
        <v>0</v>
      </c>
      <c r="O17" s="53"/>
      <c r="P17" s="57">
        <v>0</v>
      </c>
      <c r="Q17" s="53"/>
      <c r="R17" s="57">
        <v>0</v>
      </c>
      <c r="S17" s="53"/>
      <c r="T17" s="57">
        <v>0</v>
      </c>
      <c r="U17" s="53"/>
      <c r="V17" s="57">
        <v>3091657</v>
      </c>
      <c r="W17" s="53"/>
      <c r="X17" s="57">
        <v>935000</v>
      </c>
      <c r="Y17" s="53"/>
      <c r="Z17" s="57">
        <v>2925635019100</v>
      </c>
      <c r="AA17" s="53"/>
      <c r="AB17" s="57">
        <v>2890175355752</v>
      </c>
      <c r="AC17" s="53"/>
      <c r="AD17" s="64">
        <f t="shared" si="0"/>
        <v>4.210165749812992E-2</v>
      </c>
      <c r="AE17" s="53"/>
    </row>
    <row r="18" spans="1:32" ht="21.75" customHeight="1" x14ac:dyDescent="0.4">
      <c r="A18" s="276" t="s">
        <v>95</v>
      </c>
      <c r="B18" s="276"/>
      <c r="C18" s="177"/>
      <c r="D18" s="203" t="s">
        <v>96</v>
      </c>
      <c r="E18" s="203"/>
      <c r="F18" s="203" t="s">
        <v>97</v>
      </c>
      <c r="G18" s="53"/>
      <c r="H18" s="57">
        <v>0</v>
      </c>
      <c r="I18" s="53"/>
      <c r="J18" s="57">
        <v>0</v>
      </c>
      <c r="K18" s="53"/>
      <c r="L18" s="57">
        <v>0</v>
      </c>
      <c r="M18" s="53"/>
      <c r="N18" s="57">
        <v>1335900</v>
      </c>
      <c r="O18" s="53"/>
      <c r="P18" s="57">
        <v>4999848883800</v>
      </c>
      <c r="Q18" s="53"/>
      <c r="R18" s="57">
        <v>0</v>
      </c>
      <c r="S18" s="53"/>
      <c r="T18" s="57">
        <v>0</v>
      </c>
      <c r="U18" s="53"/>
      <c r="V18" s="57">
        <v>1335900</v>
      </c>
      <c r="W18" s="53"/>
      <c r="X18" s="57">
        <v>3789751</v>
      </c>
      <c r="Y18" s="53"/>
      <c r="Z18" s="57">
        <v>4999848883800</v>
      </c>
      <c r="AA18" s="53"/>
      <c r="AB18" s="57">
        <v>5059058698481</v>
      </c>
      <c r="AC18" s="53"/>
      <c r="AD18" s="64">
        <f t="shared" si="0"/>
        <v>7.369613617474173E-2</v>
      </c>
      <c r="AE18" s="53"/>
    </row>
    <row r="19" spans="1:32" ht="21.75" customHeight="1" x14ac:dyDescent="0.4">
      <c r="A19" s="278" t="s">
        <v>98</v>
      </c>
      <c r="B19" s="278"/>
      <c r="D19" s="70" t="s">
        <v>99</v>
      </c>
      <c r="E19" s="203"/>
      <c r="F19" s="70" t="s">
        <v>100</v>
      </c>
      <c r="G19" s="53"/>
      <c r="H19" s="111">
        <v>2998000</v>
      </c>
      <c r="I19" s="53"/>
      <c r="J19" s="59">
        <v>2998000000000</v>
      </c>
      <c r="K19" s="53"/>
      <c r="L19" s="59">
        <v>2998000000000</v>
      </c>
      <c r="M19" s="53"/>
      <c r="N19" s="111">
        <v>0</v>
      </c>
      <c r="O19" s="53"/>
      <c r="P19" s="59">
        <v>0</v>
      </c>
      <c r="Q19" s="53"/>
      <c r="R19" s="111">
        <v>0</v>
      </c>
      <c r="S19" s="53"/>
      <c r="T19" s="59">
        <v>0</v>
      </c>
      <c r="U19" s="53"/>
      <c r="V19" s="111">
        <v>2998000</v>
      </c>
      <c r="W19" s="53"/>
      <c r="X19" s="111">
        <v>1000000</v>
      </c>
      <c r="Y19" s="53"/>
      <c r="Z19" s="59">
        <v>2998000000000</v>
      </c>
      <c r="AA19" s="53"/>
      <c r="AB19" s="59">
        <v>2998000000000</v>
      </c>
      <c r="AC19" s="53"/>
      <c r="AD19" s="64">
        <f t="shared" si="0"/>
        <v>4.3672356740635167E-2</v>
      </c>
      <c r="AE19" s="53"/>
    </row>
    <row r="20" spans="1:32" ht="21.75" customHeight="1" thickBot="1" x14ac:dyDescent="0.45">
      <c r="A20" s="280" t="s">
        <v>30</v>
      </c>
      <c r="B20" s="280"/>
      <c r="D20" s="202"/>
      <c r="E20" s="202"/>
      <c r="F20" s="202"/>
      <c r="G20" s="202"/>
      <c r="H20" s="202"/>
      <c r="I20" s="53"/>
      <c r="J20" s="163">
        <f>SUM(J9:J19)</f>
        <v>31610296062974</v>
      </c>
      <c r="K20" s="159"/>
      <c r="L20" s="163">
        <f>SUM(L9:L19)</f>
        <v>31527401639054</v>
      </c>
      <c r="M20" s="159"/>
      <c r="N20" s="202"/>
      <c r="O20" s="203"/>
      <c r="P20" s="202">
        <f>SUM(P9:P19)</f>
        <v>4999848883800</v>
      </c>
      <c r="Q20" s="203"/>
      <c r="R20" s="202"/>
      <c r="S20" s="203"/>
      <c r="T20" s="202">
        <f>SUM(T9:T19)</f>
        <v>550000000000</v>
      </c>
      <c r="U20" s="203"/>
      <c r="V20" s="202"/>
      <c r="W20" s="203"/>
      <c r="X20" s="202"/>
      <c r="Y20" s="159"/>
      <c r="Z20" s="163">
        <f>SUM(Z9:Z19)</f>
        <v>36117324946774</v>
      </c>
      <c r="AA20" s="159"/>
      <c r="AB20" s="163">
        <f>SUM(AB9:AB19)</f>
        <v>36064338309009</v>
      </c>
      <c r="AC20" s="159"/>
      <c r="AD20" s="109">
        <f>SUM(AD9:AD19)</f>
        <v>0.52535511949499547</v>
      </c>
      <c r="AE20" s="53"/>
      <c r="AF20" s="205"/>
    </row>
    <row r="21" spans="1:32" ht="16.5" thickTop="1" x14ac:dyDescent="0.4">
      <c r="D21" s="101"/>
      <c r="E21" s="101"/>
      <c r="F21" s="101"/>
      <c r="G21" s="53"/>
      <c r="H21" s="53"/>
      <c r="I21" s="53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61"/>
      <c r="W21" s="159"/>
      <c r="X21" s="159"/>
      <c r="Y21" s="159"/>
      <c r="Z21" s="159"/>
      <c r="AA21" s="159"/>
      <c r="AB21" s="159"/>
      <c r="AC21" s="159"/>
      <c r="AD21" s="159"/>
      <c r="AE21" s="53"/>
      <c r="AF21" s="53"/>
    </row>
    <row r="22" spans="1:32" x14ac:dyDescent="0.4">
      <c r="AB22" s="63"/>
      <c r="AD22" s="206"/>
    </row>
    <row r="23" spans="1:32" x14ac:dyDescent="0.4">
      <c r="P23" s="219"/>
      <c r="AD23" s="218">
        <f>سهام!AB22</f>
        <v>68647543291624</v>
      </c>
    </row>
    <row r="24" spans="1:32" x14ac:dyDescent="0.4">
      <c r="P24" s="63"/>
    </row>
  </sheetData>
  <mergeCells count="22">
    <mergeCell ref="A1:AD1"/>
    <mergeCell ref="A2:AD2"/>
    <mergeCell ref="A3:AD3"/>
    <mergeCell ref="B5:AD5"/>
    <mergeCell ref="H6:L6"/>
    <mergeCell ref="N6:T6"/>
    <mergeCell ref="V6:AD6"/>
    <mergeCell ref="N7:P7"/>
    <mergeCell ref="R7:T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4.45" customHeight="1" x14ac:dyDescent="0.2">
      <c r="A4" s="288" t="s">
        <v>101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</row>
    <row r="5" spans="1:13" ht="14.45" customHeight="1" x14ac:dyDescent="0.2">
      <c r="A5" s="288" t="s">
        <v>102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3" ht="14.45" customHeight="1" x14ac:dyDescent="0.2"/>
    <row r="7" spans="1:13" ht="14.45" customHeight="1" x14ac:dyDescent="0.2">
      <c r="C7" s="270" t="s">
        <v>9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3" ht="14.45" customHeight="1" x14ac:dyDescent="0.2">
      <c r="A8" s="2" t="s">
        <v>103</v>
      </c>
      <c r="C8" s="4" t="s">
        <v>13</v>
      </c>
      <c r="D8" s="3"/>
      <c r="E8" s="4" t="s">
        <v>104</v>
      </c>
      <c r="F8" s="3"/>
      <c r="G8" s="4" t="s">
        <v>105</v>
      </c>
      <c r="H8" s="3"/>
      <c r="I8" s="4" t="s">
        <v>106</v>
      </c>
      <c r="J8" s="3"/>
      <c r="K8" s="4" t="s">
        <v>107</v>
      </c>
      <c r="L8" s="3"/>
      <c r="M8" s="4" t="s">
        <v>108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5B65-E815-431E-9146-BD4865101AB4}">
  <sheetPr filterMode="1">
    <pageSetUpPr fitToPage="1"/>
  </sheetPr>
  <dimension ref="A1:AF67"/>
  <sheetViews>
    <sheetView rightToLeft="1" topLeftCell="M1" workbookViewId="0">
      <selection activeCell="R6" sqref="R6:X6"/>
    </sheetView>
  </sheetViews>
  <sheetFormatPr defaultRowHeight="15.75" x14ac:dyDescent="0.4"/>
  <cols>
    <col min="1" max="1" width="4.28515625" style="45" bestFit="1" customWidth="1"/>
    <col min="2" max="2" width="39" style="45" customWidth="1"/>
    <col min="3" max="3" width="1.28515625" style="45" customWidth="1"/>
    <col min="4" max="4" width="15" style="45" bestFit="1" customWidth="1"/>
    <col min="5" max="5" width="1.28515625" style="45" customWidth="1"/>
    <col min="6" max="6" width="15.28515625" style="45" bestFit="1" customWidth="1"/>
    <col min="7" max="7" width="1.28515625" style="45" customWidth="1"/>
    <col min="8" max="8" width="18.85546875" style="45" bestFit="1" customWidth="1"/>
    <col min="9" max="9" width="1.28515625" style="45" customWidth="1"/>
    <col min="10" max="10" width="16" style="45" bestFit="1" customWidth="1"/>
    <col min="11" max="11" width="1.28515625" style="45" customWidth="1"/>
    <col min="12" max="12" width="15.28515625" style="45" bestFit="1" customWidth="1"/>
    <col min="13" max="13" width="0.28515625" style="45" customWidth="1"/>
    <col min="14" max="17" width="9.140625" style="45"/>
    <col min="18" max="18" width="19.28515625" style="45" bestFit="1" customWidth="1"/>
    <col min="19" max="19" width="9.140625" style="45"/>
    <col min="20" max="20" width="20" style="45" bestFit="1" customWidth="1"/>
    <col min="21" max="21" width="9.140625" style="45"/>
    <col min="22" max="22" width="19.5703125" style="45" bestFit="1" customWidth="1"/>
    <col min="23" max="23" width="9.140625" style="45"/>
    <col min="24" max="24" width="21" style="45" bestFit="1" customWidth="1"/>
    <col min="25" max="16384" width="9.140625" style="45"/>
  </cols>
  <sheetData>
    <row r="1" spans="1:32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O1" s="94"/>
      <c r="P1" s="94"/>
      <c r="Q1" s="94"/>
      <c r="R1" s="95" t="s">
        <v>278</v>
      </c>
      <c r="S1" s="94"/>
      <c r="T1" s="289" t="s">
        <v>8</v>
      </c>
      <c r="U1" s="289"/>
      <c r="V1" s="289"/>
      <c r="W1" s="94"/>
      <c r="X1" s="95" t="s">
        <v>7</v>
      </c>
    </row>
    <row r="2" spans="1:32" ht="21.75" customHeight="1" x14ac:dyDescent="0.4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O2" s="290" t="s">
        <v>111</v>
      </c>
      <c r="P2" s="290"/>
      <c r="Q2" s="94"/>
      <c r="R2" s="95" t="s">
        <v>112</v>
      </c>
      <c r="S2" s="94"/>
      <c r="T2" s="95" t="s">
        <v>113</v>
      </c>
      <c r="U2" s="94"/>
      <c r="V2" s="95" t="s">
        <v>114</v>
      </c>
      <c r="W2" s="94"/>
      <c r="X2" s="95" t="s">
        <v>112</v>
      </c>
    </row>
    <row r="3" spans="1:32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O3" s="291" t="s">
        <v>282</v>
      </c>
      <c r="P3" s="291"/>
      <c r="Q3" s="96"/>
      <c r="R3" s="45">
        <v>1109738529</v>
      </c>
      <c r="S3" s="45">
        <v>0</v>
      </c>
      <c r="T3" s="57">
        <v>25029264508722</v>
      </c>
      <c r="U3" s="45">
        <v>0</v>
      </c>
      <c r="V3" s="57">
        <v>23283376305858</v>
      </c>
      <c r="W3" s="45">
        <v>0</v>
      </c>
      <c r="X3" s="57">
        <v>1746997941393</v>
      </c>
    </row>
    <row r="4" spans="1:32" ht="21.7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O4" s="105" t="s">
        <v>283</v>
      </c>
      <c r="P4" s="105"/>
      <c r="Q4" s="96"/>
      <c r="R4" s="45">
        <v>24295562</v>
      </c>
      <c r="S4" s="45">
        <v>0</v>
      </c>
      <c r="T4" s="57">
        <v>0</v>
      </c>
      <c r="U4" s="45">
        <v>0</v>
      </c>
      <c r="V4" s="57">
        <v>5649288</v>
      </c>
      <c r="W4" s="45">
        <v>0</v>
      </c>
      <c r="X4" s="57">
        <v>18646274</v>
      </c>
    </row>
    <row r="5" spans="1:32" ht="21.75" customHeight="1" x14ac:dyDescent="0.4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O5" s="105"/>
      <c r="P5" s="105"/>
      <c r="Q5" s="96"/>
      <c r="R5" s="45">
        <f>SUBTOTAL(9,R3:R4)</f>
        <v>1134034091</v>
      </c>
      <c r="S5" s="45">
        <f t="shared" ref="S5:X5" si="0">SUBTOTAL(9,S3:S4)</f>
        <v>0</v>
      </c>
      <c r="T5" s="57">
        <f t="shared" si="0"/>
        <v>25029264508722</v>
      </c>
      <c r="U5" s="57">
        <f t="shared" si="0"/>
        <v>0</v>
      </c>
      <c r="V5" s="57">
        <f t="shared" si="0"/>
        <v>23283381955146</v>
      </c>
      <c r="W5" s="57">
        <f t="shared" si="0"/>
        <v>0</v>
      </c>
      <c r="X5" s="57">
        <f t="shared" si="0"/>
        <v>1747016587667</v>
      </c>
    </row>
    <row r="6" spans="1:32" ht="14.45" customHeight="1" x14ac:dyDescent="0.4">
      <c r="O6" s="292" t="s">
        <v>280</v>
      </c>
      <c r="P6" s="292"/>
      <c r="Q6" s="96"/>
      <c r="R6" s="57">
        <v>18442921000000</v>
      </c>
      <c r="S6" s="45">
        <v>0</v>
      </c>
      <c r="T6" s="57">
        <v>13281642000000</v>
      </c>
      <c r="U6" s="57">
        <v>0</v>
      </c>
      <c r="V6" s="57">
        <v>7803812000000</v>
      </c>
      <c r="W6" s="57">
        <v>0</v>
      </c>
      <c r="X6" s="57">
        <v>23920751000000</v>
      </c>
    </row>
    <row r="7" spans="1:32" ht="14.45" customHeight="1" thickBot="1" x14ac:dyDescent="0.45">
      <c r="A7" s="46" t="s">
        <v>109</v>
      </c>
      <c r="B7" s="287" t="s">
        <v>110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  <c r="O7" s="293" t="s">
        <v>30</v>
      </c>
      <c r="P7" s="293"/>
      <c r="Q7" s="96"/>
      <c r="R7" s="97">
        <f>R5+R6</f>
        <v>18444055034091</v>
      </c>
      <c r="S7" s="97">
        <f t="shared" ref="S7:X7" si="1">S5+S6</f>
        <v>0</v>
      </c>
      <c r="T7" s="97">
        <f t="shared" si="1"/>
        <v>38310906508722</v>
      </c>
      <c r="U7" s="97">
        <f t="shared" si="1"/>
        <v>0</v>
      </c>
      <c r="V7" s="97">
        <f t="shared" si="1"/>
        <v>31087193955146</v>
      </c>
      <c r="W7" s="97">
        <f t="shared" si="1"/>
        <v>0</v>
      </c>
      <c r="X7" s="97">
        <f t="shared" si="1"/>
        <v>25667767587667</v>
      </c>
    </row>
    <row r="8" spans="1:32" ht="14.45" customHeight="1" thickTop="1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O8" s="102"/>
      <c r="P8" s="102"/>
      <c r="Q8" s="96"/>
      <c r="R8" s="98">
        <f>سپرده!D59</f>
        <v>18444055034091</v>
      </c>
      <c r="S8" s="98">
        <f>سپرده!E59</f>
        <v>0</v>
      </c>
      <c r="T8" s="98">
        <f>سپرده!F59</f>
        <v>38310906508722</v>
      </c>
      <c r="U8" s="98">
        <f>سپرده!G59</f>
        <v>0</v>
      </c>
      <c r="V8" s="98">
        <f>سپرده!H59</f>
        <v>31087193955146</v>
      </c>
      <c r="W8" s="98">
        <f>سپرده!I59</f>
        <v>0</v>
      </c>
      <c r="X8" s="98">
        <f>سپرده!J59</f>
        <v>25667767587667</v>
      </c>
    </row>
    <row r="9" spans="1:32" ht="14.45" customHeight="1" x14ac:dyDescent="0.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O9" s="102"/>
      <c r="P9" s="102"/>
      <c r="Q9" s="96"/>
      <c r="R9" s="103">
        <f>R7-R8</f>
        <v>0</v>
      </c>
      <c r="S9" s="103">
        <f t="shared" ref="S9:X9" si="2">S7-S8</f>
        <v>0</v>
      </c>
      <c r="T9" s="103">
        <f t="shared" si="2"/>
        <v>0</v>
      </c>
      <c r="U9" s="103">
        <f t="shared" si="2"/>
        <v>0</v>
      </c>
      <c r="V9" s="103">
        <f t="shared" si="2"/>
        <v>0</v>
      </c>
      <c r="W9" s="103">
        <f t="shared" si="2"/>
        <v>0</v>
      </c>
      <c r="X9" s="103">
        <f t="shared" si="2"/>
        <v>0</v>
      </c>
      <c r="Y9" s="99"/>
      <c r="Z9" s="99"/>
      <c r="AA9" s="99"/>
      <c r="AB9" s="99"/>
      <c r="AC9" s="99"/>
      <c r="AD9" s="99"/>
      <c r="AE9" s="99"/>
      <c r="AF9" s="99"/>
    </row>
    <row r="10" spans="1:32" ht="14.45" customHeight="1" x14ac:dyDescent="0.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O10" s="102"/>
      <c r="P10" s="102"/>
      <c r="Q10" s="96"/>
      <c r="R10" s="103"/>
      <c r="S10" s="103"/>
      <c r="T10" s="103"/>
      <c r="U10" s="103"/>
      <c r="V10" s="103"/>
      <c r="W10" s="103"/>
      <c r="X10" s="103"/>
      <c r="Y10" s="99"/>
      <c r="Z10" s="99"/>
      <c r="AA10" s="99"/>
      <c r="AB10" s="99"/>
      <c r="AC10" s="99"/>
      <c r="AD10" s="99"/>
      <c r="AE10" s="99"/>
      <c r="AF10" s="99"/>
    </row>
    <row r="11" spans="1:32" ht="14.45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O11" s="102"/>
      <c r="P11" s="102"/>
      <c r="Q11" s="96"/>
      <c r="R11" s="103"/>
      <c r="S11" s="103"/>
      <c r="T11" s="103"/>
      <c r="U11" s="103"/>
      <c r="V11" s="103"/>
      <c r="W11" s="103"/>
      <c r="X11" s="103"/>
      <c r="Y11" s="99"/>
      <c r="Z11" s="99"/>
      <c r="AA11" s="99"/>
      <c r="AB11" s="99"/>
      <c r="AC11" s="99"/>
      <c r="AD11" s="99"/>
      <c r="AE11" s="99"/>
      <c r="AF11" s="99"/>
    </row>
    <row r="12" spans="1:32" ht="14.45" customHeight="1" x14ac:dyDescent="0.4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O12" s="102"/>
      <c r="P12" s="102"/>
      <c r="Q12" s="96"/>
      <c r="R12" s="103"/>
      <c r="S12" s="103"/>
      <c r="T12" s="103"/>
      <c r="U12" s="103"/>
      <c r="V12" s="103"/>
      <c r="W12" s="103"/>
      <c r="X12" s="103"/>
      <c r="Y12" s="99"/>
      <c r="Z12" s="99"/>
      <c r="AA12" s="99"/>
      <c r="AB12" s="99"/>
      <c r="AC12" s="99"/>
      <c r="AD12" s="99"/>
      <c r="AE12" s="99"/>
      <c r="AF12" s="99"/>
    </row>
    <row r="13" spans="1:32" ht="14.45" customHeight="1" x14ac:dyDescent="0.4">
      <c r="D13" s="48" t="s">
        <v>7</v>
      </c>
      <c r="F13" s="283" t="s">
        <v>8</v>
      </c>
      <c r="G13" s="283"/>
      <c r="H13" s="283"/>
      <c r="J13" s="48" t="s">
        <v>9</v>
      </c>
      <c r="O13" s="96"/>
      <c r="P13" s="96"/>
      <c r="Q13" s="96"/>
      <c r="R13" s="103"/>
      <c r="S13" s="104"/>
      <c r="T13" s="103"/>
      <c r="U13" s="104"/>
      <c r="V13" s="103"/>
      <c r="W13" s="104"/>
      <c r="X13" s="103"/>
      <c r="Y13" s="99"/>
      <c r="Z13" s="99"/>
      <c r="AA13" s="99"/>
      <c r="AB13" s="99"/>
      <c r="AC13" s="99"/>
      <c r="AD13" s="99"/>
      <c r="AE13" s="99"/>
      <c r="AF13" s="99"/>
    </row>
    <row r="14" spans="1:32" ht="14.45" customHeight="1" x14ac:dyDescent="0.4">
      <c r="D14" s="47"/>
      <c r="F14" s="47"/>
      <c r="G14" s="47"/>
      <c r="H14" s="47"/>
      <c r="J14" s="47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</row>
    <row r="15" spans="1:32" ht="14.45" customHeight="1" x14ac:dyDescent="0.4">
      <c r="A15" s="283" t="s">
        <v>111</v>
      </c>
      <c r="B15" s="283"/>
      <c r="D15" s="48" t="s">
        <v>112</v>
      </c>
      <c r="E15" s="53"/>
      <c r="F15" s="48" t="s">
        <v>113</v>
      </c>
      <c r="G15" s="53"/>
      <c r="H15" s="48" t="s">
        <v>114</v>
      </c>
      <c r="I15" s="53"/>
      <c r="J15" s="48" t="s">
        <v>112</v>
      </c>
      <c r="K15" s="53"/>
      <c r="L15" s="48" t="s">
        <v>18</v>
      </c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ht="21.75" hidden="1" customHeight="1" x14ac:dyDescent="0.4">
      <c r="A16" s="284" t="s">
        <v>115</v>
      </c>
      <c r="B16" s="284"/>
      <c r="D16" s="55">
        <v>466089926</v>
      </c>
      <c r="E16" s="53"/>
      <c r="F16" s="55">
        <v>4511397235983</v>
      </c>
      <c r="G16" s="53"/>
      <c r="H16" s="55">
        <v>3939738270000</v>
      </c>
      <c r="I16" s="53"/>
      <c r="J16" s="55">
        <v>572125055909</v>
      </c>
      <c r="K16" s="53"/>
      <c r="L16" s="56" t="s">
        <v>116</v>
      </c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</row>
    <row r="17" spans="1:12" ht="21.75" hidden="1" customHeight="1" x14ac:dyDescent="0.4">
      <c r="A17" s="276" t="s">
        <v>117</v>
      </c>
      <c r="B17" s="276"/>
      <c r="D17" s="57">
        <v>379172769</v>
      </c>
      <c r="E17" s="53"/>
      <c r="F17" s="57">
        <v>16297433428124</v>
      </c>
      <c r="G17" s="53"/>
      <c r="H17" s="57">
        <v>15201260166800</v>
      </c>
      <c r="I17" s="53"/>
      <c r="J17" s="57">
        <v>1096552434093</v>
      </c>
      <c r="K17" s="53"/>
      <c r="L17" s="58" t="s">
        <v>118</v>
      </c>
    </row>
    <row r="18" spans="1:12" ht="21.75" hidden="1" customHeight="1" x14ac:dyDescent="0.4">
      <c r="A18" s="276" t="s">
        <v>119</v>
      </c>
      <c r="B18" s="276"/>
      <c r="D18" s="57">
        <v>10071698</v>
      </c>
      <c r="E18" s="53"/>
      <c r="F18" s="57">
        <v>42589</v>
      </c>
      <c r="G18" s="53"/>
      <c r="H18" s="57">
        <v>0</v>
      </c>
      <c r="I18" s="53"/>
      <c r="J18" s="57">
        <v>10114287</v>
      </c>
      <c r="K18" s="53"/>
      <c r="L18" s="58" t="s">
        <v>120</v>
      </c>
    </row>
    <row r="19" spans="1:12" ht="21.75" hidden="1" customHeight="1" x14ac:dyDescent="0.4">
      <c r="A19" s="276" t="s">
        <v>121</v>
      </c>
      <c r="B19" s="276"/>
      <c r="D19" s="57">
        <v>2720003</v>
      </c>
      <c r="E19" s="53"/>
      <c r="F19" s="57">
        <v>11551</v>
      </c>
      <c r="G19" s="53"/>
      <c r="H19" s="57">
        <v>0</v>
      </c>
      <c r="I19" s="53"/>
      <c r="J19" s="57">
        <v>2731554</v>
      </c>
      <c r="K19" s="53"/>
      <c r="L19" s="58" t="s">
        <v>120</v>
      </c>
    </row>
    <row r="20" spans="1:12" ht="21.75" hidden="1" customHeight="1" x14ac:dyDescent="0.4">
      <c r="A20" s="276" t="s">
        <v>122</v>
      </c>
      <c r="B20" s="276"/>
      <c r="D20" s="57">
        <v>165284373</v>
      </c>
      <c r="E20" s="53"/>
      <c r="F20" s="57">
        <v>2109427123766</v>
      </c>
      <c r="G20" s="53"/>
      <c r="H20" s="57">
        <v>2109565949058</v>
      </c>
      <c r="I20" s="53"/>
      <c r="J20" s="57">
        <v>26459081</v>
      </c>
      <c r="K20" s="53"/>
      <c r="L20" s="58" t="s">
        <v>120</v>
      </c>
    </row>
    <row r="21" spans="1:12" ht="21.75" hidden="1" customHeight="1" x14ac:dyDescent="0.4">
      <c r="A21" s="276" t="s">
        <v>123</v>
      </c>
      <c r="B21" s="276"/>
      <c r="D21" s="57">
        <v>267728</v>
      </c>
      <c r="E21" s="53"/>
      <c r="F21" s="57">
        <v>0</v>
      </c>
      <c r="G21" s="53"/>
      <c r="H21" s="57">
        <v>0</v>
      </c>
      <c r="I21" s="53"/>
      <c r="J21" s="57">
        <v>267728</v>
      </c>
      <c r="K21" s="53"/>
      <c r="L21" s="58" t="s">
        <v>120</v>
      </c>
    </row>
    <row r="22" spans="1:12" ht="21.75" hidden="1" customHeight="1" x14ac:dyDescent="0.4">
      <c r="A22" s="276" t="s">
        <v>124</v>
      </c>
      <c r="B22" s="276"/>
      <c r="D22" s="57">
        <v>984566</v>
      </c>
      <c r="E22" s="53"/>
      <c r="F22" s="57">
        <v>0</v>
      </c>
      <c r="G22" s="53"/>
      <c r="H22" s="57">
        <v>0</v>
      </c>
      <c r="I22" s="53"/>
      <c r="J22" s="57">
        <v>984566</v>
      </c>
      <c r="K22" s="53"/>
      <c r="L22" s="58" t="s">
        <v>120</v>
      </c>
    </row>
    <row r="23" spans="1:12" ht="21.75" hidden="1" customHeight="1" x14ac:dyDescent="0.4">
      <c r="A23" s="276" t="s">
        <v>125</v>
      </c>
      <c r="B23" s="276"/>
      <c r="D23" s="57">
        <v>18396444</v>
      </c>
      <c r="E23" s="53"/>
      <c r="F23" s="57">
        <v>0</v>
      </c>
      <c r="G23" s="53"/>
      <c r="H23" s="57">
        <v>0</v>
      </c>
      <c r="I23" s="53"/>
      <c r="J23" s="57">
        <v>18396444</v>
      </c>
      <c r="K23" s="53"/>
      <c r="L23" s="58" t="s">
        <v>120</v>
      </c>
    </row>
    <row r="24" spans="1:12" ht="21.75" hidden="1" customHeight="1" x14ac:dyDescent="0.4">
      <c r="A24" s="276" t="s">
        <v>126</v>
      </c>
      <c r="B24" s="276"/>
      <c r="D24" s="57">
        <v>156699</v>
      </c>
      <c r="E24" s="53"/>
      <c r="F24" s="57">
        <v>0</v>
      </c>
      <c r="G24" s="53"/>
      <c r="H24" s="57">
        <v>0</v>
      </c>
      <c r="I24" s="53"/>
      <c r="J24" s="57">
        <v>156699</v>
      </c>
      <c r="K24" s="53"/>
      <c r="L24" s="58" t="s">
        <v>120</v>
      </c>
    </row>
    <row r="25" spans="1:12" ht="21.75" hidden="1" customHeight="1" x14ac:dyDescent="0.4">
      <c r="A25" s="276" t="s">
        <v>127</v>
      </c>
      <c r="B25" s="276"/>
      <c r="D25" s="57">
        <v>249830</v>
      </c>
      <c r="E25" s="53"/>
      <c r="F25" s="57">
        <v>0</v>
      </c>
      <c r="G25" s="53"/>
      <c r="H25" s="57">
        <v>0</v>
      </c>
      <c r="I25" s="53"/>
      <c r="J25" s="57">
        <v>249830</v>
      </c>
      <c r="K25" s="53"/>
      <c r="L25" s="58" t="s">
        <v>120</v>
      </c>
    </row>
    <row r="26" spans="1:12" ht="21.75" hidden="1" customHeight="1" x14ac:dyDescent="0.4">
      <c r="A26" s="276" t="s">
        <v>128</v>
      </c>
      <c r="B26" s="276"/>
      <c r="D26" s="57">
        <v>125970</v>
      </c>
      <c r="E26" s="53"/>
      <c r="F26" s="57">
        <v>0</v>
      </c>
      <c r="G26" s="53"/>
      <c r="H26" s="57">
        <v>0</v>
      </c>
      <c r="I26" s="53"/>
      <c r="J26" s="57">
        <v>125970</v>
      </c>
      <c r="K26" s="53"/>
      <c r="L26" s="58" t="s">
        <v>120</v>
      </c>
    </row>
    <row r="27" spans="1:12" ht="21.75" hidden="1" customHeight="1" x14ac:dyDescent="0.4">
      <c r="A27" s="276" t="s">
        <v>129</v>
      </c>
      <c r="B27" s="276"/>
      <c r="D27" s="57">
        <v>2138418</v>
      </c>
      <c r="E27" s="53"/>
      <c r="F27" s="57">
        <v>9042</v>
      </c>
      <c r="G27" s="53"/>
      <c r="H27" s="57">
        <v>0</v>
      </c>
      <c r="I27" s="53"/>
      <c r="J27" s="57">
        <v>2147460</v>
      </c>
      <c r="K27" s="53"/>
      <c r="L27" s="58" t="s">
        <v>120</v>
      </c>
    </row>
    <row r="28" spans="1:12" ht="21.75" hidden="1" customHeight="1" x14ac:dyDescent="0.4">
      <c r="A28" s="276" t="s">
        <v>130</v>
      </c>
      <c r="B28" s="276"/>
      <c r="D28" s="57">
        <v>7997452</v>
      </c>
      <c r="E28" s="53"/>
      <c r="F28" s="57">
        <v>33818</v>
      </c>
      <c r="G28" s="53"/>
      <c r="H28" s="57">
        <v>0</v>
      </c>
      <c r="I28" s="53"/>
      <c r="J28" s="57">
        <v>8031270</v>
      </c>
      <c r="K28" s="53"/>
      <c r="L28" s="58" t="s">
        <v>120</v>
      </c>
    </row>
    <row r="29" spans="1:12" ht="21.75" hidden="1" customHeight="1" x14ac:dyDescent="0.4">
      <c r="A29" s="276" t="s">
        <v>131</v>
      </c>
      <c r="B29" s="276"/>
      <c r="D29" s="57">
        <v>9256630</v>
      </c>
      <c r="E29" s="53"/>
      <c r="F29" s="57">
        <v>26660002957</v>
      </c>
      <c r="G29" s="53"/>
      <c r="H29" s="57">
        <v>26660300000</v>
      </c>
      <c r="I29" s="53"/>
      <c r="J29" s="57">
        <v>8959587</v>
      </c>
      <c r="K29" s="53"/>
      <c r="L29" s="58" t="s">
        <v>120</v>
      </c>
    </row>
    <row r="30" spans="1:12" ht="21.75" customHeight="1" x14ac:dyDescent="0.4">
      <c r="A30" s="276" t="s">
        <v>132</v>
      </c>
      <c r="B30" s="276"/>
      <c r="D30" s="57">
        <v>1049200000000</v>
      </c>
      <c r="E30" s="53"/>
      <c r="F30" s="57">
        <v>0</v>
      </c>
      <c r="G30" s="53"/>
      <c r="H30" s="57">
        <v>0</v>
      </c>
      <c r="I30" s="53"/>
      <c r="J30" s="57">
        <v>1049200000000</v>
      </c>
      <c r="K30" s="53"/>
      <c r="L30" s="58" t="s">
        <v>133</v>
      </c>
    </row>
    <row r="31" spans="1:12" ht="21.75" hidden="1" customHeight="1" x14ac:dyDescent="0.4">
      <c r="A31" s="276" t="s">
        <v>134</v>
      </c>
      <c r="B31" s="276"/>
      <c r="D31" s="57">
        <v>1748439</v>
      </c>
      <c r="E31" s="53"/>
      <c r="F31" s="57">
        <v>0</v>
      </c>
      <c r="G31" s="53"/>
      <c r="H31" s="57">
        <v>0</v>
      </c>
      <c r="I31" s="53"/>
      <c r="J31" s="57">
        <v>1748439</v>
      </c>
      <c r="K31" s="53"/>
      <c r="L31" s="58" t="s">
        <v>120</v>
      </c>
    </row>
    <row r="32" spans="1:12" ht="21.75" hidden="1" customHeight="1" x14ac:dyDescent="0.4">
      <c r="A32" s="276" t="s">
        <v>135</v>
      </c>
      <c r="B32" s="276"/>
      <c r="D32" s="57">
        <v>49806213</v>
      </c>
      <c r="E32" s="53"/>
      <c r="F32" s="57">
        <v>0</v>
      </c>
      <c r="G32" s="53"/>
      <c r="H32" s="57">
        <v>0</v>
      </c>
      <c r="I32" s="53"/>
      <c r="J32" s="57">
        <v>49806213</v>
      </c>
      <c r="K32" s="53"/>
      <c r="L32" s="58" t="s">
        <v>120</v>
      </c>
    </row>
    <row r="33" spans="1:12" ht="21.75" hidden="1" customHeight="1" x14ac:dyDescent="0.4">
      <c r="A33" s="276" t="s">
        <v>136</v>
      </c>
      <c r="B33" s="276"/>
      <c r="D33" s="57">
        <v>5649288</v>
      </c>
      <c r="E33" s="53"/>
      <c r="F33" s="57">
        <v>0</v>
      </c>
      <c r="G33" s="53"/>
      <c r="H33" s="57">
        <v>5649288</v>
      </c>
      <c r="I33" s="53"/>
      <c r="J33" s="57">
        <v>0</v>
      </c>
      <c r="K33" s="53"/>
      <c r="L33" s="58" t="s">
        <v>120</v>
      </c>
    </row>
    <row r="34" spans="1:12" ht="21.75" customHeight="1" x14ac:dyDescent="0.4">
      <c r="A34" s="276" t="s">
        <v>137</v>
      </c>
      <c r="B34" s="276"/>
      <c r="D34" s="57">
        <v>300000000000</v>
      </c>
      <c r="E34" s="53"/>
      <c r="F34" s="57">
        <v>0</v>
      </c>
      <c r="G34" s="53"/>
      <c r="H34" s="57">
        <v>300000000000</v>
      </c>
      <c r="I34" s="53"/>
      <c r="J34" s="57">
        <v>0</v>
      </c>
      <c r="K34" s="53"/>
      <c r="L34" s="58" t="s">
        <v>120</v>
      </c>
    </row>
    <row r="35" spans="1:12" ht="21.75" hidden="1" customHeight="1" x14ac:dyDescent="0.4">
      <c r="A35" s="276" t="s">
        <v>138</v>
      </c>
      <c r="B35" s="276"/>
      <c r="D35" s="57">
        <v>9197399</v>
      </c>
      <c r="E35" s="53"/>
      <c r="F35" s="57">
        <v>0</v>
      </c>
      <c r="G35" s="53"/>
      <c r="H35" s="57">
        <v>0</v>
      </c>
      <c r="I35" s="53"/>
      <c r="J35" s="57">
        <v>9197399</v>
      </c>
      <c r="K35" s="53"/>
      <c r="L35" s="58" t="s">
        <v>120</v>
      </c>
    </row>
    <row r="36" spans="1:12" ht="21.75" customHeight="1" x14ac:dyDescent="0.4">
      <c r="A36" s="276" t="s">
        <v>139</v>
      </c>
      <c r="B36" s="276"/>
      <c r="D36" s="57">
        <v>155482000000</v>
      </c>
      <c r="E36" s="53"/>
      <c r="F36" s="57">
        <v>0</v>
      </c>
      <c r="G36" s="53"/>
      <c r="H36" s="57">
        <v>155482000000</v>
      </c>
      <c r="I36" s="53"/>
      <c r="J36" s="57">
        <v>0</v>
      </c>
      <c r="K36" s="53"/>
      <c r="L36" s="58" t="s">
        <v>120</v>
      </c>
    </row>
    <row r="37" spans="1:12" ht="21.75" customHeight="1" x14ac:dyDescent="0.4">
      <c r="A37" s="276" t="s">
        <v>140</v>
      </c>
      <c r="B37" s="276"/>
      <c r="D37" s="57">
        <v>150912000000</v>
      </c>
      <c r="E37" s="53"/>
      <c r="F37" s="57">
        <v>0</v>
      </c>
      <c r="G37" s="53"/>
      <c r="H37" s="57">
        <v>0</v>
      </c>
      <c r="I37" s="53"/>
      <c r="J37" s="57">
        <v>150912000000</v>
      </c>
      <c r="K37" s="53"/>
      <c r="L37" s="58" t="s">
        <v>141</v>
      </c>
    </row>
    <row r="38" spans="1:12" ht="21.75" customHeight="1" x14ac:dyDescent="0.4">
      <c r="A38" s="276" t="s">
        <v>137</v>
      </c>
      <c r="B38" s="276"/>
      <c r="D38" s="57">
        <v>1000000000000</v>
      </c>
      <c r="E38" s="53"/>
      <c r="F38" s="57">
        <v>0</v>
      </c>
      <c r="G38" s="53"/>
      <c r="H38" s="57">
        <v>1000000000000</v>
      </c>
      <c r="I38" s="53"/>
      <c r="J38" s="57">
        <v>0</v>
      </c>
      <c r="K38" s="53"/>
      <c r="L38" s="58" t="s">
        <v>120</v>
      </c>
    </row>
    <row r="39" spans="1:12" ht="21.75" customHeight="1" x14ac:dyDescent="0.4">
      <c r="A39" s="276" t="s">
        <v>140</v>
      </c>
      <c r="B39" s="276"/>
      <c r="D39" s="57">
        <v>1815914000000</v>
      </c>
      <c r="E39" s="53"/>
      <c r="F39" s="57">
        <v>0</v>
      </c>
      <c r="G39" s="53"/>
      <c r="H39" s="57">
        <v>1660000000000</v>
      </c>
      <c r="I39" s="53"/>
      <c r="J39" s="57">
        <v>155914000000</v>
      </c>
      <c r="K39" s="53"/>
      <c r="L39" s="58" t="s">
        <v>142</v>
      </c>
    </row>
    <row r="40" spans="1:12" ht="21.75" customHeight="1" x14ac:dyDescent="0.4">
      <c r="A40" s="276" t="s">
        <v>139</v>
      </c>
      <c r="B40" s="276"/>
      <c r="D40" s="57">
        <v>205477000000</v>
      </c>
      <c r="E40" s="53"/>
      <c r="F40" s="57">
        <v>0</v>
      </c>
      <c r="G40" s="53"/>
      <c r="H40" s="57">
        <v>205477000000</v>
      </c>
      <c r="I40" s="53"/>
      <c r="J40" s="57">
        <v>0</v>
      </c>
      <c r="K40" s="53"/>
      <c r="L40" s="58" t="s">
        <v>120</v>
      </c>
    </row>
    <row r="41" spans="1:12" ht="21.75" customHeight="1" x14ac:dyDescent="0.4">
      <c r="A41" s="276" t="s">
        <v>143</v>
      </c>
      <c r="B41" s="276"/>
      <c r="D41" s="57">
        <v>2000000000000</v>
      </c>
      <c r="E41" s="53"/>
      <c r="F41" s="57">
        <v>0</v>
      </c>
      <c r="G41" s="53"/>
      <c r="H41" s="57">
        <v>0</v>
      </c>
      <c r="I41" s="53"/>
      <c r="J41" s="57">
        <v>2000000000000</v>
      </c>
      <c r="K41" s="53"/>
      <c r="L41" s="58" t="s">
        <v>144</v>
      </c>
    </row>
    <row r="42" spans="1:12" ht="21.75" customHeight="1" x14ac:dyDescent="0.4">
      <c r="A42" s="276" t="s">
        <v>139</v>
      </c>
      <c r="B42" s="276"/>
      <c r="D42" s="57">
        <v>1466700000000</v>
      </c>
      <c r="E42" s="53"/>
      <c r="F42" s="57">
        <v>0</v>
      </c>
      <c r="G42" s="53"/>
      <c r="H42" s="57">
        <v>1466700000000</v>
      </c>
      <c r="I42" s="53"/>
      <c r="J42" s="57">
        <v>0</v>
      </c>
      <c r="K42" s="53"/>
      <c r="L42" s="58" t="s">
        <v>120</v>
      </c>
    </row>
    <row r="43" spans="1:12" ht="21.75" customHeight="1" x14ac:dyDescent="0.4">
      <c r="A43" s="276" t="s">
        <v>139</v>
      </c>
      <c r="B43" s="276"/>
      <c r="D43" s="57">
        <v>1376000000000</v>
      </c>
      <c r="E43" s="53"/>
      <c r="F43" s="57">
        <v>0</v>
      </c>
      <c r="G43" s="53"/>
      <c r="H43" s="57">
        <v>1376000000000</v>
      </c>
      <c r="I43" s="53"/>
      <c r="J43" s="57">
        <v>0</v>
      </c>
      <c r="K43" s="53"/>
      <c r="L43" s="58" t="s">
        <v>120</v>
      </c>
    </row>
    <row r="44" spans="1:12" ht="21.75" customHeight="1" x14ac:dyDescent="0.4">
      <c r="A44" s="276" t="s">
        <v>139</v>
      </c>
      <c r="B44" s="276"/>
      <c r="D44" s="57">
        <v>405000000000</v>
      </c>
      <c r="E44" s="53"/>
      <c r="F44" s="57">
        <v>0</v>
      </c>
      <c r="G44" s="53"/>
      <c r="H44" s="57">
        <v>405000000000</v>
      </c>
      <c r="I44" s="53"/>
      <c r="J44" s="57">
        <v>0</v>
      </c>
      <c r="K44" s="53"/>
      <c r="L44" s="58" t="s">
        <v>120</v>
      </c>
    </row>
    <row r="45" spans="1:12" ht="21.75" customHeight="1" x14ac:dyDescent="0.4">
      <c r="A45" s="276" t="s">
        <v>139</v>
      </c>
      <c r="B45" s="276"/>
      <c r="D45" s="57">
        <v>243000000000</v>
      </c>
      <c r="E45" s="53"/>
      <c r="F45" s="57">
        <v>0</v>
      </c>
      <c r="G45" s="53"/>
      <c r="H45" s="57">
        <v>48000000000</v>
      </c>
      <c r="I45" s="53"/>
      <c r="J45" s="57">
        <v>195000000000</v>
      </c>
      <c r="K45" s="53"/>
      <c r="L45" s="58" t="s">
        <v>145</v>
      </c>
    </row>
    <row r="46" spans="1:12" ht="21.75" customHeight="1" x14ac:dyDescent="0.4">
      <c r="A46" s="276" t="s">
        <v>139</v>
      </c>
      <c r="B46" s="276"/>
      <c r="D46" s="57">
        <v>201646000000</v>
      </c>
      <c r="E46" s="53"/>
      <c r="F46" s="57">
        <v>0</v>
      </c>
      <c r="G46" s="53"/>
      <c r="H46" s="57">
        <v>137326000000</v>
      </c>
      <c r="I46" s="53"/>
      <c r="J46" s="57">
        <v>64320000000</v>
      </c>
      <c r="K46" s="53"/>
      <c r="L46" s="58" t="s">
        <v>146</v>
      </c>
    </row>
    <row r="47" spans="1:12" ht="21.75" customHeight="1" x14ac:dyDescent="0.4">
      <c r="A47" s="276" t="s">
        <v>139</v>
      </c>
      <c r="B47" s="276"/>
      <c r="D47" s="57">
        <v>579951000000</v>
      </c>
      <c r="E47" s="53"/>
      <c r="F47" s="57">
        <v>0</v>
      </c>
      <c r="G47" s="53"/>
      <c r="H47" s="57">
        <v>0</v>
      </c>
      <c r="I47" s="53"/>
      <c r="J47" s="57">
        <v>579951000000</v>
      </c>
      <c r="K47" s="53"/>
      <c r="L47" s="58" t="s">
        <v>147</v>
      </c>
    </row>
    <row r="48" spans="1:12" ht="21.75" customHeight="1" x14ac:dyDescent="0.4">
      <c r="A48" s="276" t="s">
        <v>139</v>
      </c>
      <c r="B48" s="276"/>
      <c r="D48" s="57">
        <v>848886000000</v>
      </c>
      <c r="E48" s="53"/>
      <c r="F48" s="57">
        <v>0</v>
      </c>
      <c r="G48" s="53"/>
      <c r="H48" s="57">
        <v>0</v>
      </c>
      <c r="I48" s="53"/>
      <c r="J48" s="57">
        <v>848886000000</v>
      </c>
      <c r="K48" s="53"/>
      <c r="L48" s="58" t="s">
        <v>148</v>
      </c>
    </row>
    <row r="49" spans="1:12" ht="21.75" customHeight="1" x14ac:dyDescent="0.4">
      <c r="A49" s="276" t="s">
        <v>139</v>
      </c>
      <c r="B49" s="276"/>
      <c r="D49" s="57">
        <v>910399000000</v>
      </c>
      <c r="E49" s="53"/>
      <c r="F49" s="57">
        <v>0</v>
      </c>
      <c r="G49" s="53"/>
      <c r="H49" s="57">
        <v>0</v>
      </c>
      <c r="I49" s="53"/>
      <c r="J49" s="57">
        <v>910399000000</v>
      </c>
      <c r="K49" s="53"/>
      <c r="L49" s="58" t="s">
        <v>149</v>
      </c>
    </row>
    <row r="50" spans="1:12" ht="21.75" customHeight="1" x14ac:dyDescent="0.4">
      <c r="A50" s="276" t="s">
        <v>139</v>
      </c>
      <c r="B50" s="276"/>
      <c r="D50" s="57">
        <v>1049827000000</v>
      </c>
      <c r="E50" s="53"/>
      <c r="F50" s="57">
        <v>0</v>
      </c>
      <c r="G50" s="53"/>
      <c r="H50" s="57">
        <v>1049827000000</v>
      </c>
      <c r="I50" s="53"/>
      <c r="J50" s="57">
        <v>0</v>
      </c>
      <c r="K50" s="53"/>
      <c r="L50" s="58" t="s">
        <v>120</v>
      </c>
    </row>
    <row r="51" spans="1:12" ht="21.75" hidden="1" customHeight="1" x14ac:dyDescent="0.4">
      <c r="A51" s="276" t="s">
        <v>150</v>
      </c>
      <c r="B51" s="276"/>
      <c r="D51" s="57">
        <v>4720246</v>
      </c>
      <c r="E51" s="53"/>
      <c r="F51" s="57">
        <v>2084346620892</v>
      </c>
      <c r="G51" s="53"/>
      <c r="H51" s="57">
        <v>2006151620000</v>
      </c>
      <c r="I51" s="53"/>
      <c r="J51" s="57">
        <v>78199721138</v>
      </c>
      <c r="K51" s="53"/>
      <c r="L51" s="58" t="s">
        <v>151</v>
      </c>
    </row>
    <row r="52" spans="1:12" ht="21.75" customHeight="1" x14ac:dyDescent="0.4">
      <c r="A52" s="276" t="s">
        <v>139</v>
      </c>
      <c r="B52" s="276"/>
      <c r="D52" s="57">
        <v>1221440000000</v>
      </c>
      <c r="E52" s="53"/>
      <c r="F52" s="57">
        <v>0</v>
      </c>
      <c r="G52" s="53"/>
      <c r="H52" s="57">
        <v>0</v>
      </c>
      <c r="I52" s="53"/>
      <c r="J52" s="57">
        <v>1221440000000</v>
      </c>
      <c r="K52" s="53"/>
      <c r="L52" s="58" t="s">
        <v>152</v>
      </c>
    </row>
    <row r="53" spans="1:12" ht="21.75" customHeight="1" x14ac:dyDescent="0.4">
      <c r="A53" s="276" t="s">
        <v>139</v>
      </c>
      <c r="B53" s="276"/>
      <c r="D53" s="57">
        <v>1245078000000</v>
      </c>
      <c r="E53" s="53"/>
      <c r="F53" s="57">
        <v>0</v>
      </c>
      <c r="G53" s="53"/>
      <c r="H53" s="57">
        <v>0</v>
      </c>
      <c r="I53" s="53"/>
      <c r="J53" s="57">
        <v>1245078000000</v>
      </c>
      <c r="K53" s="53"/>
      <c r="L53" s="58" t="s">
        <v>153</v>
      </c>
    </row>
    <row r="54" spans="1:12" ht="21.75" customHeight="1" x14ac:dyDescent="0.4">
      <c r="A54" s="276" t="s">
        <v>143</v>
      </c>
      <c r="B54" s="276"/>
      <c r="D54" s="57">
        <v>2092114000000</v>
      </c>
      <c r="E54" s="53"/>
      <c r="F54" s="57">
        <v>0</v>
      </c>
      <c r="G54" s="53"/>
      <c r="H54" s="57">
        <v>0</v>
      </c>
      <c r="I54" s="53"/>
      <c r="J54" s="57">
        <v>2092114000000</v>
      </c>
      <c r="K54" s="53"/>
      <c r="L54" s="58" t="s">
        <v>154</v>
      </c>
    </row>
    <row r="55" spans="1:12" ht="21.75" customHeight="1" x14ac:dyDescent="0.4">
      <c r="A55" s="276" t="s">
        <v>140</v>
      </c>
      <c r="B55" s="276"/>
      <c r="D55" s="57">
        <v>125895000000</v>
      </c>
      <c r="E55" s="53"/>
      <c r="F55" s="57">
        <v>0</v>
      </c>
      <c r="G55" s="53"/>
      <c r="H55" s="57">
        <v>0</v>
      </c>
      <c r="I55" s="53"/>
      <c r="J55" s="57">
        <v>125895000000</v>
      </c>
      <c r="K55" s="53"/>
      <c r="L55" s="58" t="s">
        <v>155</v>
      </c>
    </row>
    <row r="56" spans="1:12" ht="21.75" customHeight="1" x14ac:dyDescent="0.4">
      <c r="A56" s="276" t="s">
        <v>143</v>
      </c>
      <c r="B56" s="276"/>
      <c r="D56" s="57">
        <v>0</v>
      </c>
      <c r="E56" s="53"/>
      <c r="F56" s="57">
        <v>1000000000000</v>
      </c>
      <c r="G56" s="53"/>
      <c r="H56" s="57">
        <v>0</v>
      </c>
      <c r="I56" s="53"/>
      <c r="J56" s="57">
        <v>1000000000000</v>
      </c>
      <c r="K56" s="53"/>
      <c r="L56" s="58" t="s">
        <v>156</v>
      </c>
    </row>
    <row r="57" spans="1:12" ht="21.75" customHeight="1" x14ac:dyDescent="0.4">
      <c r="A57" s="276" t="s">
        <v>143</v>
      </c>
      <c r="B57" s="276"/>
      <c r="D57" s="57">
        <v>0</v>
      </c>
      <c r="E57" s="53"/>
      <c r="F57" s="57">
        <v>1000000000000</v>
      </c>
      <c r="G57" s="53"/>
      <c r="H57" s="57">
        <v>0</v>
      </c>
      <c r="I57" s="53"/>
      <c r="J57" s="57">
        <v>1000000000000</v>
      </c>
      <c r="K57" s="53"/>
      <c r="L57" s="58" t="s">
        <v>156</v>
      </c>
    </row>
    <row r="58" spans="1:12" ht="21.75" customHeight="1" x14ac:dyDescent="0.4">
      <c r="A58" s="276" t="s">
        <v>139</v>
      </c>
      <c r="B58" s="276"/>
      <c r="D58" s="57">
        <v>0</v>
      </c>
      <c r="E58" s="53"/>
      <c r="F58" s="57">
        <v>768414000000</v>
      </c>
      <c r="G58" s="53"/>
      <c r="H58" s="57">
        <v>0</v>
      </c>
      <c r="I58" s="53"/>
      <c r="J58" s="57">
        <v>768414000000</v>
      </c>
      <c r="K58" s="53"/>
      <c r="L58" s="58" t="s">
        <v>157</v>
      </c>
    </row>
    <row r="59" spans="1:12" ht="21.75" customHeight="1" x14ac:dyDescent="0.4">
      <c r="A59" s="276" t="s">
        <v>139</v>
      </c>
      <c r="B59" s="276"/>
      <c r="D59" s="57">
        <v>0</v>
      </c>
      <c r="E59" s="53"/>
      <c r="F59" s="57">
        <v>914000000000</v>
      </c>
      <c r="G59" s="53"/>
      <c r="H59" s="57">
        <v>0</v>
      </c>
      <c r="I59" s="53"/>
      <c r="J59" s="57">
        <v>914000000000</v>
      </c>
      <c r="K59" s="53"/>
      <c r="L59" s="58" t="s">
        <v>149</v>
      </c>
    </row>
    <row r="60" spans="1:12" ht="21.75" customHeight="1" x14ac:dyDescent="0.4">
      <c r="A60" s="276" t="s">
        <v>139</v>
      </c>
      <c r="B60" s="276"/>
      <c r="D60" s="57">
        <v>0</v>
      </c>
      <c r="E60" s="53"/>
      <c r="F60" s="57">
        <v>1676498000000</v>
      </c>
      <c r="G60" s="53"/>
      <c r="H60" s="57">
        <v>0</v>
      </c>
      <c r="I60" s="53"/>
      <c r="J60" s="57">
        <v>1676498000000</v>
      </c>
      <c r="K60" s="53"/>
      <c r="L60" s="58" t="s">
        <v>158</v>
      </c>
    </row>
    <row r="61" spans="1:12" ht="21.75" customHeight="1" x14ac:dyDescent="0.4">
      <c r="A61" s="276" t="s">
        <v>139</v>
      </c>
      <c r="B61" s="276"/>
      <c r="D61" s="57">
        <v>0</v>
      </c>
      <c r="E61" s="53"/>
      <c r="F61" s="57">
        <v>720000000000</v>
      </c>
      <c r="G61" s="53"/>
      <c r="H61" s="57">
        <v>0</v>
      </c>
      <c r="I61" s="53"/>
      <c r="J61" s="57">
        <v>720000000000</v>
      </c>
      <c r="K61" s="53"/>
      <c r="L61" s="58" t="s">
        <v>159</v>
      </c>
    </row>
    <row r="62" spans="1:12" ht="21.75" customHeight="1" x14ac:dyDescent="0.4">
      <c r="A62" s="276" t="s">
        <v>139</v>
      </c>
      <c r="B62" s="276"/>
      <c r="D62" s="57">
        <v>0</v>
      </c>
      <c r="E62" s="53"/>
      <c r="F62" s="57">
        <v>2235390000000</v>
      </c>
      <c r="G62" s="53"/>
      <c r="H62" s="57">
        <v>0</v>
      </c>
      <c r="I62" s="53"/>
      <c r="J62" s="57">
        <v>2235390000000</v>
      </c>
      <c r="K62" s="53"/>
      <c r="L62" s="58" t="s">
        <v>160</v>
      </c>
    </row>
    <row r="63" spans="1:12" ht="21.75" customHeight="1" x14ac:dyDescent="0.4">
      <c r="A63" s="276" t="s">
        <v>139</v>
      </c>
      <c r="B63" s="276"/>
      <c r="D63" s="57">
        <v>0</v>
      </c>
      <c r="E63" s="53"/>
      <c r="F63" s="57">
        <v>660000000000</v>
      </c>
      <c r="G63" s="53"/>
      <c r="H63" s="57">
        <v>0</v>
      </c>
      <c r="I63" s="53"/>
      <c r="J63" s="57">
        <v>660000000000</v>
      </c>
      <c r="K63" s="53"/>
      <c r="L63" s="58" t="s">
        <v>161</v>
      </c>
    </row>
    <row r="64" spans="1:12" ht="21.75" customHeight="1" x14ac:dyDescent="0.4">
      <c r="A64" s="276" t="s">
        <v>139</v>
      </c>
      <c r="B64" s="276"/>
      <c r="D64" s="57">
        <v>0</v>
      </c>
      <c r="E64" s="53"/>
      <c r="F64" s="57">
        <v>1246000000000</v>
      </c>
      <c r="G64" s="53"/>
      <c r="H64" s="57">
        <v>0</v>
      </c>
      <c r="I64" s="53"/>
      <c r="J64" s="57">
        <v>1246000000000</v>
      </c>
      <c r="K64" s="53"/>
      <c r="L64" s="58" t="s">
        <v>162</v>
      </c>
    </row>
    <row r="65" spans="1:12" ht="21.75" customHeight="1" x14ac:dyDescent="0.4">
      <c r="A65" s="278" t="s">
        <v>139</v>
      </c>
      <c r="B65" s="278"/>
      <c r="D65" s="59">
        <v>0</v>
      </c>
      <c r="E65" s="53"/>
      <c r="F65" s="59">
        <v>3061340000000</v>
      </c>
      <c r="G65" s="53"/>
      <c r="H65" s="59">
        <v>0</v>
      </c>
      <c r="I65" s="53"/>
      <c r="J65" s="59">
        <v>3061340000000</v>
      </c>
      <c r="K65" s="53"/>
      <c r="L65" s="60" t="s">
        <v>163</v>
      </c>
    </row>
    <row r="66" spans="1:12" ht="21.75" hidden="1" customHeight="1" thickBot="1" x14ac:dyDescent="0.45">
      <c r="A66" s="280" t="s">
        <v>30</v>
      </c>
      <c r="B66" s="280"/>
      <c r="D66" s="61">
        <v>18444055034091</v>
      </c>
      <c r="E66" s="53"/>
      <c r="F66" s="61">
        <v>38310906508722</v>
      </c>
      <c r="G66" s="53"/>
      <c r="H66" s="61">
        <v>31087193955146</v>
      </c>
      <c r="I66" s="53"/>
      <c r="J66" s="61">
        <v>25667767587667</v>
      </c>
      <c r="K66" s="53"/>
      <c r="L66" s="62">
        <v>0</v>
      </c>
    </row>
    <row r="67" spans="1:12" x14ac:dyDescent="0.4">
      <c r="D67" s="45">
        <f>SUBTOTAL(9,D16:D66)</f>
        <v>18442921000000</v>
      </c>
      <c r="E67" s="45">
        <f t="shared" ref="E67:J67" si="3">SUBTOTAL(9,E16:E66)</f>
        <v>0</v>
      </c>
      <c r="F67" s="57">
        <f t="shared" si="3"/>
        <v>13281642000000</v>
      </c>
      <c r="G67" s="45">
        <f t="shared" si="3"/>
        <v>0</v>
      </c>
      <c r="H67" s="57">
        <f t="shared" si="3"/>
        <v>7803812000000</v>
      </c>
      <c r="I67" s="45">
        <f t="shared" si="3"/>
        <v>0</v>
      </c>
      <c r="J67" s="57">
        <f t="shared" si="3"/>
        <v>23920751000000</v>
      </c>
    </row>
  </sheetData>
  <autoFilter ref="A15:L66" xr:uid="{960F5B65-E815-431E-9146-BD4865101AB4}">
    <filterColumn colId="0" showButton="0">
      <filters>
        <filter val="سپرده بلند مدت بانک صادرات بیست متری افسریه"/>
        <filter val="سپرده بلند مدت بانک گردشگری قیطریه"/>
        <filter val="سپرده بلند مدت بانک ملی 22 بهمن"/>
        <filter val="سپرده بلند مدت موسسه اعتباری ملل بلوار دریا"/>
        <filter val="سپرده بلند مدت موسسه اعتباری ملل جنت آباد"/>
      </filters>
    </filterColumn>
  </autoFilter>
  <mergeCells count="62">
    <mergeCell ref="A21:B21"/>
    <mergeCell ref="A1:L1"/>
    <mergeCell ref="A2:L2"/>
    <mergeCell ref="A3:L3"/>
    <mergeCell ref="B7:L7"/>
    <mergeCell ref="F13:H13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T1:V1"/>
    <mergeCell ref="O2:P2"/>
    <mergeCell ref="O3:P3"/>
    <mergeCell ref="O6:P6"/>
    <mergeCell ref="O7:P7"/>
    <mergeCell ref="A58:B58"/>
    <mergeCell ref="A59:B59"/>
    <mergeCell ref="A60:B60"/>
    <mergeCell ref="A61:B61"/>
    <mergeCell ref="A62:B62"/>
    <mergeCell ref="A63:B63"/>
    <mergeCell ref="A52:B52"/>
    <mergeCell ref="A53:B5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9"/>
  <sheetViews>
    <sheetView rightToLeft="1" topLeftCell="A58" workbookViewId="0">
      <selection activeCell="D59" sqref="D59"/>
    </sheetView>
  </sheetViews>
  <sheetFormatPr defaultRowHeight="15.75" x14ac:dyDescent="0.4"/>
  <cols>
    <col min="1" max="1" width="4.28515625" style="45" bestFit="1" customWidth="1"/>
    <col min="2" max="2" width="39" style="45" customWidth="1"/>
    <col min="3" max="3" width="1.28515625" style="45" customWidth="1"/>
    <col min="4" max="4" width="15" style="45" bestFit="1" customWidth="1"/>
    <col min="5" max="5" width="1.28515625" style="45" customWidth="1"/>
    <col min="6" max="6" width="15.28515625" style="45" bestFit="1" customWidth="1"/>
    <col min="7" max="7" width="1.28515625" style="45" customWidth="1"/>
    <col min="8" max="8" width="14.85546875" style="45" bestFit="1" customWidth="1"/>
    <col min="9" max="9" width="1.28515625" style="45" customWidth="1"/>
    <col min="10" max="10" width="16" style="45" bestFit="1" customWidth="1"/>
    <col min="11" max="11" width="1.28515625" style="45" customWidth="1"/>
    <col min="12" max="12" width="15.28515625" style="45" bestFit="1" customWidth="1"/>
    <col min="13" max="13" width="0.28515625" style="45" customWidth="1"/>
    <col min="14" max="16384" width="9.140625" style="45"/>
  </cols>
  <sheetData>
    <row r="1" spans="1:12" ht="29.1" customHeigh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21.75" customHeight="1" x14ac:dyDescent="0.4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21.75" customHeight="1" x14ac:dyDescent="0.4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ht="14.45" customHeight="1" x14ac:dyDescent="0.4"/>
    <row r="5" spans="1:12" ht="14.45" customHeight="1" x14ac:dyDescent="0.4">
      <c r="A5" s="46" t="s">
        <v>109</v>
      </c>
      <c r="B5" s="287" t="s">
        <v>110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1:12" ht="14.45" customHeight="1" x14ac:dyDescent="0.4">
      <c r="D6" s="48" t="s">
        <v>7</v>
      </c>
      <c r="F6" s="283" t="s">
        <v>8</v>
      </c>
      <c r="G6" s="283"/>
      <c r="H6" s="283"/>
      <c r="J6" s="48" t="s">
        <v>9</v>
      </c>
    </row>
    <row r="7" spans="1:12" ht="14.45" customHeight="1" x14ac:dyDescent="0.4">
      <c r="D7" s="47"/>
      <c r="F7" s="47"/>
      <c r="G7" s="47"/>
      <c r="H7" s="47"/>
      <c r="J7" s="47"/>
    </row>
    <row r="8" spans="1:12" ht="14.45" customHeight="1" x14ac:dyDescent="0.4">
      <c r="A8" s="283" t="s">
        <v>111</v>
      </c>
      <c r="B8" s="283"/>
      <c r="D8" s="48" t="s">
        <v>112</v>
      </c>
      <c r="E8" s="53"/>
      <c r="F8" s="48" t="s">
        <v>113</v>
      </c>
      <c r="G8" s="53"/>
      <c r="H8" s="48" t="s">
        <v>114</v>
      </c>
      <c r="I8" s="53"/>
      <c r="J8" s="48" t="s">
        <v>112</v>
      </c>
      <c r="K8" s="53"/>
      <c r="L8" s="48" t="s">
        <v>18</v>
      </c>
    </row>
    <row r="9" spans="1:12" ht="21.75" customHeight="1" x14ac:dyDescent="0.4">
      <c r="A9" s="284" t="s">
        <v>115</v>
      </c>
      <c r="B9" s="284"/>
      <c r="D9" s="55">
        <v>466089926</v>
      </c>
      <c r="E9" s="53"/>
      <c r="F9" s="55">
        <v>4511397235983</v>
      </c>
      <c r="G9" s="53"/>
      <c r="H9" s="55">
        <v>3939738270000</v>
      </c>
      <c r="I9" s="53"/>
      <c r="J9" s="55">
        <v>572125055909</v>
      </c>
      <c r="K9" s="53"/>
      <c r="L9" s="56" t="s">
        <v>116</v>
      </c>
    </row>
    <row r="10" spans="1:12" ht="21.75" customHeight="1" x14ac:dyDescent="0.4">
      <c r="A10" s="276" t="s">
        <v>117</v>
      </c>
      <c r="B10" s="276"/>
      <c r="D10" s="57">
        <v>379172769</v>
      </c>
      <c r="E10" s="53"/>
      <c r="F10" s="57">
        <v>16297433428124</v>
      </c>
      <c r="G10" s="53"/>
      <c r="H10" s="57">
        <v>15201260166800</v>
      </c>
      <c r="I10" s="53"/>
      <c r="J10" s="57">
        <v>1096552434093</v>
      </c>
      <c r="K10" s="53"/>
      <c r="L10" s="58" t="s">
        <v>118</v>
      </c>
    </row>
    <row r="11" spans="1:12" ht="21.75" customHeight="1" x14ac:dyDescent="0.4">
      <c r="A11" s="276" t="s">
        <v>119</v>
      </c>
      <c r="B11" s="276"/>
      <c r="D11" s="57">
        <v>10071698</v>
      </c>
      <c r="E11" s="53"/>
      <c r="F11" s="57">
        <v>42589</v>
      </c>
      <c r="G11" s="53"/>
      <c r="H11" s="57">
        <v>0</v>
      </c>
      <c r="I11" s="53"/>
      <c r="J11" s="57">
        <v>10114287</v>
      </c>
      <c r="K11" s="53"/>
      <c r="L11" s="58" t="s">
        <v>120</v>
      </c>
    </row>
    <row r="12" spans="1:12" ht="21.75" customHeight="1" x14ac:dyDescent="0.4">
      <c r="A12" s="276" t="s">
        <v>121</v>
      </c>
      <c r="B12" s="276"/>
      <c r="D12" s="57">
        <v>2720003</v>
      </c>
      <c r="E12" s="53"/>
      <c r="F12" s="57">
        <v>11551</v>
      </c>
      <c r="G12" s="53"/>
      <c r="H12" s="57">
        <v>0</v>
      </c>
      <c r="I12" s="53"/>
      <c r="J12" s="57">
        <v>2731554</v>
      </c>
      <c r="K12" s="53"/>
      <c r="L12" s="58" t="s">
        <v>120</v>
      </c>
    </row>
    <row r="13" spans="1:12" ht="21.75" customHeight="1" x14ac:dyDescent="0.4">
      <c r="A13" s="276" t="s">
        <v>122</v>
      </c>
      <c r="B13" s="276"/>
      <c r="D13" s="57">
        <v>165284373</v>
      </c>
      <c r="E13" s="53"/>
      <c r="F13" s="57">
        <v>2109427123766</v>
      </c>
      <c r="G13" s="53"/>
      <c r="H13" s="57">
        <v>2109565949058</v>
      </c>
      <c r="I13" s="53"/>
      <c r="J13" s="57">
        <v>26459081</v>
      </c>
      <c r="K13" s="53"/>
      <c r="L13" s="58" t="s">
        <v>120</v>
      </c>
    </row>
    <row r="14" spans="1:12" ht="21.75" customHeight="1" x14ac:dyDescent="0.4">
      <c r="A14" s="276" t="s">
        <v>123</v>
      </c>
      <c r="B14" s="276"/>
      <c r="D14" s="57">
        <v>267728</v>
      </c>
      <c r="E14" s="53"/>
      <c r="F14" s="57">
        <v>0</v>
      </c>
      <c r="G14" s="53"/>
      <c r="H14" s="57">
        <v>0</v>
      </c>
      <c r="I14" s="53"/>
      <c r="J14" s="57">
        <v>267728</v>
      </c>
      <c r="K14" s="53"/>
      <c r="L14" s="58" t="s">
        <v>120</v>
      </c>
    </row>
    <row r="15" spans="1:12" ht="21.75" customHeight="1" x14ac:dyDescent="0.4">
      <c r="A15" s="276" t="s">
        <v>124</v>
      </c>
      <c r="B15" s="276"/>
      <c r="D15" s="57">
        <v>984566</v>
      </c>
      <c r="E15" s="53"/>
      <c r="F15" s="57">
        <v>0</v>
      </c>
      <c r="G15" s="53"/>
      <c r="H15" s="57">
        <v>0</v>
      </c>
      <c r="I15" s="53"/>
      <c r="J15" s="57">
        <v>984566</v>
      </c>
      <c r="K15" s="53"/>
      <c r="L15" s="58" t="s">
        <v>120</v>
      </c>
    </row>
    <row r="16" spans="1:12" ht="21.75" customHeight="1" x14ac:dyDescent="0.4">
      <c r="A16" s="276" t="s">
        <v>125</v>
      </c>
      <c r="B16" s="276"/>
      <c r="D16" s="57">
        <v>18396444</v>
      </c>
      <c r="E16" s="53"/>
      <c r="F16" s="57">
        <v>0</v>
      </c>
      <c r="G16" s="53"/>
      <c r="H16" s="57">
        <v>0</v>
      </c>
      <c r="I16" s="53"/>
      <c r="J16" s="57">
        <v>18396444</v>
      </c>
      <c r="K16" s="53"/>
      <c r="L16" s="58" t="s">
        <v>120</v>
      </c>
    </row>
    <row r="17" spans="1:12" ht="21.75" customHeight="1" x14ac:dyDescent="0.4">
      <c r="A17" s="276" t="s">
        <v>126</v>
      </c>
      <c r="B17" s="276"/>
      <c r="D17" s="57">
        <v>156699</v>
      </c>
      <c r="E17" s="53"/>
      <c r="F17" s="57">
        <v>0</v>
      </c>
      <c r="G17" s="53"/>
      <c r="H17" s="57">
        <v>0</v>
      </c>
      <c r="I17" s="53"/>
      <c r="J17" s="57">
        <v>156699</v>
      </c>
      <c r="K17" s="53"/>
      <c r="L17" s="58" t="s">
        <v>120</v>
      </c>
    </row>
    <row r="18" spans="1:12" ht="21.75" customHeight="1" x14ac:dyDescent="0.4">
      <c r="A18" s="276" t="s">
        <v>127</v>
      </c>
      <c r="B18" s="276"/>
      <c r="D18" s="57">
        <v>249830</v>
      </c>
      <c r="E18" s="53"/>
      <c r="F18" s="57">
        <v>0</v>
      </c>
      <c r="G18" s="53"/>
      <c r="H18" s="57">
        <v>0</v>
      </c>
      <c r="I18" s="53"/>
      <c r="J18" s="57">
        <v>249830</v>
      </c>
      <c r="K18" s="53"/>
      <c r="L18" s="58" t="s">
        <v>120</v>
      </c>
    </row>
    <row r="19" spans="1:12" ht="21.75" customHeight="1" x14ac:dyDescent="0.4">
      <c r="A19" s="276" t="s">
        <v>128</v>
      </c>
      <c r="B19" s="276"/>
      <c r="D19" s="57">
        <v>125970</v>
      </c>
      <c r="E19" s="53"/>
      <c r="F19" s="57">
        <v>0</v>
      </c>
      <c r="G19" s="53"/>
      <c r="H19" s="57">
        <v>0</v>
      </c>
      <c r="I19" s="53"/>
      <c r="J19" s="57">
        <v>125970</v>
      </c>
      <c r="K19" s="53"/>
      <c r="L19" s="58" t="s">
        <v>120</v>
      </c>
    </row>
    <row r="20" spans="1:12" ht="21.75" customHeight="1" x14ac:dyDescent="0.4">
      <c r="A20" s="276" t="s">
        <v>129</v>
      </c>
      <c r="B20" s="276"/>
      <c r="D20" s="57">
        <v>2138418</v>
      </c>
      <c r="E20" s="53"/>
      <c r="F20" s="57">
        <v>9042</v>
      </c>
      <c r="G20" s="53"/>
      <c r="H20" s="57">
        <v>0</v>
      </c>
      <c r="I20" s="53"/>
      <c r="J20" s="57">
        <v>2147460</v>
      </c>
      <c r="K20" s="53"/>
      <c r="L20" s="58" t="s">
        <v>120</v>
      </c>
    </row>
    <row r="21" spans="1:12" ht="21.75" customHeight="1" x14ac:dyDescent="0.4">
      <c r="A21" s="276" t="s">
        <v>130</v>
      </c>
      <c r="B21" s="276"/>
      <c r="D21" s="57">
        <v>7997452</v>
      </c>
      <c r="E21" s="53"/>
      <c r="F21" s="57">
        <v>33818</v>
      </c>
      <c r="G21" s="53"/>
      <c r="H21" s="57">
        <v>0</v>
      </c>
      <c r="I21" s="53"/>
      <c r="J21" s="57">
        <v>8031270</v>
      </c>
      <c r="K21" s="53"/>
      <c r="L21" s="58" t="s">
        <v>120</v>
      </c>
    </row>
    <row r="22" spans="1:12" ht="21.75" customHeight="1" x14ac:dyDescent="0.4">
      <c r="A22" s="276" t="s">
        <v>131</v>
      </c>
      <c r="B22" s="276"/>
      <c r="D22" s="57">
        <v>9256630</v>
      </c>
      <c r="E22" s="53"/>
      <c r="F22" s="57">
        <v>26660002957</v>
      </c>
      <c r="G22" s="53"/>
      <c r="H22" s="57">
        <v>26660300000</v>
      </c>
      <c r="I22" s="53"/>
      <c r="J22" s="57">
        <v>8959587</v>
      </c>
      <c r="K22" s="53"/>
      <c r="L22" s="58" t="s">
        <v>120</v>
      </c>
    </row>
    <row r="23" spans="1:12" ht="21.75" customHeight="1" x14ac:dyDescent="0.4">
      <c r="A23" s="276" t="s">
        <v>132</v>
      </c>
      <c r="B23" s="276"/>
      <c r="D23" s="57">
        <v>1049200000000</v>
      </c>
      <c r="E23" s="53"/>
      <c r="F23" s="57">
        <v>0</v>
      </c>
      <c r="G23" s="53"/>
      <c r="H23" s="57">
        <v>0</v>
      </c>
      <c r="I23" s="53"/>
      <c r="J23" s="57">
        <v>1049200000000</v>
      </c>
      <c r="K23" s="53"/>
      <c r="L23" s="58" t="s">
        <v>133</v>
      </c>
    </row>
    <row r="24" spans="1:12" ht="21.75" customHeight="1" x14ac:dyDescent="0.4">
      <c r="A24" s="276" t="s">
        <v>134</v>
      </c>
      <c r="B24" s="276"/>
      <c r="D24" s="57">
        <v>1748439</v>
      </c>
      <c r="E24" s="53"/>
      <c r="F24" s="57">
        <v>0</v>
      </c>
      <c r="G24" s="53"/>
      <c r="H24" s="57">
        <v>0</v>
      </c>
      <c r="I24" s="53"/>
      <c r="J24" s="57">
        <v>1748439</v>
      </c>
      <c r="K24" s="53"/>
      <c r="L24" s="58" t="s">
        <v>120</v>
      </c>
    </row>
    <row r="25" spans="1:12" ht="21.75" customHeight="1" x14ac:dyDescent="0.4">
      <c r="A25" s="276" t="s">
        <v>135</v>
      </c>
      <c r="B25" s="276"/>
      <c r="D25" s="57">
        <v>49806213</v>
      </c>
      <c r="E25" s="53"/>
      <c r="F25" s="57">
        <v>0</v>
      </c>
      <c r="G25" s="53"/>
      <c r="H25" s="57">
        <v>0</v>
      </c>
      <c r="I25" s="53"/>
      <c r="J25" s="57">
        <v>49806213</v>
      </c>
      <c r="K25" s="53"/>
      <c r="L25" s="58" t="s">
        <v>120</v>
      </c>
    </row>
    <row r="26" spans="1:12" ht="21.75" customHeight="1" x14ac:dyDescent="0.4">
      <c r="A26" s="276" t="s">
        <v>136</v>
      </c>
      <c r="B26" s="276"/>
      <c r="D26" s="57">
        <v>5649288</v>
      </c>
      <c r="E26" s="53"/>
      <c r="F26" s="57">
        <v>0</v>
      </c>
      <c r="G26" s="53"/>
      <c r="H26" s="57">
        <v>5649288</v>
      </c>
      <c r="I26" s="53"/>
      <c r="J26" s="57">
        <v>0</v>
      </c>
      <c r="K26" s="53"/>
      <c r="L26" s="58" t="s">
        <v>120</v>
      </c>
    </row>
    <row r="27" spans="1:12" ht="21.75" customHeight="1" x14ac:dyDescent="0.4">
      <c r="A27" s="276" t="s">
        <v>137</v>
      </c>
      <c r="B27" s="276"/>
      <c r="D27" s="57">
        <v>300000000000</v>
      </c>
      <c r="E27" s="53"/>
      <c r="F27" s="57">
        <v>0</v>
      </c>
      <c r="G27" s="53"/>
      <c r="H27" s="57">
        <v>300000000000</v>
      </c>
      <c r="I27" s="53"/>
      <c r="J27" s="57">
        <v>0</v>
      </c>
      <c r="K27" s="53"/>
      <c r="L27" s="58" t="s">
        <v>120</v>
      </c>
    </row>
    <row r="28" spans="1:12" ht="21.75" customHeight="1" x14ac:dyDescent="0.4">
      <c r="A28" s="276" t="s">
        <v>138</v>
      </c>
      <c r="B28" s="276"/>
      <c r="D28" s="57">
        <v>9197399</v>
      </c>
      <c r="E28" s="53"/>
      <c r="F28" s="57">
        <v>0</v>
      </c>
      <c r="G28" s="53"/>
      <c r="H28" s="57">
        <v>0</v>
      </c>
      <c r="I28" s="53"/>
      <c r="J28" s="57">
        <v>9197399</v>
      </c>
      <c r="K28" s="53"/>
      <c r="L28" s="58" t="s">
        <v>120</v>
      </c>
    </row>
    <row r="29" spans="1:12" ht="21.75" customHeight="1" x14ac:dyDescent="0.4">
      <c r="A29" s="276" t="s">
        <v>139</v>
      </c>
      <c r="B29" s="276"/>
      <c r="D29" s="57">
        <v>155482000000</v>
      </c>
      <c r="E29" s="53"/>
      <c r="F29" s="57">
        <v>0</v>
      </c>
      <c r="G29" s="53"/>
      <c r="H29" s="57">
        <v>155482000000</v>
      </c>
      <c r="I29" s="53"/>
      <c r="J29" s="57">
        <v>0</v>
      </c>
      <c r="K29" s="53"/>
      <c r="L29" s="58" t="s">
        <v>120</v>
      </c>
    </row>
    <row r="30" spans="1:12" ht="21.75" customHeight="1" x14ac:dyDescent="0.4">
      <c r="A30" s="276" t="s">
        <v>140</v>
      </c>
      <c r="B30" s="276"/>
      <c r="D30" s="57">
        <v>150912000000</v>
      </c>
      <c r="E30" s="53"/>
      <c r="F30" s="57">
        <v>0</v>
      </c>
      <c r="G30" s="53"/>
      <c r="H30" s="57">
        <v>0</v>
      </c>
      <c r="I30" s="53"/>
      <c r="J30" s="57">
        <v>150912000000</v>
      </c>
      <c r="K30" s="53"/>
      <c r="L30" s="58" t="s">
        <v>141</v>
      </c>
    </row>
    <row r="31" spans="1:12" ht="21.75" customHeight="1" x14ac:dyDescent="0.4">
      <c r="A31" s="276" t="s">
        <v>137</v>
      </c>
      <c r="B31" s="276"/>
      <c r="D31" s="57">
        <v>1000000000000</v>
      </c>
      <c r="E31" s="53"/>
      <c r="F31" s="57">
        <v>0</v>
      </c>
      <c r="G31" s="53"/>
      <c r="H31" s="57">
        <v>1000000000000</v>
      </c>
      <c r="I31" s="53"/>
      <c r="J31" s="57">
        <v>0</v>
      </c>
      <c r="K31" s="53"/>
      <c r="L31" s="58" t="s">
        <v>120</v>
      </c>
    </row>
    <row r="32" spans="1:12" ht="21.75" customHeight="1" x14ac:dyDescent="0.4">
      <c r="A32" s="276" t="s">
        <v>140</v>
      </c>
      <c r="B32" s="276"/>
      <c r="D32" s="57">
        <v>1815914000000</v>
      </c>
      <c r="E32" s="53"/>
      <c r="F32" s="57">
        <v>0</v>
      </c>
      <c r="G32" s="53"/>
      <c r="H32" s="57">
        <v>1660000000000</v>
      </c>
      <c r="I32" s="53"/>
      <c r="J32" s="57">
        <v>155914000000</v>
      </c>
      <c r="K32" s="53"/>
      <c r="L32" s="58" t="s">
        <v>142</v>
      </c>
    </row>
    <row r="33" spans="1:12" ht="21.75" customHeight="1" x14ac:dyDescent="0.4">
      <c r="A33" s="276" t="s">
        <v>139</v>
      </c>
      <c r="B33" s="276"/>
      <c r="D33" s="57">
        <v>205477000000</v>
      </c>
      <c r="E33" s="53"/>
      <c r="F33" s="57">
        <v>0</v>
      </c>
      <c r="G33" s="53"/>
      <c r="H33" s="57">
        <v>205477000000</v>
      </c>
      <c r="I33" s="53"/>
      <c r="J33" s="57">
        <v>0</v>
      </c>
      <c r="K33" s="53"/>
      <c r="L33" s="58" t="s">
        <v>120</v>
      </c>
    </row>
    <row r="34" spans="1:12" ht="21.75" customHeight="1" x14ac:dyDescent="0.4">
      <c r="A34" s="276" t="s">
        <v>143</v>
      </c>
      <c r="B34" s="276"/>
      <c r="D34" s="57">
        <v>2000000000000</v>
      </c>
      <c r="E34" s="53"/>
      <c r="F34" s="57">
        <v>0</v>
      </c>
      <c r="G34" s="53"/>
      <c r="H34" s="57">
        <v>0</v>
      </c>
      <c r="I34" s="53"/>
      <c r="J34" s="57">
        <v>2000000000000</v>
      </c>
      <c r="K34" s="53"/>
      <c r="L34" s="58" t="s">
        <v>144</v>
      </c>
    </row>
    <row r="35" spans="1:12" ht="21.75" customHeight="1" x14ac:dyDescent="0.4">
      <c r="A35" s="276" t="s">
        <v>139</v>
      </c>
      <c r="B35" s="276"/>
      <c r="D35" s="57">
        <v>1466700000000</v>
      </c>
      <c r="E35" s="53"/>
      <c r="F35" s="57">
        <v>0</v>
      </c>
      <c r="G35" s="53"/>
      <c r="H35" s="57">
        <v>1466700000000</v>
      </c>
      <c r="I35" s="53"/>
      <c r="J35" s="57">
        <v>0</v>
      </c>
      <c r="K35" s="53"/>
      <c r="L35" s="58" t="s">
        <v>120</v>
      </c>
    </row>
    <row r="36" spans="1:12" ht="21.75" customHeight="1" x14ac:dyDescent="0.4">
      <c r="A36" s="276" t="s">
        <v>139</v>
      </c>
      <c r="B36" s="276"/>
      <c r="D36" s="57">
        <v>1376000000000</v>
      </c>
      <c r="E36" s="53"/>
      <c r="F36" s="57">
        <v>0</v>
      </c>
      <c r="G36" s="53"/>
      <c r="H36" s="57">
        <v>1376000000000</v>
      </c>
      <c r="I36" s="53"/>
      <c r="J36" s="57">
        <v>0</v>
      </c>
      <c r="K36" s="53"/>
      <c r="L36" s="58" t="s">
        <v>120</v>
      </c>
    </row>
    <row r="37" spans="1:12" ht="21.75" customHeight="1" x14ac:dyDescent="0.4">
      <c r="A37" s="276" t="s">
        <v>139</v>
      </c>
      <c r="B37" s="276"/>
      <c r="D37" s="57">
        <v>405000000000</v>
      </c>
      <c r="E37" s="53"/>
      <c r="F37" s="57">
        <v>0</v>
      </c>
      <c r="G37" s="53"/>
      <c r="H37" s="57">
        <v>405000000000</v>
      </c>
      <c r="I37" s="53"/>
      <c r="J37" s="57">
        <v>0</v>
      </c>
      <c r="K37" s="53"/>
      <c r="L37" s="58" t="s">
        <v>120</v>
      </c>
    </row>
    <row r="38" spans="1:12" ht="21.75" customHeight="1" x14ac:dyDescent="0.4">
      <c r="A38" s="276" t="s">
        <v>139</v>
      </c>
      <c r="B38" s="276"/>
      <c r="D38" s="57">
        <v>243000000000</v>
      </c>
      <c r="E38" s="53"/>
      <c r="F38" s="57">
        <v>0</v>
      </c>
      <c r="G38" s="53"/>
      <c r="H38" s="57">
        <v>48000000000</v>
      </c>
      <c r="I38" s="53"/>
      <c r="J38" s="57">
        <v>195000000000</v>
      </c>
      <c r="K38" s="53"/>
      <c r="L38" s="58" t="s">
        <v>145</v>
      </c>
    </row>
    <row r="39" spans="1:12" ht="21.75" customHeight="1" x14ac:dyDescent="0.4">
      <c r="A39" s="276" t="s">
        <v>139</v>
      </c>
      <c r="B39" s="276"/>
      <c r="D39" s="57">
        <v>201646000000</v>
      </c>
      <c r="E39" s="53"/>
      <c r="F39" s="57">
        <v>0</v>
      </c>
      <c r="G39" s="53"/>
      <c r="H39" s="57">
        <v>137326000000</v>
      </c>
      <c r="I39" s="53"/>
      <c r="J39" s="57">
        <v>64320000000</v>
      </c>
      <c r="K39" s="53"/>
      <c r="L39" s="58" t="s">
        <v>146</v>
      </c>
    </row>
    <row r="40" spans="1:12" ht="21.75" customHeight="1" x14ac:dyDescent="0.4">
      <c r="A40" s="276" t="s">
        <v>139</v>
      </c>
      <c r="B40" s="276"/>
      <c r="D40" s="57">
        <v>579951000000</v>
      </c>
      <c r="E40" s="53"/>
      <c r="F40" s="57">
        <v>0</v>
      </c>
      <c r="G40" s="53"/>
      <c r="H40" s="57">
        <v>0</v>
      </c>
      <c r="I40" s="53"/>
      <c r="J40" s="57">
        <v>579951000000</v>
      </c>
      <c r="K40" s="53"/>
      <c r="L40" s="58" t="s">
        <v>147</v>
      </c>
    </row>
    <row r="41" spans="1:12" ht="21.75" customHeight="1" x14ac:dyDescent="0.4">
      <c r="A41" s="276" t="s">
        <v>139</v>
      </c>
      <c r="B41" s="276"/>
      <c r="D41" s="57">
        <v>848886000000</v>
      </c>
      <c r="E41" s="53"/>
      <c r="F41" s="57">
        <v>0</v>
      </c>
      <c r="G41" s="53"/>
      <c r="H41" s="57">
        <v>0</v>
      </c>
      <c r="I41" s="53"/>
      <c r="J41" s="57">
        <v>848886000000</v>
      </c>
      <c r="K41" s="53"/>
      <c r="L41" s="58" t="s">
        <v>148</v>
      </c>
    </row>
    <row r="42" spans="1:12" ht="21.75" customHeight="1" x14ac:dyDescent="0.4">
      <c r="A42" s="276" t="s">
        <v>139</v>
      </c>
      <c r="B42" s="276"/>
      <c r="D42" s="57">
        <v>910399000000</v>
      </c>
      <c r="E42" s="53"/>
      <c r="F42" s="57">
        <v>0</v>
      </c>
      <c r="G42" s="53"/>
      <c r="H42" s="57">
        <v>0</v>
      </c>
      <c r="I42" s="53"/>
      <c r="J42" s="57">
        <v>910399000000</v>
      </c>
      <c r="K42" s="53"/>
      <c r="L42" s="58" t="s">
        <v>149</v>
      </c>
    </row>
    <row r="43" spans="1:12" ht="21.75" customHeight="1" x14ac:dyDescent="0.4">
      <c r="A43" s="276" t="s">
        <v>139</v>
      </c>
      <c r="B43" s="276"/>
      <c r="D43" s="57">
        <v>1049827000000</v>
      </c>
      <c r="E43" s="53"/>
      <c r="F43" s="57">
        <v>0</v>
      </c>
      <c r="G43" s="53"/>
      <c r="H43" s="57">
        <v>1049827000000</v>
      </c>
      <c r="I43" s="53"/>
      <c r="J43" s="57">
        <v>0</v>
      </c>
      <c r="K43" s="53"/>
      <c r="L43" s="58" t="s">
        <v>120</v>
      </c>
    </row>
    <row r="44" spans="1:12" ht="21.75" customHeight="1" x14ac:dyDescent="0.4">
      <c r="A44" s="276" t="s">
        <v>150</v>
      </c>
      <c r="B44" s="276"/>
      <c r="D44" s="57">
        <v>4720246</v>
      </c>
      <c r="E44" s="53"/>
      <c r="F44" s="57">
        <v>2084346620892</v>
      </c>
      <c r="G44" s="53"/>
      <c r="H44" s="57">
        <v>2006151620000</v>
      </c>
      <c r="I44" s="53"/>
      <c r="J44" s="57">
        <v>78199721138</v>
      </c>
      <c r="K44" s="53"/>
      <c r="L44" s="58" t="s">
        <v>151</v>
      </c>
    </row>
    <row r="45" spans="1:12" ht="21.75" customHeight="1" x14ac:dyDescent="0.4">
      <c r="A45" s="276" t="s">
        <v>139</v>
      </c>
      <c r="B45" s="276"/>
      <c r="D45" s="57">
        <v>1221440000000</v>
      </c>
      <c r="E45" s="53"/>
      <c r="F45" s="57">
        <v>0</v>
      </c>
      <c r="G45" s="53"/>
      <c r="H45" s="57">
        <v>0</v>
      </c>
      <c r="I45" s="53"/>
      <c r="J45" s="57">
        <v>1221440000000</v>
      </c>
      <c r="K45" s="53"/>
      <c r="L45" s="58" t="s">
        <v>152</v>
      </c>
    </row>
    <row r="46" spans="1:12" ht="21.75" customHeight="1" x14ac:dyDescent="0.4">
      <c r="A46" s="276" t="s">
        <v>139</v>
      </c>
      <c r="B46" s="276"/>
      <c r="D46" s="57">
        <v>1245078000000</v>
      </c>
      <c r="E46" s="53"/>
      <c r="F46" s="57">
        <v>0</v>
      </c>
      <c r="G46" s="53"/>
      <c r="H46" s="57">
        <v>0</v>
      </c>
      <c r="I46" s="53"/>
      <c r="J46" s="57">
        <v>1245078000000</v>
      </c>
      <c r="K46" s="53"/>
      <c r="L46" s="58" t="s">
        <v>153</v>
      </c>
    </row>
    <row r="47" spans="1:12" ht="21.75" customHeight="1" x14ac:dyDescent="0.4">
      <c r="A47" s="276" t="s">
        <v>143</v>
      </c>
      <c r="B47" s="276"/>
      <c r="D47" s="57">
        <v>2092114000000</v>
      </c>
      <c r="E47" s="53"/>
      <c r="F47" s="57">
        <v>0</v>
      </c>
      <c r="G47" s="53"/>
      <c r="H47" s="57">
        <v>0</v>
      </c>
      <c r="I47" s="53"/>
      <c r="J47" s="57">
        <v>2092114000000</v>
      </c>
      <c r="K47" s="53"/>
      <c r="L47" s="58" t="s">
        <v>154</v>
      </c>
    </row>
    <row r="48" spans="1:12" ht="21.75" customHeight="1" x14ac:dyDescent="0.4">
      <c r="A48" s="276" t="s">
        <v>140</v>
      </c>
      <c r="B48" s="276"/>
      <c r="D48" s="57">
        <v>125895000000</v>
      </c>
      <c r="E48" s="53"/>
      <c r="F48" s="57">
        <v>0</v>
      </c>
      <c r="G48" s="53"/>
      <c r="H48" s="57">
        <v>0</v>
      </c>
      <c r="I48" s="53"/>
      <c r="J48" s="57">
        <v>125895000000</v>
      </c>
      <c r="K48" s="53"/>
      <c r="L48" s="58" t="s">
        <v>155</v>
      </c>
    </row>
    <row r="49" spans="1:12" ht="21.75" customHeight="1" x14ac:dyDescent="0.4">
      <c r="A49" s="276" t="s">
        <v>143</v>
      </c>
      <c r="B49" s="276"/>
      <c r="D49" s="57">
        <v>0</v>
      </c>
      <c r="E49" s="53"/>
      <c r="F49" s="57">
        <v>1000000000000</v>
      </c>
      <c r="G49" s="53"/>
      <c r="H49" s="57">
        <v>0</v>
      </c>
      <c r="I49" s="53"/>
      <c r="J49" s="57">
        <v>1000000000000</v>
      </c>
      <c r="K49" s="53"/>
      <c r="L49" s="58" t="s">
        <v>156</v>
      </c>
    </row>
    <row r="50" spans="1:12" ht="21.75" customHeight="1" x14ac:dyDescent="0.4">
      <c r="A50" s="276" t="s">
        <v>143</v>
      </c>
      <c r="B50" s="276"/>
      <c r="D50" s="57">
        <v>0</v>
      </c>
      <c r="E50" s="53"/>
      <c r="F50" s="57">
        <v>1000000000000</v>
      </c>
      <c r="G50" s="53"/>
      <c r="H50" s="57">
        <v>0</v>
      </c>
      <c r="I50" s="53"/>
      <c r="J50" s="57">
        <v>1000000000000</v>
      </c>
      <c r="K50" s="53"/>
      <c r="L50" s="58" t="s">
        <v>156</v>
      </c>
    </row>
    <row r="51" spans="1:12" ht="21.75" customHeight="1" x14ac:dyDescent="0.4">
      <c r="A51" s="276" t="s">
        <v>139</v>
      </c>
      <c r="B51" s="276"/>
      <c r="D51" s="57">
        <v>0</v>
      </c>
      <c r="E51" s="53"/>
      <c r="F51" s="57">
        <v>768414000000</v>
      </c>
      <c r="G51" s="53"/>
      <c r="H51" s="57">
        <v>0</v>
      </c>
      <c r="I51" s="53"/>
      <c r="J51" s="57">
        <v>768414000000</v>
      </c>
      <c r="K51" s="53"/>
      <c r="L51" s="58" t="s">
        <v>157</v>
      </c>
    </row>
    <row r="52" spans="1:12" ht="21.75" customHeight="1" x14ac:dyDescent="0.4">
      <c r="A52" s="276" t="s">
        <v>139</v>
      </c>
      <c r="B52" s="276"/>
      <c r="D52" s="57">
        <v>0</v>
      </c>
      <c r="E52" s="53"/>
      <c r="F52" s="57">
        <v>914000000000</v>
      </c>
      <c r="G52" s="53"/>
      <c r="H52" s="57">
        <v>0</v>
      </c>
      <c r="I52" s="53"/>
      <c r="J52" s="57">
        <v>914000000000</v>
      </c>
      <c r="K52" s="53"/>
      <c r="L52" s="58" t="s">
        <v>149</v>
      </c>
    </row>
    <row r="53" spans="1:12" ht="21.75" customHeight="1" x14ac:dyDescent="0.4">
      <c r="A53" s="276" t="s">
        <v>139</v>
      </c>
      <c r="B53" s="276"/>
      <c r="D53" s="57">
        <v>0</v>
      </c>
      <c r="E53" s="53"/>
      <c r="F53" s="57">
        <v>1676498000000</v>
      </c>
      <c r="G53" s="53"/>
      <c r="H53" s="57">
        <v>0</v>
      </c>
      <c r="I53" s="53"/>
      <c r="J53" s="57">
        <v>1676498000000</v>
      </c>
      <c r="K53" s="53"/>
      <c r="L53" s="58" t="s">
        <v>158</v>
      </c>
    </row>
    <row r="54" spans="1:12" ht="21.75" customHeight="1" x14ac:dyDescent="0.4">
      <c r="A54" s="276" t="s">
        <v>139</v>
      </c>
      <c r="B54" s="276"/>
      <c r="D54" s="57">
        <v>0</v>
      </c>
      <c r="E54" s="53"/>
      <c r="F54" s="57">
        <v>720000000000</v>
      </c>
      <c r="G54" s="53"/>
      <c r="H54" s="57">
        <v>0</v>
      </c>
      <c r="I54" s="53"/>
      <c r="J54" s="57">
        <v>720000000000</v>
      </c>
      <c r="K54" s="53"/>
      <c r="L54" s="58" t="s">
        <v>159</v>
      </c>
    </row>
    <row r="55" spans="1:12" ht="21.75" customHeight="1" x14ac:dyDescent="0.4">
      <c r="A55" s="276" t="s">
        <v>139</v>
      </c>
      <c r="B55" s="276"/>
      <c r="D55" s="57">
        <v>0</v>
      </c>
      <c r="E55" s="53"/>
      <c r="F55" s="57">
        <v>2235390000000</v>
      </c>
      <c r="G55" s="53"/>
      <c r="H55" s="57">
        <v>0</v>
      </c>
      <c r="I55" s="53"/>
      <c r="J55" s="57">
        <v>2235390000000</v>
      </c>
      <c r="K55" s="53"/>
      <c r="L55" s="58" t="s">
        <v>160</v>
      </c>
    </row>
    <row r="56" spans="1:12" ht="21.75" customHeight="1" x14ac:dyDescent="0.4">
      <c r="A56" s="276" t="s">
        <v>139</v>
      </c>
      <c r="B56" s="276"/>
      <c r="D56" s="57">
        <v>0</v>
      </c>
      <c r="E56" s="53"/>
      <c r="F56" s="57">
        <v>660000000000</v>
      </c>
      <c r="G56" s="53"/>
      <c r="H56" s="57">
        <v>0</v>
      </c>
      <c r="I56" s="53"/>
      <c r="J56" s="57">
        <v>660000000000</v>
      </c>
      <c r="K56" s="53"/>
      <c r="L56" s="58" t="s">
        <v>161</v>
      </c>
    </row>
    <row r="57" spans="1:12" ht="21.75" customHeight="1" x14ac:dyDescent="0.4">
      <c r="A57" s="276" t="s">
        <v>139</v>
      </c>
      <c r="B57" s="276"/>
      <c r="D57" s="57">
        <v>0</v>
      </c>
      <c r="E57" s="53"/>
      <c r="F57" s="57">
        <v>1246000000000</v>
      </c>
      <c r="G57" s="53"/>
      <c r="H57" s="57">
        <v>0</v>
      </c>
      <c r="I57" s="53"/>
      <c r="J57" s="57">
        <v>1246000000000</v>
      </c>
      <c r="K57" s="53"/>
      <c r="L57" s="58" t="s">
        <v>162</v>
      </c>
    </row>
    <row r="58" spans="1:12" ht="21.75" customHeight="1" x14ac:dyDescent="0.4">
      <c r="A58" s="278" t="s">
        <v>139</v>
      </c>
      <c r="B58" s="278"/>
      <c r="D58" s="59">
        <v>0</v>
      </c>
      <c r="E58" s="53"/>
      <c r="F58" s="59">
        <v>3061340000000</v>
      </c>
      <c r="G58" s="53"/>
      <c r="H58" s="59">
        <v>0</v>
      </c>
      <c r="I58" s="53"/>
      <c r="J58" s="59">
        <v>3061340000000</v>
      </c>
      <c r="K58" s="53"/>
      <c r="L58" s="60" t="s">
        <v>163</v>
      </c>
    </row>
    <row r="59" spans="1:12" ht="21.75" customHeight="1" x14ac:dyDescent="0.4">
      <c r="A59" s="280" t="s">
        <v>30</v>
      </c>
      <c r="B59" s="280"/>
      <c r="D59" s="61">
        <v>18444055034091</v>
      </c>
      <c r="E59" s="53"/>
      <c r="F59" s="61">
        <v>38310906508722</v>
      </c>
      <c r="G59" s="53"/>
      <c r="H59" s="61">
        <v>31087193955146</v>
      </c>
      <c r="I59" s="53"/>
      <c r="J59" s="61">
        <v>25667767587667</v>
      </c>
      <c r="K59" s="53"/>
      <c r="L59" s="62">
        <v>0</v>
      </c>
    </row>
  </sheetData>
  <mergeCells count="57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8:B58"/>
    <mergeCell ref="A59:B59"/>
    <mergeCell ref="A53:B53"/>
    <mergeCell ref="A54:B54"/>
    <mergeCell ref="A55:B55"/>
    <mergeCell ref="A56:B56"/>
    <mergeCell ref="A57:B5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 (2)</vt:lpstr>
      <vt:lpstr>سپرده</vt:lpstr>
      <vt:lpstr>سپرده.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مبالغ تخصیص اوراق</vt:lpstr>
      <vt:lpstr>درآمد سپرده بانکی (3)</vt:lpstr>
      <vt:lpstr>درآمد سپرده بانکی</vt:lpstr>
      <vt:lpstr>درآمد سپرده بانکی.</vt:lpstr>
      <vt:lpstr>سایر درآمدها</vt:lpstr>
      <vt:lpstr>درآمد سود سهام</vt:lpstr>
      <vt:lpstr>درآمد سود صندوق</vt:lpstr>
      <vt:lpstr>سود اوراق بهادار</vt:lpstr>
      <vt:lpstr>سود سپرده بانکی (3)</vt:lpstr>
      <vt:lpstr>سود سپرده بانکی</vt:lpstr>
      <vt:lpstr>سود سپرده بانکی.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(3)'!Print_Area</vt:lpstr>
      <vt:lpstr>'درآمد سپرده بانکی.'!Print_Area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سپرده.!Print_Area</vt:lpstr>
      <vt:lpstr>سهام!Print_Area</vt:lpstr>
      <vt:lpstr>'سود اوراق بهادار'!Print_Area</vt:lpstr>
      <vt:lpstr>'سود سپرده بانکی'!Print_Area</vt:lpstr>
      <vt:lpstr>'سود سپرده بانکی (3)'!Print_Area</vt:lpstr>
      <vt:lpstr>'سود سپرده بانکی.'!Print_Area</vt:lpstr>
      <vt:lpstr>'صورت وضعیت'!Print_Area</vt:lpstr>
      <vt:lpstr>'مبالغ تخصیص اوراق'!Print_Area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2025-06-22T08:16:26Z</dcterms:created>
  <dcterms:modified xsi:type="dcterms:W3CDTF">2025-07-30T13:48:25Z</dcterms:modified>
</cp:coreProperties>
</file>