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adeghzadeh\Desktop\007 مهر\"/>
    </mc:Choice>
  </mc:AlternateContent>
  <xr:revisionPtr revIDLastSave="0" documentId="13_ncr:1_{523068C9-60EB-4563-8335-8CD3B895E933}" xr6:coauthVersionLast="47" xr6:coauthVersionMax="47" xr10:uidLastSave="{00000000-0000-0000-0000-000000000000}"/>
  <bookViews>
    <workbookView xWindow="-120" yWindow="-120" windowWidth="24240" windowHeight="13140" tabRatio="764" xr2:uid="{00000000-000D-0000-FFFF-FFFF00000000}"/>
  </bookViews>
  <sheets>
    <sheet name="0" sheetId="22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درآمد سپرده بانکی" sheetId="13" r:id="rId12"/>
    <sheet name="سایر درآمدها" sheetId="14" r:id="rId13"/>
    <sheet name="سود اوراق بهادار" sheetId="17" r:id="rId14"/>
    <sheet name="سود سپرده بانکی" sheetId="18" r:id="rId15"/>
    <sheet name="درآمد ناشی از فروش" sheetId="19" r:id="rId16"/>
    <sheet name="درآمد ناشی از تغییر قیمت اوراق" sheetId="21" r:id="rId17"/>
  </sheets>
  <definedNames>
    <definedName name="_xlnm.Print_Area" localSheetId="0">'0'!$A$1:$E$22</definedName>
    <definedName name="_xlnm.Print_Area" localSheetId="4">اوراق!$A$1:$AL$26</definedName>
    <definedName name="_xlnm.Print_Area" localSheetId="2">'اوراق مشتقه'!$A$1:$AX$18</definedName>
    <definedName name="_xlnm.Print_Area" localSheetId="5">'تعدیل قیمت'!$A$1:$N$12</definedName>
    <definedName name="_xlnm.Print_Area" localSheetId="7">درآمد!$A$1:$K$14</definedName>
    <definedName name="_xlnm.Print_Area" localSheetId="11">'درآمد سپرده بانکی'!$A$1:$F$169</definedName>
    <definedName name="_xlnm.Print_Area" localSheetId="10">'درآمد سرمایه گذاری در اوراق به'!$A$1:$R$27</definedName>
    <definedName name="_xlnm.Print_Area" localSheetId="8">'درآمد سرمایه گذاری در سهام'!$A$1:$V$13</definedName>
    <definedName name="_xlnm.Print_Area" localSheetId="9">'درآمد سرمایه گذاری در صندوق'!$A$1:$V$18</definedName>
    <definedName name="_xlnm.Print_Area" localSheetId="16">'درآمد ناشی از تغییر قیمت اوراق'!$A$1:$Q$34</definedName>
    <definedName name="_xlnm.Print_Area" localSheetId="15">'درآمد ناشی از فروش'!$A$1:$Q$12</definedName>
    <definedName name="_xlnm.Print_Area" localSheetId="12">'سایر درآمدها'!$A$1:$F$12</definedName>
    <definedName name="_xlnm.Print_Area" localSheetId="6">سپرده!$A$1:$M$85</definedName>
    <definedName name="_xlnm.Print_Area" localSheetId="1">سهام!$A$1:$AA$13</definedName>
    <definedName name="_xlnm.Print_Area" localSheetId="13">'سود اوراق بهادار'!$A$1:$S$19</definedName>
    <definedName name="_xlnm.Print_Area" localSheetId="14">'سود سپرده بانکی'!$A$1:$M$169</definedName>
    <definedName name="_xlnm.Print_Area" localSheetId="3">'واحدهای صندوق'!$A$1:$Z$18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7" l="1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10" i="7"/>
  <c r="L9" i="7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9" i="21"/>
  <c r="Q8" i="21"/>
  <c r="V16" i="10"/>
  <c r="V11" i="10"/>
  <c r="V12" i="10"/>
  <c r="V13" i="10"/>
  <c r="V14" i="10"/>
  <c r="V15" i="10"/>
  <c r="V10" i="10"/>
  <c r="V9" i="10"/>
  <c r="F25" i="11"/>
  <c r="D25" i="11"/>
  <c r="J25" i="11"/>
  <c r="L25" i="11"/>
  <c r="N25" i="11"/>
  <c r="P25" i="11"/>
  <c r="R11" i="11"/>
  <c r="R12" i="11"/>
  <c r="R13" i="11"/>
  <c r="R14" i="11"/>
  <c r="R15" i="11"/>
  <c r="R16" i="11"/>
  <c r="R17" i="11"/>
  <c r="R18" i="11"/>
  <c r="R19" i="11"/>
  <c r="R25" i="11" s="1"/>
  <c r="R20" i="11"/>
  <c r="R21" i="11"/>
  <c r="R22" i="11"/>
  <c r="R23" i="11"/>
  <c r="R24" i="11"/>
  <c r="R10" i="11"/>
  <c r="R9" i="11"/>
  <c r="V11" i="9"/>
  <c r="V10" i="9"/>
  <c r="V9" i="9"/>
  <c r="C10" i="6"/>
  <c r="K10" i="6"/>
  <c r="AL24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10" i="5"/>
  <c r="AL9" i="5"/>
  <c r="Z16" i="4"/>
  <c r="Z11" i="4"/>
  <c r="Z12" i="4"/>
  <c r="Z13" i="4"/>
  <c r="Z14" i="4"/>
  <c r="Z15" i="4"/>
  <c r="Z10" i="4"/>
  <c r="Z9" i="4"/>
  <c r="AA11" i="2"/>
  <c r="AA10" i="2"/>
  <c r="AA9" i="2"/>
  <c r="L83" i="7" l="1"/>
  <c r="M10" i="17"/>
  <c r="M11" i="17"/>
  <c r="M12" i="17"/>
  <c r="M13" i="17"/>
  <c r="M14" i="17"/>
  <c r="M15" i="17"/>
  <c r="M16" i="17"/>
  <c r="M9" i="17"/>
  <c r="M8" i="17"/>
  <c r="S10" i="17"/>
  <c r="S11" i="17"/>
  <c r="S12" i="17"/>
  <c r="S13" i="17"/>
  <c r="S14" i="17"/>
  <c r="S15" i="17"/>
  <c r="S16" i="17"/>
  <c r="S9" i="17"/>
  <c r="S8" i="17"/>
  <c r="M94" i="18" l="1"/>
  <c r="G94" i="18"/>
  <c r="M9" i="18" l="1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5" i="18"/>
  <c r="M96" i="18"/>
  <c r="M97" i="18"/>
  <c r="M98" i="18"/>
  <c r="M99" i="18"/>
  <c r="M100" i="18"/>
  <c r="M101" i="18"/>
  <c r="M102" i="18"/>
  <c r="M103" i="18"/>
  <c r="M104" i="18"/>
  <c r="M105" i="18"/>
  <c r="M106" i="18"/>
  <c r="M107" i="18"/>
  <c r="M108" i="18"/>
  <c r="M109" i="18"/>
  <c r="M110" i="18"/>
  <c r="M111" i="18"/>
  <c r="M112" i="18"/>
  <c r="M113" i="18"/>
  <c r="M114" i="18"/>
  <c r="M115" i="18"/>
  <c r="M116" i="18"/>
  <c r="M117" i="18"/>
  <c r="M118" i="18"/>
  <c r="M119" i="18"/>
  <c r="M120" i="18"/>
  <c r="M121" i="18"/>
  <c r="M122" i="18"/>
  <c r="M123" i="18"/>
  <c r="M124" i="18"/>
  <c r="M125" i="18"/>
  <c r="M126" i="18"/>
  <c r="M127" i="18"/>
  <c r="M128" i="18"/>
  <c r="M129" i="18"/>
  <c r="M130" i="18"/>
  <c r="M131" i="18"/>
  <c r="M132" i="18"/>
  <c r="M133" i="18"/>
  <c r="M134" i="18"/>
  <c r="M135" i="18"/>
  <c r="M136" i="18"/>
  <c r="M137" i="18"/>
  <c r="M138" i="18"/>
  <c r="M139" i="18"/>
  <c r="M140" i="18"/>
  <c r="M141" i="18"/>
  <c r="M142" i="18"/>
  <c r="M143" i="18"/>
  <c r="M144" i="18"/>
  <c r="M145" i="18"/>
  <c r="M146" i="18"/>
  <c r="M147" i="18"/>
  <c r="M148" i="18"/>
  <c r="M149" i="18"/>
  <c r="M150" i="18"/>
  <c r="M151" i="18"/>
  <c r="M152" i="18"/>
  <c r="M153" i="18"/>
  <c r="M154" i="18"/>
  <c r="M155" i="18"/>
  <c r="M156" i="18"/>
  <c r="M157" i="18"/>
  <c r="M158" i="18"/>
  <c r="M159" i="18"/>
  <c r="M160" i="18"/>
  <c r="M161" i="18"/>
  <c r="M162" i="18"/>
  <c r="M163" i="18"/>
  <c r="M164" i="18"/>
  <c r="M165" i="18"/>
  <c r="M166" i="18"/>
  <c r="M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8" i="18"/>
  <c r="Q9" i="19"/>
  <c r="Q8" i="19"/>
  <c r="Q10" i="19"/>
  <c r="O10" i="19"/>
  <c r="M10" i="19"/>
  <c r="K10" i="19"/>
  <c r="T11" i="10"/>
  <c r="T12" i="10"/>
  <c r="T13" i="10"/>
  <c r="T14" i="10"/>
  <c r="T15" i="10"/>
  <c r="T10" i="10"/>
  <c r="T9" i="10"/>
  <c r="R16" i="10"/>
  <c r="P16" i="10"/>
  <c r="F16" i="10"/>
  <c r="J16" i="10"/>
  <c r="F10" i="8"/>
  <c r="J10" i="8" s="1"/>
  <c r="F9" i="8"/>
  <c r="J9" i="8" s="1"/>
  <c r="Q33" i="21"/>
  <c r="O33" i="21"/>
  <c r="M33" i="21"/>
  <c r="K33" i="21"/>
  <c r="I33" i="21"/>
  <c r="G33" i="21"/>
  <c r="E33" i="21"/>
  <c r="C33" i="21"/>
  <c r="T16" i="10" l="1"/>
  <c r="C167" i="18"/>
  <c r="E167" i="18"/>
  <c r="G167" i="18"/>
  <c r="I167" i="18"/>
  <c r="K167" i="18"/>
  <c r="M167" i="18"/>
  <c r="S17" i="17"/>
  <c r="O17" i="17"/>
  <c r="M17" i="17"/>
  <c r="I17" i="17"/>
  <c r="F11" i="14"/>
  <c r="F12" i="8" s="1"/>
  <c r="J12" i="8" s="1"/>
  <c r="D11" i="14"/>
  <c r="F167" i="13"/>
  <c r="D167" i="13"/>
  <c r="F11" i="8" s="1"/>
  <c r="T11" i="9"/>
  <c r="P11" i="9"/>
  <c r="J11" i="9"/>
  <c r="F8" i="8" s="1"/>
  <c r="F11" i="9"/>
  <c r="D83" i="7"/>
  <c r="F83" i="7"/>
  <c r="H83" i="7"/>
  <c r="J83" i="7"/>
  <c r="AJ24" i="5"/>
  <c r="AH24" i="5"/>
  <c r="AD24" i="5"/>
  <c r="X24" i="5"/>
  <c r="V24" i="5"/>
  <c r="T24" i="5"/>
  <c r="R24" i="5"/>
  <c r="P24" i="5"/>
  <c r="H16" i="4"/>
  <c r="F16" i="4"/>
  <c r="D16" i="4"/>
  <c r="J16" i="4"/>
  <c r="L16" i="4"/>
  <c r="X16" i="4"/>
  <c r="V16" i="4"/>
  <c r="R16" i="4"/>
  <c r="Y11" i="2"/>
  <c r="W11" i="2"/>
  <c r="S11" i="2"/>
  <c r="M11" i="2"/>
  <c r="K11" i="2"/>
  <c r="I11" i="2"/>
  <c r="G11" i="2"/>
  <c r="E11" i="2"/>
  <c r="F13" i="8" l="1"/>
  <c r="H10" i="8" s="1"/>
  <c r="J8" i="8"/>
  <c r="J11" i="8"/>
  <c r="J13" i="8" s="1"/>
  <c r="L11" i="10"/>
  <c r="L15" i="10"/>
  <c r="L12" i="10" l="1"/>
  <c r="H11" i="8"/>
  <c r="H9" i="8"/>
  <c r="H12" i="8"/>
  <c r="L10" i="10"/>
  <c r="L9" i="10"/>
  <c r="L9" i="9"/>
  <c r="L14" i="10"/>
  <c r="H8" i="8"/>
  <c r="L13" i="10"/>
  <c r="L10" i="9"/>
  <c r="L16" i="10"/>
  <c r="L11" i="9" l="1"/>
  <c r="H13" i="8"/>
</calcChain>
</file>

<file path=xl/sharedStrings.xml><?xml version="1.0" encoding="utf-8"?>
<sst xmlns="http://schemas.openxmlformats.org/spreadsheetml/2006/main" count="886" uniqueCount="232">
  <si>
    <t>صندوق قابل معامله با درآمد ثابت ماهور</t>
  </si>
  <si>
    <t>صورت وضعیت پرتفوی</t>
  </si>
  <si>
    <t>برای ماه منتهی به 1403/07/30</t>
  </si>
  <si>
    <t>-1</t>
  </si>
  <si>
    <t>سرمایه گذاری ها</t>
  </si>
  <si>
    <t>-1-1</t>
  </si>
  <si>
    <t>سرمایه گذاری در سهام و حق تقدم سهام</t>
  </si>
  <si>
    <t>1403/06/31</t>
  </si>
  <si>
    <t>تغییرات طی دوره</t>
  </si>
  <si>
    <t>1403/07/30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</si>
  <si>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</si>
  <si>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</si>
  <si>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</si>
  <si>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</si>
  <si>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</si>
  <si>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</si>
  <si>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</si>
  <si>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</si>
  <si>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</si>
  <si>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داروسازی‌ امین‌</t>
  </si>
  <si>
    <t>گواهي سپرده کالايي شمش طلا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</si>
  <si>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</si>
  <si>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</si>
  <si>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</si>
  <si>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</si>
  <si>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</si>
  <si>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</si>
  <si>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</si>
  <si>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دامین-12900-04/03/19</t>
  </si>
  <si>
    <t>1404/03/19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</si>
  <si>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</si>
  <si>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</si>
  <si>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</si>
  <si>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</si>
  <si>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</si>
  <si>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دامین-13150-04/04/19</t>
  </si>
  <si>
    <t>اختیار خرید</t>
  </si>
  <si>
    <t>موقعیت فروش</t>
  </si>
  <si>
    <t>-</t>
  </si>
  <si>
    <t>1404/04/19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</si>
  <si>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</si>
  <si>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</si>
  <si>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</si>
  <si>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</si>
  <si>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</si>
  <si>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</si>
  <si>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</si>
  <si>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</si>
  <si>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ص.س. اهرمی نارنج - واحدهای عادی</t>
  </si>
  <si>
    <t>صندوق اهرمی جهش-واحدهای عادی</t>
  </si>
  <si>
    <t>صندوق س سهامی بیدار-واحدهای عادی</t>
  </si>
  <si>
    <t>صندوق س. اهرمی کاریزما-واحد عادی</t>
  </si>
  <si>
    <t>صندوق س.بخشی صنایع معیار-ب</t>
  </si>
  <si>
    <t>صندوق س.سهام آوای معیار-س</t>
  </si>
  <si>
    <t>صندوق سرمایه گذاری برلیان-سهام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</si>
  <si>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</si>
  <si>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</si>
  <si>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</si>
  <si>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</si>
  <si>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</si>
  <si>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</si>
  <si>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</si>
  <si>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</si>
  <si>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</si>
  <si>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توان آفرین ساز 14070216</t>
  </si>
  <si>
    <t>بله</t>
  </si>
  <si>
    <t>1403/02/16</t>
  </si>
  <si>
    <t>1407/02/16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</si>
  <si>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</si>
  <si>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</si>
  <si>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</si>
  <si>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</si>
  <si>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</si>
  <si>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</si>
  <si>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</si>
  <si>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اسنادخزانه-م1بودجه02-050325</t>
  </si>
  <si>
    <t>1402/06/19</t>
  </si>
  <si>
    <t>1405/03/25</t>
  </si>
  <si>
    <t>اسنادخزانه-م5بودجه01-041015</t>
  </si>
  <si>
    <t>1401/12/08</t>
  </si>
  <si>
    <t>1404/10/14</t>
  </si>
  <si>
    <t>صکوک مرابحه فولاژ612-بدون ضامن</t>
  </si>
  <si>
    <t>1402/12/22</t>
  </si>
  <si>
    <t>1406/12/22</t>
  </si>
  <si>
    <t>صکوک مرابحه کترام505-بدون ضامن</t>
  </si>
  <si>
    <t>1402/05/21</t>
  </si>
  <si>
    <t>1405/05/21</t>
  </si>
  <si>
    <t>مرابحه تولید اصفهان مقدم050201</t>
  </si>
  <si>
    <t>1403/02/01</t>
  </si>
  <si>
    <t>1405/02/01</t>
  </si>
  <si>
    <t>مرابحه عام دولت 165-ش.خ051212</t>
  </si>
  <si>
    <t>1403/04/12</t>
  </si>
  <si>
    <t>1405/12/12</t>
  </si>
  <si>
    <t>مرابحه عام دولت180-ش.خ041024</t>
  </si>
  <si>
    <t>1403/07/24</t>
  </si>
  <si>
    <t>1404/10/24</t>
  </si>
  <si>
    <t>مرابحه عام دولت183-ش.خ041124</t>
  </si>
  <si>
    <t>1404/01/24</t>
  </si>
  <si>
    <t>اسنادخزانه-م10بودجه02-051112</t>
  </si>
  <si>
    <t>1402/12/21</t>
  </si>
  <si>
    <t>1405/11/12</t>
  </si>
  <si>
    <t>اسنادخزانه-م2بودجه02-050923</t>
  </si>
  <si>
    <t>1405/09/23</t>
  </si>
  <si>
    <t>صکوک مرابحه سپید507-بدون ضامن</t>
  </si>
  <si>
    <t>1403/07/08</t>
  </si>
  <si>
    <t>1405/07/08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</si>
  <si>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</si>
  <si>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</si>
  <si>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</si>
  <si>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</si>
  <si>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</si>
  <si>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</si>
  <si>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</si>
  <si>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</si>
  <si>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1.23%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</si>
  <si>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</si>
  <si>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</si>
  <si>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</si>
  <si>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</si>
  <si>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</si>
  <si>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</si>
  <si>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</si>
  <si>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</si>
  <si>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</si>
  <si>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</si>
  <si>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</si>
  <si>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</si>
  <si>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</si>
  <si>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</si>
  <si>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</si>
  <si>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</si>
  <si>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</si>
  <si>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</si>
  <si>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</si>
  <si>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</si>
  <si>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</si>
  <si>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</si>
  <si>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</si>
  <si>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</si>
  <si>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</si>
  <si>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</si>
  <si>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</si>
  <si>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</si>
  <si>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</si>
  <si>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</si>
  <si>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</si>
  <si>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</si>
  <si>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</si>
  <si>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</si>
  <si>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</si>
  <si>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</si>
  <si>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</si>
  <si>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</si>
  <si>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</si>
  <si>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</si>
  <si>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 166-ش.خ050419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</si>
  <si>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</si>
  <si>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</si>
  <si>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</si>
  <si>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</si>
  <si>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</si>
  <si>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</si>
  <si>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</si>
  <si>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</si>
  <si>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</si>
  <si>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</si>
  <si>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</si>
  <si>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</si>
  <si>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</si>
  <si>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1405/04/19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</si>
  <si>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</si>
  <si>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</si>
  <si>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</si>
  <si>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</si>
  <si>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</si>
  <si>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</si>
  <si>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</si>
  <si>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ظامین4041</t>
  </si>
  <si>
    <t>--------</t>
  </si>
  <si>
    <t>سپرده کوتاه مدت موسسه اعتباری ملل</t>
  </si>
  <si>
    <t xml:space="preserve">سپرده کوتاه مدت بانک گردشگری </t>
  </si>
  <si>
    <t>سپرده کوتاه مدت بانک گردشگری</t>
  </si>
  <si>
    <t>سپرده کوتاه مدت بانک صادرات</t>
  </si>
  <si>
    <t>سپرده بلند مدت بانک گردشگری</t>
  </si>
  <si>
    <t xml:space="preserve">سپرده کوتاه مدت بانک خاورمیانه </t>
  </si>
  <si>
    <t>سپرده کوتاه مدت بانک اقتصاد نوین</t>
  </si>
  <si>
    <t xml:space="preserve">سپرده کوتاه مدت بانک ملت </t>
  </si>
  <si>
    <t>سپرده کوتاه مدت بانک تجارت</t>
  </si>
  <si>
    <t xml:space="preserve">سپرده کوتاه مدت بانک تجارت </t>
  </si>
  <si>
    <t xml:space="preserve">حساب جاری بانک ملت </t>
  </si>
  <si>
    <t>سپرده بلند مدت بانک تجارت</t>
  </si>
  <si>
    <t xml:space="preserve">سپرده بلند مدت بانک تجارت  </t>
  </si>
  <si>
    <t xml:space="preserve">سپرده بلند مدت بانک تجارت </t>
  </si>
  <si>
    <t xml:space="preserve">سپرده بلند مدت بانک صادرات </t>
  </si>
  <si>
    <t>سپرده بلند مدت بانک صادرات</t>
  </si>
  <si>
    <t>سپرده بلند مدت موسسه اعتباری ملل</t>
  </si>
  <si>
    <t>سپرده بلند مدت موسسه اعتباری</t>
  </si>
  <si>
    <t>سپرده کوتاه مدت بانک پاسارگاد</t>
  </si>
  <si>
    <t>سپرده بلند مدت بانک پاسارگاد</t>
  </si>
  <si>
    <t xml:space="preserve">سپرده بلند مدت بانک پاسارگاد </t>
  </si>
  <si>
    <t>سپرده بلند مدت بانک ملت</t>
  </si>
  <si>
    <t xml:space="preserve">سپرده بلند مدت بانک ملت  </t>
  </si>
  <si>
    <t xml:space="preserve">سپرده بلند مدت بانک گردشگری  </t>
  </si>
  <si>
    <t xml:space="preserve">سپرده بلند مدت موسسه اعتباری ملل    </t>
  </si>
  <si>
    <t xml:space="preserve">سپرده بلند مدت موسسه اعتباری ملل </t>
  </si>
  <si>
    <t xml:space="preserve">سپرده بلند مدت موسسه اعتباری ملل  </t>
  </si>
  <si>
    <t xml:space="preserve">سپرده بلند مدت موسسه اعتباری ملل   </t>
  </si>
  <si>
    <t xml:space="preserve">سپرده بلند مدت موسسه اعتباری ملل جنت  </t>
  </si>
  <si>
    <t xml:space="preserve">سپرده کوتاه مدت بانک گردشگری  </t>
  </si>
  <si>
    <t xml:space="preserve">سپرده بلند مدت موسسه اعتباری ملل بلوار دریا </t>
  </si>
  <si>
    <t xml:space="preserve">سپرده بلند مدت بانک پاسارگاد  </t>
  </si>
  <si>
    <t xml:space="preserve">سپرده بلند مدت بانک پاسارگاد   </t>
  </si>
  <si>
    <t>سپرده بلند مدت بانک ملی</t>
  </si>
  <si>
    <t>سپرده کوتاه مدت بانک ملی</t>
  </si>
  <si>
    <t xml:space="preserve">سپرده کوتاه مدت بانک شهر     </t>
  </si>
  <si>
    <t xml:space="preserve">سپرده کوتاه مدت موسسه اعتباری ملل </t>
  </si>
  <si>
    <t xml:space="preserve">سپرده بلند مدت بانک گردشگری </t>
  </si>
  <si>
    <t xml:space="preserve">سپرده کوتاه مدت بانک گردشگری مرکزی </t>
  </si>
  <si>
    <t xml:space="preserve">سپرده کوتاه مدت بانک صادرات </t>
  </si>
  <si>
    <t xml:space="preserve">سپرده بلند مدت بانک اقتصاد نوین </t>
  </si>
  <si>
    <t xml:space="preserve">سپرده بلند مدت بانک ملت </t>
  </si>
  <si>
    <t>صندوق سرمایه‌گذاری در اوراق بهادار بادرآمد ثابت ماهور</t>
  </si>
  <si>
    <t>‫صورت وضعیت پورتفوی</t>
  </si>
  <si>
    <t>برای ماه منتهی به 30 مهر ماه  1403</t>
  </si>
  <si>
    <t xml:space="preserve">سپرده کوتاه مدت بانک خاورمیانه  </t>
  </si>
  <si>
    <t xml:space="preserve">سپرده کوتاه مدت بانک اقتصاد نوین </t>
  </si>
  <si>
    <t>سپرده کوتاه مدت بانک ملت</t>
  </si>
  <si>
    <t>سپرده بلند مدت بانک تجارت مطهری</t>
  </si>
  <si>
    <t xml:space="preserve">سپرده بلند مدت بانک صادرات  </t>
  </si>
  <si>
    <t xml:space="preserve">سپرده کوتاه مدت بانک پاسارگاد </t>
  </si>
  <si>
    <t xml:space="preserve">سپرده بلند مدت موسسه اعتباری </t>
  </si>
  <si>
    <t xml:space="preserve">سپرده بلند مدت بانک تجارت مطهری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</si>
</sst>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3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1"/>
      <name val="Calibri"/>
      <family val="2"/>
    </font>
    <font>
      <b/>
      <sz val="14"/>
      <name val="B Nazanin"/>
      <charset val="178"/>
    </font>
    <font>
      <sz val="14"/>
      <name val="B Nazanin"/>
      <charset val="178"/>
    </font>
    <font>
      <sz val="10"/>
      <name val="Arial"/>
      <family val="2"/>
    </font>
    <font>
      <sz val="10"/>
      <color rgb="FF000000"/>
      <name val="IRANSans"/>
    </font>
    <font>
      <b/>
      <sz val="10"/>
      <color rgb="FF000000"/>
      <name val="IRAN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</cellStyleXfs>
  <cellXfs count="101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6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3" fontId="4" fillId="0" borderId="5" xfId="0" quotePrefix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7" fontId="4" fillId="0" borderId="2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37" fontId="4" fillId="0" borderId="4" xfId="0" applyNumberFormat="1" applyFont="1" applyFill="1" applyBorder="1" applyAlignment="1">
      <alignment horizontal="center" vertical="center"/>
    </xf>
    <xf numFmtId="37" fontId="4" fillId="0" borderId="5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3" fillId="0" borderId="2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/>
    <xf numFmtId="0" fontId="7" fillId="0" borderId="0" xfId="2"/>
    <xf numFmtId="0" fontId="9" fillId="0" borderId="0" xfId="2" applyFont="1" applyAlignment="1">
      <alignment vertical="center"/>
    </xf>
    <xf numFmtId="0" fontId="9" fillId="0" borderId="0" xfId="2" applyFont="1"/>
    <xf numFmtId="37" fontId="0" fillId="0" borderId="0" xfId="0" applyNumberFormat="1" applyAlignment="1">
      <alignment horizontal="left"/>
    </xf>
    <xf numFmtId="10" fontId="0" fillId="0" borderId="0" xfId="1" applyNumberFormat="1" applyFont="1" applyAlignment="1">
      <alignment horizontal="left"/>
    </xf>
    <xf numFmtId="164" fontId="4" fillId="0" borderId="2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9" fontId="4" fillId="0" borderId="5" xfId="1" applyFont="1" applyFill="1" applyBorder="1" applyAlignment="1">
      <alignment horizontal="center" vertical="center"/>
    </xf>
    <xf numFmtId="10" fontId="4" fillId="0" borderId="5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Border="1" applyAlignment="1">
      <alignment horizontal="center" vertical="center"/>
    </xf>
    <xf numFmtId="10" fontId="4" fillId="0" borderId="4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3" fontId="4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7" fontId="4" fillId="0" borderId="0" xfId="0" applyNumberFormat="1" applyFont="1" applyFill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left"/>
    </xf>
    <xf numFmtId="37" fontId="0" fillId="2" borderId="0" xfId="0" applyNumberFormat="1" applyFill="1" applyAlignment="1">
      <alignment horizontal="left"/>
    </xf>
    <xf numFmtId="3" fontId="11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165" fontId="0" fillId="0" borderId="0" xfId="3" applyNumberFormat="1" applyFont="1" applyAlignment="1">
      <alignment horizontal="left"/>
    </xf>
    <xf numFmtId="165" fontId="0" fillId="0" borderId="0" xfId="3" applyNumberFormat="1" applyFont="1" applyAlignment="1">
      <alignment horizontal="center" vertical="center"/>
    </xf>
    <xf numFmtId="165" fontId="0" fillId="0" borderId="0" xfId="0" applyNumberFormat="1" applyAlignment="1">
      <alignment horizontal="left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7" fontId="0" fillId="0" borderId="0" xfId="0" applyNumberFormat="1" applyFill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Normal 2" xfId="2" xr:uid="{A9DD169C-A2E0-4A8E-93B6-66DA291565D7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68855</xdr:colOff>
      <xdr:row>0</xdr:row>
      <xdr:rowOff>0</xdr:rowOff>
    </xdr:from>
    <xdr:ext cx="3316537" cy="3396867"/>
    <xdr:pic>
      <xdr:nvPicPr>
        <xdr:cNvPr id="2" name="Picture 1">
          <a:extLst>
            <a:ext uri="{FF2B5EF4-FFF2-40B4-BE49-F238E27FC236}">
              <a16:creationId xmlns:a16="http://schemas.microsoft.com/office/drawing/2014/main" id="{39AAA220-68FD-48CF-888E-EC309ED33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29633" y="0"/>
          <a:ext cx="3316537" cy="33968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AD02D-C2A6-4B64-A70D-4CA1F5CE8C8F}">
  <dimension ref="A20:L25"/>
  <sheetViews>
    <sheetView showGridLines="0" rightToLeft="1" tabSelected="1" view="pageBreakPreview" zoomScale="103" zoomScaleNormal="90" zoomScaleSheetLayoutView="103" workbookViewId="0">
      <selection activeCell="A22" sqref="A22:E22"/>
    </sheetView>
  </sheetViews>
  <sheetFormatPr defaultRowHeight="15"/>
  <cols>
    <col min="1" max="4" width="9.140625" style="43"/>
    <col min="5" max="5" width="15.5703125" style="43" customWidth="1"/>
    <col min="6" max="16384" width="9.140625" style="43"/>
  </cols>
  <sheetData>
    <row r="20" spans="1:12" ht="26.25" customHeight="1">
      <c r="A20" s="87" t="s">
        <v>221</v>
      </c>
      <c r="B20" s="87"/>
      <c r="C20" s="87"/>
      <c r="D20" s="87"/>
      <c r="E20" s="87"/>
      <c r="F20" s="41"/>
      <c r="G20" s="41"/>
      <c r="H20" s="41"/>
      <c r="I20" s="42"/>
      <c r="J20" s="42"/>
      <c r="K20" s="86"/>
      <c r="L20" s="86"/>
    </row>
    <row r="21" spans="1:12" ht="24">
      <c r="A21" s="87" t="s">
        <v>222</v>
      </c>
      <c r="B21" s="87"/>
      <c r="C21" s="87"/>
      <c r="D21" s="87"/>
      <c r="E21" s="87"/>
      <c r="F21" s="41"/>
      <c r="G21" s="41"/>
      <c r="H21" s="41"/>
      <c r="I21" s="42"/>
      <c r="J21" s="42"/>
      <c r="K21" s="86"/>
      <c r="L21" s="86"/>
    </row>
    <row r="22" spans="1:12" ht="24">
      <c r="A22" s="87" t="s">
        <v>223</v>
      </c>
      <c r="B22" s="87"/>
      <c r="C22" s="87"/>
      <c r="D22" s="87"/>
      <c r="E22" s="87"/>
      <c r="F22" s="41"/>
      <c r="G22" s="41"/>
      <c r="H22" s="41"/>
      <c r="I22" s="42"/>
      <c r="J22" s="42"/>
      <c r="K22" s="86"/>
      <c r="L22" s="86"/>
    </row>
    <row r="23" spans="1:12" ht="22.5">
      <c r="B23" s="44"/>
      <c r="C23" s="44"/>
      <c r="D23" s="44"/>
      <c r="E23" s="44"/>
      <c r="F23" s="44"/>
      <c r="G23" s="44"/>
      <c r="H23" s="44"/>
      <c r="I23" s="45"/>
      <c r="J23" s="45"/>
      <c r="K23" s="45"/>
      <c r="L23" s="45"/>
    </row>
    <row r="24" spans="1:12" ht="22.5"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</row>
    <row r="25" spans="1:12" ht="24">
      <c r="B25" s="42"/>
      <c r="C25" s="42"/>
      <c r="D25" s="42"/>
      <c r="E25" s="42"/>
      <c r="F25" s="42"/>
      <c r="G25" s="42"/>
      <c r="H25" s="42"/>
      <c r="I25" s="42"/>
      <c r="J25" s="42"/>
      <c r="K25" s="86"/>
      <c r="L25" s="86"/>
    </row>
  </sheetData>
  <mergeCells count="7">
    <mergeCell ref="K25:L25"/>
    <mergeCell ref="A20:E20"/>
    <mergeCell ref="K20:L20"/>
    <mergeCell ref="A21:E21"/>
    <mergeCell ref="K21:L21"/>
    <mergeCell ref="A22:E22"/>
    <mergeCell ref="K22:L22"/>
  </mergeCells>
  <pageMargins left="0.7" right="0.7" top="0.75" bottom="0.75" header="0.3" footer="0.3"/>
  <pageSetup orientation="portrait" verticalDpi="0" r:id="rId1"/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27"/>
  <sheetViews>
    <sheetView rightToLeft="1" view="pageBreakPreview" zoomScale="82" zoomScaleNormal="100" zoomScaleSheetLayoutView="82" workbookViewId="0">
      <selection activeCell="A9" sqref="A9:B9"/>
    </sheetView>
  </sheetViews>
  <sheetFormatPr defaultRowHeight="12.75"/>
  <cols>
    <col min="1" max="1" width="5.140625" customWidth="1"/>
    <col min="2" max="2" width="31" customWidth="1"/>
    <col min="3" max="3" width="1.28515625" customWidth="1"/>
    <col min="4" max="4" width="13" customWidth="1"/>
    <col min="5" max="5" width="1.28515625" customWidth="1"/>
    <col min="6" max="6" width="24.28515625" customWidth="1"/>
    <col min="7" max="7" width="1.28515625" customWidth="1"/>
    <col min="8" max="8" width="13" customWidth="1"/>
    <col min="9" max="9" width="1.28515625" customWidth="1"/>
    <col min="10" max="10" width="22" customWidth="1"/>
    <col min="11" max="11" width="1.28515625" customWidth="1"/>
    <col min="12" max="12" width="19.5703125" customWidth="1"/>
    <col min="13" max="13" width="1.28515625" customWidth="1"/>
    <col min="14" max="14" width="16.7109375" customWidth="1"/>
    <col min="15" max="15" width="1.28515625" customWidth="1"/>
    <col min="16" max="16" width="20.28515625" customWidth="1"/>
    <col min="17" max="17" width="1.28515625" customWidth="1"/>
    <col min="18" max="18" width="20" customWidth="1"/>
    <col min="19" max="19" width="1.28515625" customWidth="1"/>
    <col min="20" max="20" width="21.140625" customWidth="1"/>
    <col min="21" max="21" width="1.28515625" customWidth="1"/>
    <col min="22" max="22" width="24" customWidth="1"/>
    <col min="24" max="24" width="15.140625" bestFit="1" customWidth="1"/>
    <col min="25" max="25" width="16.85546875" bestFit="1" customWidth="1"/>
  </cols>
  <sheetData>
    <row r="1" spans="1:25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</row>
    <row r="2" spans="1:25" ht="21.75" customHeight="1">
      <c r="A2" s="90" t="s">
        <v>122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5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</row>
    <row r="4" spans="1:25" ht="14.45" customHeight="1"/>
    <row r="5" spans="1:25" ht="18.75" customHeight="1">
      <c r="A5" s="1" t="s">
        <v>148</v>
      </c>
      <c r="B5" s="91" t="s">
        <v>149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</row>
    <row r="6" spans="1:25" ht="14.45" customHeight="1">
      <c r="D6" s="88" t="s">
        <v>141</v>
      </c>
      <c r="E6" s="88"/>
      <c r="F6" s="88"/>
      <c r="G6" s="88"/>
      <c r="H6" s="88"/>
      <c r="I6" s="88"/>
      <c r="J6" s="88"/>
      <c r="K6" s="88"/>
      <c r="L6" s="88"/>
      <c r="N6" s="88" t="s">
        <v>142</v>
      </c>
      <c r="O6" s="88"/>
      <c r="P6" s="88"/>
      <c r="Q6" s="88"/>
      <c r="R6" s="88"/>
      <c r="S6" s="88"/>
      <c r="T6" s="88"/>
      <c r="U6" s="88"/>
      <c r="V6" s="88"/>
    </row>
    <row r="7" spans="1:25" ht="14.45" customHeight="1">
      <c r="D7" s="3"/>
      <c r="E7" s="3"/>
      <c r="F7" s="3"/>
      <c r="G7" s="3"/>
      <c r="H7" s="3"/>
      <c r="I7" s="3"/>
      <c r="J7" s="89" t="s">
        <v>21</v>
      </c>
      <c r="K7" s="89"/>
      <c r="L7" s="89"/>
      <c r="N7" s="3"/>
      <c r="O7" s="3"/>
      <c r="P7" s="3"/>
      <c r="Q7" s="3"/>
      <c r="R7" s="3"/>
      <c r="S7" s="3"/>
      <c r="T7" s="89" t="s">
        <v>21</v>
      </c>
      <c r="U7" s="89"/>
      <c r="V7" s="89"/>
    </row>
    <row r="8" spans="1:25" ht="14.45" customHeight="1">
      <c r="A8" s="88" t="s">
        <v>45</v>
      </c>
      <c r="B8" s="88"/>
      <c r="D8" s="2" t="s">
        <v>150</v>
      </c>
      <c r="F8" s="2" t="s">
        <v>145</v>
      </c>
      <c r="H8" s="2" t="s">
        <v>146</v>
      </c>
      <c r="J8" s="4" t="s">
        <v>119</v>
      </c>
      <c r="K8" s="3"/>
      <c r="L8" s="4" t="s">
        <v>127</v>
      </c>
      <c r="N8" s="2" t="s">
        <v>150</v>
      </c>
      <c r="P8" s="2" t="s">
        <v>145</v>
      </c>
      <c r="R8" s="2" t="s">
        <v>146</v>
      </c>
      <c r="T8" s="4" t="s">
        <v>119</v>
      </c>
      <c r="U8" s="3"/>
      <c r="V8" s="4" t="s">
        <v>127</v>
      </c>
    </row>
    <row r="9" spans="1:25" ht="21.75" customHeight="1">
      <c r="A9" s="93" t="s">
        <v>51</v>
      </c>
      <c r="B9" s="93"/>
      <c r="D9" s="16">
        <v>0</v>
      </c>
      <c r="E9" s="17"/>
      <c r="F9" s="33">
        <v>42789408961</v>
      </c>
      <c r="G9" s="17"/>
      <c r="H9" s="16">
        <v>0</v>
      </c>
      <c r="I9" s="17"/>
      <c r="J9" s="33">
        <v>42789408961</v>
      </c>
      <c r="K9" s="17"/>
      <c r="L9" s="50">
        <f>J9/درآمد!$F$13</f>
        <v>5.1440625046022558E-2</v>
      </c>
      <c r="M9" s="17"/>
      <c r="N9" s="16">
        <v>0</v>
      </c>
      <c r="O9" s="17"/>
      <c r="P9" s="33">
        <v>87104143945</v>
      </c>
      <c r="Q9" s="17"/>
      <c r="R9" s="16">
        <v>12061586082</v>
      </c>
      <c r="S9" s="17"/>
      <c r="T9" s="33">
        <f>P9+R9</f>
        <v>99165730027</v>
      </c>
      <c r="U9" s="17"/>
      <c r="V9" s="50">
        <f>T9/4432057059386</f>
        <v>2.2374651025079094E-2</v>
      </c>
      <c r="X9" s="47"/>
      <c r="Y9" s="46"/>
    </row>
    <row r="10" spans="1:25" ht="21.75" customHeight="1">
      <c r="A10" s="98" t="s">
        <v>49</v>
      </c>
      <c r="B10" s="98"/>
      <c r="D10" s="19">
        <v>0</v>
      </c>
      <c r="E10" s="17"/>
      <c r="F10" s="34">
        <v>13521795610</v>
      </c>
      <c r="G10" s="17"/>
      <c r="H10" s="19">
        <v>0</v>
      </c>
      <c r="I10" s="17"/>
      <c r="J10" s="34">
        <v>13521795610</v>
      </c>
      <c r="K10" s="17"/>
      <c r="L10" s="54">
        <f>J10/درآمد!$F$13</f>
        <v>1.6255649115343804E-2</v>
      </c>
      <c r="M10" s="17"/>
      <c r="N10" s="19">
        <v>0</v>
      </c>
      <c r="O10" s="17"/>
      <c r="P10" s="34">
        <v>51022752840</v>
      </c>
      <c r="Q10" s="17"/>
      <c r="R10" s="19">
        <v>0</v>
      </c>
      <c r="S10" s="17"/>
      <c r="T10" s="34">
        <f>P10+R10</f>
        <v>51022752840</v>
      </c>
      <c r="U10" s="17"/>
      <c r="V10" s="51">
        <f>T10/4432057059386</f>
        <v>1.1512205767285066E-2</v>
      </c>
      <c r="X10" s="47"/>
      <c r="Y10" s="46"/>
    </row>
    <row r="11" spans="1:25" ht="21.75" customHeight="1">
      <c r="A11" s="98" t="s">
        <v>50</v>
      </c>
      <c r="B11" s="98"/>
      <c r="D11" s="19">
        <v>0</v>
      </c>
      <c r="E11" s="17"/>
      <c r="F11" s="34">
        <v>14836646880</v>
      </c>
      <c r="G11" s="17"/>
      <c r="H11" s="19">
        <v>0</v>
      </c>
      <c r="I11" s="17"/>
      <c r="J11" s="34">
        <v>14836646880</v>
      </c>
      <c r="K11" s="17"/>
      <c r="L11" s="54">
        <f>J11/درآمد!$F$13</f>
        <v>1.7836338655435453E-2</v>
      </c>
      <c r="M11" s="17"/>
      <c r="N11" s="19">
        <v>0</v>
      </c>
      <c r="O11" s="17"/>
      <c r="P11" s="34">
        <v>50654410560</v>
      </c>
      <c r="Q11" s="17"/>
      <c r="R11" s="19">
        <v>0</v>
      </c>
      <c r="S11" s="17"/>
      <c r="T11" s="34">
        <f t="shared" ref="T11:T15" si="0">P11+R11</f>
        <v>50654410560</v>
      </c>
      <c r="U11" s="17"/>
      <c r="V11" s="51">
        <f t="shared" ref="V11:V15" si="1">T11/4432057059386</f>
        <v>1.1429097117043313E-2</v>
      </c>
      <c r="X11" s="47"/>
      <c r="Y11" s="46"/>
    </row>
    <row r="12" spans="1:25" ht="21.75" customHeight="1">
      <c r="A12" s="98" t="s">
        <v>54</v>
      </c>
      <c r="B12" s="98"/>
      <c r="D12" s="19">
        <v>0</v>
      </c>
      <c r="E12" s="17"/>
      <c r="F12" s="34">
        <v>-5954470984</v>
      </c>
      <c r="G12" s="17"/>
      <c r="H12" s="19">
        <v>0</v>
      </c>
      <c r="I12" s="17"/>
      <c r="J12" s="34">
        <v>-5954470984</v>
      </c>
      <c r="K12" s="17"/>
      <c r="L12" s="54">
        <f>J12/درآمد!$F$13</f>
        <v>-7.1583533559563955E-3</v>
      </c>
      <c r="M12" s="17"/>
      <c r="N12" s="19">
        <v>0</v>
      </c>
      <c r="O12" s="17"/>
      <c r="P12" s="34">
        <v>-5954470984</v>
      </c>
      <c r="Q12" s="17"/>
      <c r="R12" s="19">
        <v>0</v>
      </c>
      <c r="S12" s="17"/>
      <c r="T12" s="34">
        <f t="shared" si="0"/>
        <v>-5954470984</v>
      </c>
      <c r="U12" s="17"/>
      <c r="V12" s="51">
        <f t="shared" si="1"/>
        <v>-1.3435005245227842E-3</v>
      </c>
      <c r="X12" s="47"/>
      <c r="Y12" s="46"/>
    </row>
    <row r="13" spans="1:25" ht="21.75" customHeight="1">
      <c r="A13" s="98" t="s">
        <v>48</v>
      </c>
      <c r="B13" s="98"/>
      <c r="D13" s="19">
        <v>0</v>
      </c>
      <c r="E13" s="17"/>
      <c r="F13" s="34">
        <v>14750863309</v>
      </c>
      <c r="G13" s="17"/>
      <c r="H13" s="19">
        <v>0</v>
      </c>
      <c r="I13" s="17"/>
      <c r="J13" s="34">
        <v>14750863309</v>
      </c>
      <c r="K13" s="17"/>
      <c r="L13" s="54">
        <f>J13/درآمد!$F$13</f>
        <v>1.773321125503266E-2</v>
      </c>
      <c r="M13" s="17"/>
      <c r="N13" s="19">
        <v>0</v>
      </c>
      <c r="O13" s="17"/>
      <c r="P13" s="34">
        <v>44893931810</v>
      </c>
      <c r="Q13" s="17"/>
      <c r="R13" s="19">
        <v>0</v>
      </c>
      <c r="S13" s="17"/>
      <c r="T13" s="34">
        <f t="shared" si="0"/>
        <v>44893931810</v>
      </c>
      <c r="U13" s="17"/>
      <c r="V13" s="51">
        <f t="shared" si="1"/>
        <v>1.0129366839924988E-2</v>
      </c>
      <c r="X13" s="47"/>
      <c r="Y13" s="46"/>
    </row>
    <row r="14" spans="1:25" ht="21.75" customHeight="1">
      <c r="A14" s="98" t="s">
        <v>52</v>
      </c>
      <c r="B14" s="98"/>
      <c r="D14" s="19">
        <v>0</v>
      </c>
      <c r="E14" s="17"/>
      <c r="F14" s="34">
        <v>-3411943500</v>
      </c>
      <c r="G14" s="17"/>
      <c r="H14" s="19">
        <v>0</v>
      </c>
      <c r="I14" s="17"/>
      <c r="J14" s="34">
        <v>-3411943500</v>
      </c>
      <c r="K14" s="17"/>
      <c r="L14" s="54">
        <f>J14/درآمد!$F$13</f>
        <v>-4.1017744933491158E-3</v>
      </c>
      <c r="M14" s="17"/>
      <c r="N14" s="19">
        <v>0</v>
      </c>
      <c r="O14" s="17"/>
      <c r="P14" s="34">
        <v>-9516242500</v>
      </c>
      <c r="Q14" s="17"/>
      <c r="R14" s="19">
        <v>0</v>
      </c>
      <c r="S14" s="17"/>
      <c r="T14" s="34">
        <f t="shared" si="0"/>
        <v>-9516242500</v>
      </c>
      <c r="U14" s="17"/>
      <c r="V14" s="51">
        <f t="shared" si="1"/>
        <v>-2.1471389859133139E-3</v>
      </c>
      <c r="X14" s="47"/>
      <c r="Y14" s="46"/>
    </row>
    <row r="15" spans="1:25" ht="21.75" customHeight="1">
      <c r="A15" s="94" t="s">
        <v>53</v>
      </c>
      <c r="B15" s="94"/>
      <c r="D15" s="20">
        <v>0</v>
      </c>
      <c r="E15" s="17"/>
      <c r="F15" s="35">
        <v>-2963876212</v>
      </c>
      <c r="G15" s="17"/>
      <c r="H15" s="20">
        <v>0</v>
      </c>
      <c r="I15" s="17"/>
      <c r="J15" s="35">
        <v>-2963876212</v>
      </c>
      <c r="K15" s="17"/>
      <c r="L15" s="54">
        <f>J15/درآمد!$F$13</f>
        <v>-3.5631164020816274E-3</v>
      </c>
      <c r="M15" s="17"/>
      <c r="N15" s="20">
        <v>0</v>
      </c>
      <c r="O15" s="17"/>
      <c r="P15" s="34">
        <v>-9103970250</v>
      </c>
      <c r="Q15" s="17"/>
      <c r="R15" s="20">
        <v>0</v>
      </c>
      <c r="S15" s="17"/>
      <c r="T15" s="34">
        <f t="shared" si="0"/>
        <v>-9103970250</v>
      </c>
      <c r="U15" s="17"/>
      <c r="V15" s="51">
        <f t="shared" si="1"/>
        <v>-2.0541184664398769E-3</v>
      </c>
      <c r="X15" s="47"/>
      <c r="Y15" s="46"/>
    </row>
    <row r="16" spans="1:25" ht="21.75" customHeight="1" thickBot="1">
      <c r="A16" s="92" t="s">
        <v>21</v>
      </c>
      <c r="B16" s="92"/>
      <c r="D16" s="22">
        <v>0</v>
      </c>
      <c r="E16" s="17"/>
      <c r="F16" s="36">
        <f>SUM(F9:F15)</f>
        <v>73568424064</v>
      </c>
      <c r="G16" s="17"/>
      <c r="H16" s="22">
        <v>0</v>
      </c>
      <c r="I16" s="17"/>
      <c r="J16" s="36">
        <f>SUM(J9:J15)</f>
        <v>73568424064</v>
      </c>
      <c r="K16" s="17"/>
      <c r="L16" s="53">
        <f>SUM(L9:L15)</f>
        <v>8.8442579820447342E-2</v>
      </c>
      <c r="M16" s="17"/>
      <c r="N16" s="22">
        <v>0</v>
      </c>
      <c r="O16" s="17"/>
      <c r="P16" s="36">
        <f>SUM(P9:P15)</f>
        <v>209100555421</v>
      </c>
      <c r="Q16" s="17"/>
      <c r="R16" s="22">
        <f>SUM(R9:R15)</f>
        <v>12061586082</v>
      </c>
      <c r="S16" s="17"/>
      <c r="T16" s="36">
        <f>SUM(T9:T15)</f>
        <v>221162141503</v>
      </c>
      <c r="U16" s="17"/>
      <c r="V16" s="53">
        <f>SUM(V9:V15)</f>
        <v>4.9900562772456483E-2</v>
      </c>
      <c r="X16" s="47"/>
      <c r="Y16" s="46"/>
    </row>
    <row r="17" spans="4:22" ht="13.5" thickTop="1"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4:22" ht="18.75">
      <c r="P18" s="34"/>
    </row>
    <row r="19" spans="4:22" ht="18.75">
      <c r="P19" s="34"/>
    </row>
    <row r="20" spans="4:22" ht="18.75">
      <c r="P20" s="34"/>
    </row>
    <row r="21" spans="4:22" ht="18.75">
      <c r="P21" s="34"/>
    </row>
    <row r="22" spans="4:22" ht="18.75">
      <c r="P22" s="34"/>
    </row>
    <row r="23" spans="4:22" ht="18.75">
      <c r="P23" s="34"/>
    </row>
    <row r="24" spans="4:22" ht="18.75">
      <c r="P24" s="34"/>
    </row>
    <row r="25" spans="4:22" ht="18.75">
      <c r="P25" s="34"/>
    </row>
    <row r="26" spans="4:22" ht="18.75">
      <c r="P26" s="34"/>
    </row>
    <row r="27" spans="4:22" ht="18.75">
      <c r="P27" s="34"/>
    </row>
  </sheetData>
  <mergeCells count="17">
    <mergeCell ref="A15:B15"/>
    <mergeCell ref="A16:B16"/>
    <mergeCell ref="A13:B13"/>
    <mergeCell ref="A14:B14"/>
    <mergeCell ref="A10:B10"/>
    <mergeCell ref="A11:B11"/>
    <mergeCell ref="A12:B12"/>
    <mergeCell ref="J7:L7"/>
    <mergeCell ref="T7:V7"/>
    <mergeCell ref="A8:B8"/>
    <mergeCell ref="A9:B9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scale="5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33"/>
  <sheetViews>
    <sheetView rightToLeft="1" view="pageBreakPreview" zoomScale="82" zoomScaleNormal="100" zoomScaleSheetLayoutView="82" workbookViewId="0">
      <selection activeCell="A25" sqref="A25:B25"/>
    </sheetView>
  </sheetViews>
  <sheetFormatPr defaultRowHeight="12.75"/>
  <cols>
    <col min="1" max="1" width="5.140625" customWidth="1"/>
    <col min="2" max="2" width="29.5703125" customWidth="1"/>
    <col min="3" max="3" width="1.28515625" customWidth="1"/>
    <col min="4" max="4" width="23.85546875" customWidth="1"/>
    <col min="5" max="5" width="1.28515625" customWidth="1"/>
    <col min="6" max="6" width="23.7109375" customWidth="1"/>
    <col min="7" max="7" width="1.28515625" customWidth="1"/>
    <col min="8" max="8" width="13" customWidth="1"/>
    <col min="9" max="9" width="1.28515625" customWidth="1"/>
    <col min="10" max="10" width="22" customWidth="1"/>
    <col min="11" max="11" width="1.28515625" customWidth="1"/>
    <col min="12" max="12" width="19.42578125" customWidth="1"/>
    <col min="13" max="13" width="1.28515625" customWidth="1"/>
    <col min="14" max="14" width="23" customWidth="1"/>
    <col min="15" max="15" width="1.28515625" customWidth="1"/>
    <col min="16" max="16" width="20.28515625" customWidth="1"/>
    <col min="17" max="17" width="1.28515625" customWidth="1"/>
    <col min="18" max="18" width="19.42578125" customWidth="1"/>
    <col min="20" max="20" width="20.42578125" customWidth="1"/>
  </cols>
  <sheetData>
    <row r="1" spans="1:21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21" ht="21.75" customHeight="1">
      <c r="A2" s="90" t="s">
        <v>122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spans="1:21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</row>
    <row r="4" spans="1:21" ht="14.45" customHeight="1"/>
    <row r="5" spans="1:21" ht="14.45" customHeight="1">
      <c r="A5" s="1" t="s">
        <v>151</v>
      </c>
      <c r="B5" s="91" t="s">
        <v>152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1:21" ht="14.45" customHeight="1">
      <c r="D6" s="88" t="s">
        <v>141</v>
      </c>
      <c r="E6" s="88"/>
      <c r="F6" s="88"/>
      <c r="G6" s="88"/>
      <c r="H6" s="88"/>
      <c r="I6" s="88"/>
      <c r="J6" s="88"/>
      <c r="L6" s="88" t="s">
        <v>142</v>
      </c>
      <c r="M6" s="88"/>
      <c r="N6" s="88"/>
      <c r="O6" s="88"/>
      <c r="P6" s="88"/>
      <c r="Q6" s="88"/>
      <c r="R6" s="88"/>
    </row>
    <row r="7" spans="1:21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21" ht="14.45" customHeight="1">
      <c r="A8" s="88" t="s">
        <v>153</v>
      </c>
      <c r="B8" s="88"/>
      <c r="D8" s="2" t="s">
        <v>154</v>
      </c>
      <c r="F8" s="2" t="s">
        <v>145</v>
      </c>
      <c r="H8" s="2" t="s">
        <v>146</v>
      </c>
      <c r="J8" s="2" t="s">
        <v>21</v>
      </c>
      <c r="L8" s="2" t="s">
        <v>154</v>
      </c>
      <c r="N8" s="2" t="s">
        <v>145</v>
      </c>
      <c r="P8" s="2" t="s">
        <v>146</v>
      </c>
      <c r="R8" s="2" t="s">
        <v>21</v>
      </c>
    </row>
    <row r="9" spans="1:21" ht="21.75" customHeight="1">
      <c r="A9" s="93" t="s">
        <v>155</v>
      </c>
      <c r="B9" s="93"/>
      <c r="D9" s="16">
        <v>0</v>
      </c>
      <c r="E9" s="17"/>
      <c r="F9" s="33">
        <v>0</v>
      </c>
      <c r="G9" s="17"/>
      <c r="H9" s="16">
        <v>0</v>
      </c>
      <c r="I9" s="17"/>
      <c r="J9" s="33">
        <v>0</v>
      </c>
      <c r="K9" s="17"/>
      <c r="L9" s="16">
        <v>292210152568</v>
      </c>
      <c r="M9" s="17"/>
      <c r="N9" s="33">
        <v>0</v>
      </c>
      <c r="O9" s="17"/>
      <c r="P9" s="33">
        <v>-65243503998</v>
      </c>
      <c r="Q9" s="17"/>
      <c r="R9" s="33">
        <f>L9+N9+P9</f>
        <v>226966648570</v>
      </c>
      <c r="T9" s="32"/>
      <c r="U9" s="46"/>
    </row>
    <row r="10" spans="1:21" ht="21.75" customHeight="1">
      <c r="A10" s="98" t="s">
        <v>93</v>
      </c>
      <c r="B10" s="98"/>
      <c r="D10" s="19">
        <v>16744985805</v>
      </c>
      <c r="E10" s="17"/>
      <c r="F10" s="34">
        <v>-182102010937</v>
      </c>
      <c r="G10" s="17"/>
      <c r="H10" s="19">
        <v>0</v>
      </c>
      <c r="I10" s="17"/>
      <c r="J10" s="34">
        <v>-165357025132</v>
      </c>
      <c r="K10" s="17"/>
      <c r="L10" s="19">
        <v>16744985805</v>
      </c>
      <c r="M10" s="17"/>
      <c r="N10" s="34">
        <v>-182102010937</v>
      </c>
      <c r="O10" s="17"/>
      <c r="P10" s="34">
        <v>0</v>
      </c>
      <c r="Q10" s="17"/>
      <c r="R10" s="34">
        <f>L10+N10+P10</f>
        <v>-165357025132</v>
      </c>
      <c r="T10" s="32"/>
      <c r="U10" s="46"/>
    </row>
    <row r="11" spans="1:21" ht="21.75" customHeight="1">
      <c r="A11" s="98" t="s">
        <v>96</v>
      </c>
      <c r="B11" s="98"/>
      <c r="D11" s="19">
        <v>502349574</v>
      </c>
      <c r="E11" s="17"/>
      <c r="F11" s="34">
        <v>-5635463812</v>
      </c>
      <c r="G11" s="17"/>
      <c r="H11" s="19">
        <v>0</v>
      </c>
      <c r="I11" s="17"/>
      <c r="J11" s="34">
        <v>-5133114238</v>
      </c>
      <c r="K11" s="17"/>
      <c r="L11" s="19">
        <v>502349574</v>
      </c>
      <c r="M11" s="17"/>
      <c r="N11" s="34">
        <v>-5635463812</v>
      </c>
      <c r="O11" s="17"/>
      <c r="P11" s="34">
        <v>0</v>
      </c>
      <c r="Q11" s="17"/>
      <c r="R11" s="34">
        <f t="shared" ref="R11:R24" si="0">L11+N11+P11</f>
        <v>-5133114238</v>
      </c>
      <c r="T11" s="32"/>
      <c r="U11" s="46"/>
    </row>
    <row r="12" spans="1:21" ht="21.75" customHeight="1">
      <c r="A12" s="98" t="s">
        <v>103</v>
      </c>
      <c r="B12" s="98"/>
      <c r="D12" s="19">
        <v>27179327175</v>
      </c>
      <c r="E12" s="17"/>
      <c r="F12" s="34">
        <v>-271875000</v>
      </c>
      <c r="G12" s="17"/>
      <c r="H12" s="19">
        <v>0</v>
      </c>
      <c r="I12" s="17"/>
      <c r="J12" s="34">
        <v>26907452175</v>
      </c>
      <c r="K12" s="17"/>
      <c r="L12" s="19">
        <v>27179327175</v>
      </c>
      <c r="M12" s="17"/>
      <c r="N12" s="34">
        <v>-271875000</v>
      </c>
      <c r="O12" s="17"/>
      <c r="P12" s="34">
        <v>0</v>
      </c>
      <c r="Q12" s="17"/>
      <c r="R12" s="34">
        <f t="shared" si="0"/>
        <v>26907452175</v>
      </c>
      <c r="T12" s="32"/>
      <c r="U12" s="46"/>
    </row>
    <row r="13" spans="1:21" ht="21.75" customHeight="1">
      <c r="A13" s="98" t="s">
        <v>90</v>
      </c>
      <c r="B13" s="98"/>
      <c r="D13" s="19">
        <v>60670942172</v>
      </c>
      <c r="E13" s="17"/>
      <c r="F13" s="34">
        <v>-12157796000</v>
      </c>
      <c r="G13" s="17"/>
      <c r="H13" s="19">
        <v>0</v>
      </c>
      <c r="I13" s="17"/>
      <c r="J13" s="34">
        <v>48513146172</v>
      </c>
      <c r="K13" s="17"/>
      <c r="L13" s="19">
        <v>68587593827</v>
      </c>
      <c r="M13" s="17"/>
      <c r="N13" s="34">
        <v>802015250</v>
      </c>
      <c r="O13" s="17"/>
      <c r="P13" s="34">
        <v>0</v>
      </c>
      <c r="Q13" s="17"/>
      <c r="R13" s="34">
        <f t="shared" si="0"/>
        <v>69389609077</v>
      </c>
      <c r="T13" s="32"/>
      <c r="U13" s="46"/>
    </row>
    <row r="14" spans="1:21" ht="21.75" customHeight="1">
      <c r="A14" s="98" t="s">
        <v>64</v>
      </c>
      <c r="B14" s="98"/>
      <c r="D14" s="19">
        <v>59550463881</v>
      </c>
      <c r="E14" s="17"/>
      <c r="F14" s="34">
        <v>36898810878</v>
      </c>
      <c r="G14" s="17"/>
      <c r="H14" s="19">
        <v>0</v>
      </c>
      <c r="I14" s="17"/>
      <c r="J14" s="34">
        <v>96449274759</v>
      </c>
      <c r="K14" s="17"/>
      <c r="L14" s="19">
        <v>133653622545</v>
      </c>
      <c r="M14" s="17"/>
      <c r="N14" s="34">
        <v>36275289395</v>
      </c>
      <c r="O14" s="17"/>
      <c r="P14" s="34">
        <v>0</v>
      </c>
      <c r="Q14" s="17"/>
      <c r="R14" s="34">
        <f t="shared" si="0"/>
        <v>169928911940</v>
      </c>
      <c r="T14" s="32"/>
      <c r="U14" s="46"/>
    </row>
    <row r="15" spans="1:21" ht="21.75" customHeight="1">
      <c r="A15" s="98" t="s">
        <v>87</v>
      </c>
      <c r="B15" s="98"/>
      <c r="D15" s="19">
        <v>20216434182</v>
      </c>
      <c r="E15" s="17"/>
      <c r="F15" s="34">
        <v>0</v>
      </c>
      <c r="G15" s="17"/>
      <c r="H15" s="19">
        <v>0</v>
      </c>
      <c r="I15" s="17"/>
      <c r="J15" s="34">
        <v>20216434182</v>
      </c>
      <c r="K15" s="17"/>
      <c r="L15" s="19">
        <v>116884305072</v>
      </c>
      <c r="M15" s="17"/>
      <c r="N15" s="34">
        <v>-135937500</v>
      </c>
      <c r="O15" s="17"/>
      <c r="P15" s="34">
        <v>0</v>
      </c>
      <c r="Q15" s="17"/>
      <c r="R15" s="34">
        <f t="shared" si="0"/>
        <v>116748367572</v>
      </c>
      <c r="T15" s="32"/>
      <c r="U15" s="46"/>
    </row>
    <row r="16" spans="1:21" ht="21.75" customHeight="1">
      <c r="A16" s="98" t="s">
        <v>81</v>
      </c>
      <c r="B16" s="98"/>
      <c r="D16" s="19">
        <v>37780705822</v>
      </c>
      <c r="E16" s="17"/>
      <c r="F16" s="34">
        <v>12327765188</v>
      </c>
      <c r="G16" s="17"/>
      <c r="H16" s="19">
        <v>0</v>
      </c>
      <c r="I16" s="17"/>
      <c r="J16" s="34">
        <v>50108471010</v>
      </c>
      <c r="K16" s="17"/>
      <c r="L16" s="19">
        <v>150776105377</v>
      </c>
      <c r="M16" s="17"/>
      <c r="N16" s="34">
        <v>73760338070</v>
      </c>
      <c r="O16" s="17"/>
      <c r="P16" s="34">
        <v>0</v>
      </c>
      <c r="Q16" s="17"/>
      <c r="R16" s="34">
        <f t="shared" si="0"/>
        <v>224536443447</v>
      </c>
      <c r="T16" s="32"/>
      <c r="U16" s="46"/>
    </row>
    <row r="17" spans="1:21" ht="21.75" customHeight="1">
      <c r="A17" s="98" t="s">
        <v>84</v>
      </c>
      <c r="B17" s="98"/>
      <c r="D17" s="19">
        <v>2546148486</v>
      </c>
      <c r="E17" s="17"/>
      <c r="F17" s="34">
        <v>0</v>
      </c>
      <c r="G17" s="17"/>
      <c r="H17" s="19">
        <v>0</v>
      </c>
      <c r="I17" s="17"/>
      <c r="J17" s="34">
        <v>2546148486</v>
      </c>
      <c r="K17" s="17"/>
      <c r="L17" s="19">
        <v>9751066577</v>
      </c>
      <c r="M17" s="17"/>
      <c r="N17" s="34">
        <v>-33750000</v>
      </c>
      <c r="O17" s="17"/>
      <c r="P17" s="34">
        <v>0</v>
      </c>
      <c r="Q17" s="17"/>
      <c r="R17" s="34">
        <f t="shared" si="0"/>
        <v>9717316577</v>
      </c>
      <c r="T17" s="32"/>
      <c r="U17" s="46"/>
    </row>
    <row r="18" spans="1:21" ht="21.75" customHeight="1">
      <c r="A18" s="98" t="s">
        <v>78</v>
      </c>
      <c r="B18" s="98"/>
      <c r="D18" s="19">
        <v>0</v>
      </c>
      <c r="E18" s="17"/>
      <c r="F18" s="34">
        <v>99881893</v>
      </c>
      <c r="G18" s="17"/>
      <c r="H18" s="19">
        <v>0</v>
      </c>
      <c r="I18" s="17"/>
      <c r="J18" s="34">
        <v>99881893</v>
      </c>
      <c r="K18" s="17"/>
      <c r="L18" s="19">
        <v>0</v>
      </c>
      <c r="M18" s="17"/>
      <c r="N18" s="34">
        <v>1068851319</v>
      </c>
      <c r="O18" s="17"/>
      <c r="P18" s="34">
        <v>0</v>
      </c>
      <c r="Q18" s="17"/>
      <c r="R18" s="34">
        <f t="shared" si="0"/>
        <v>1068851319</v>
      </c>
      <c r="T18" s="32"/>
      <c r="U18" s="46"/>
    </row>
    <row r="19" spans="1:21" s="71" customFormat="1" ht="21.75" customHeight="1">
      <c r="A19" s="98" t="s">
        <v>75</v>
      </c>
      <c r="B19" s="98"/>
      <c r="C19" s="82"/>
      <c r="D19" s="70">
        <v>0</v>
      </c>
      <c r="E19" s="84"/>
      <c r="F19" s="34">
        <v>1266085776</v>
      </c>
      <c r="G19" s="84"/>
      <c r="H19" s="70">
        <v>0</v>
      </c>
      <c r="I19" s="84"/>
      <c r="J19" s="34">
        <v>1266085776</v>
      </c>
      <c r="K19" s="84"/>
      <c r="L19" s="70">
        <v>0</v>
      </c>
      <c r="M19" s="84"/>
      <c r="N19" s="34">
        <v>41576407790</v>
      </c>
      <c r="O19" s="84"/>
      <c r="P19" s="34">
        <v>0</v>
      </c>
      <c r="Q19" s="84"/>
      <c r="R19" s="34">
        <f t="shared" si="0"/>
        <v>41576407790</v>
      </c>
      <c r="T19" s="72"/>
      <c r="U19" s="73"/>
    </row>
    <row r="20" spans="1:21" ht="21.75" customHeight="1">
      <c r="A20" s="98" t="s">
        <v>101</v>
      </c>
      <c r="B20" s="98"/>
      <c r="D20" s="19">
        <v>0</v>
      </c>
      <c r="E20" s="17"/>
      <c r="F20" s="34">
        <v>-9714336</v>
      </c>
      <c r="G20" s="17"/>
      <c r="H20" s="19">
        <v>0</v>
      </c>
      <c r="I20" s="17"/>
      <c r="J20" s="34">
        <v>-9714336</v>
      </c>
      <c r="K20" s="17"/>
      <c r="L20" s="19">
        <v>0</v>
      </c>
      <c r="M20" s="17"/>
      <c r="N20" s="34">
        <v>-9714336</v>
      </c>
      <c r="O20" s="17"/>
      <c r="P20" s="34">
        <v>0</v>
      </c>
      <c r="Q20" s="17"/>
      <c r="R20" s="34">
        <f t="shared" si="0"/>
        <v>-9714336</v>
      </c>
      <c r="T20" s="32"/>
      <c r="U20" s="46"/>
    </row>
    <row r="21" spans="1:21" ht="21.75" customHeight="1">
      <c r="A21" s="98" t="s">
        <v>68</v>
      </c>
      <c r="B21" s="98"/>
      <c r="D21" s="19">
        <v>0</v>
      </c>
      <c r="E21" s="17"/>
      <c r="F21" s="34">
        <v>1378036388</v>
      </c>
      <c r="G21" s="17"/>
      <c r="H21" s="19">
        <v>0</v>
      </c>
      <c r="I21" s="17"/>
      <c r="J21" s="34">
        <v>1378036388</v>
      </c>
      <c r="K21" s="17"/>
      <c r="L21" s="19">
        <v>0</v>
      </c>
      <c r="M21" s="17"/>
      <c r="N21" s="34">
        <v>79929347817</v>
      </c>
      <c r="O21" s="17"/>
      <c r="P21" s="34">
        <v>0</v>
      </c>
      <c r="Q21" s="17"/>
      <c r="R21" s="34">
        <f t="shared" si="0"/>
        <v>79929347817</v>
      </c>
      <c r="T21" s="32"/>
      <c r="U21" s="46"/>
    </row>
    <row r="22" spans="1:21" ht="21.75" customHeight="1">
      <c r="A22" s="98" t="s">
        <v>71</v>
      </c>
      <c r="B22" s="98"/>
      <c r="D22" s="19">
        <v>0</v>
      </c>
      <c r="E22" s="17"/>
      <c r="F22" s="34">
        <v>-684473594</v>
      </c>
      <c r="G22" s="17"/>
      <c r="H22" s="19">
        <v>0</v>
      </c>
      <c r="I22" s="17"/>
      <c r="J22" s="34">
        <v>-684473594</v>
      </c>
      <c r="K22" s="17"/>
      <c r="L22" s="19">
        <v>0</v>
      </c>
      <c r="M22" s="17"/>
      <c r="N22" s="34">
        <v>29850058761</v>
      </c>
      <c r="O22" s="17"/>
      <c r="P22" s="34">
        <v>0</v>
      </c>
      <c r="Q22" s="17"/>
      <c r="R22" s="34">
        <f t="shared" si="0"/>
        <v>29850058761</v>
      </c>
      <c r="T22" s="32"/>
      <c r="U22" s="46"/>
    </row>
    <row r="23" spans="1:21" ht="21.75" customHeight="1">
      <c r="A23" s="98" t="s">
        <v>73</v>
      </c>
      <c r="B23" s="98"/>
      <c r="D23" s="19">
        <v>0</v>
      </c>
      <c r="E23" s="17"/>
      <c r="F23" s="34">
        <v>-450826521</v>
      </c>
      <c r="G23" s="17"/>
      <c r="H23" s="19">
        <v>0</v>
      </c>
      <c r="I23" s="17"/>
      <c r="J23" s="34">
        <v>-450826521</v>
      </c>
      <c r="K23" s="17"/>
      <c r="L23" s="19">
        <v>0</v>
      </c>
      <c r="M23" s="17"/>
      <c r="N23" s="34">
        <v>11732518630</v>
      </c>
      <c r="O23" s="17"/>
      <c r="P23" s="34">
        <v>0</v>
      </c>
      <c r="Q23" s="17"/>
      <c r="R23" s="34">
        <f t="shared" si="0"/>
        <v>11732518630</v>
      </c>
      <c r="T23" s="32"/>
      <c r="U23" s="46"/>
    </row>
    <row r="24" spans="1:21" ht="21.75" customHeight="1">
      <c r="A24" s="94" t="s">
        <v>98</v>
      </c>
      <c r="B24" s="94"/>
      <c r="D24" s="20">
        <v>0</v>
      </c>
      <c r="E24" s="17"/>
      <c r="F24" s="35">
        <v>-1502695973</v>
      </c>
      <c r="G24" s="17"/>
      <c r="H24" s="20">
        <v>0</v>
      </c>
      <c r="I24" s="17"/>
      <c r="J24" s="35">
        <v>-1502695973</v>
      </c>
      <c r="K24" s="17"/>
      <c r="L24" s="20">
        <v>0</v>
      </c>
      <c r="M24" s="17"/>
      <c r="N24" s="35">
        <v>-1502695973</v>
      </c>
      <c r="O24" s="17"/>
      <c r="P24" s="35">
        <v>0</v>
      </c>
      <c r="Q24" s="17"/>
      <c r="R24" s="34">
        <f t="shared" si="0"/>
        <v>-1502695973</v>
      </c>
      <c r="T24" s="32"/>
      <c r="U24" s="46"/>
    </row>
    <row r="25" spans="1:21" ht="21.75" customHeight="1">
      <c r="A25" s="99" t="s">
        <v>21</v>
      </c>
      <c r="B25" s="99"/>
      <c r="D25" s="22">
        <f>SUM(D9:D24)</f>
        <v>225191357097</v>
      </c>
      <c r="E25" s="17"/>
      <c r="F25" s="36">
        <f>SUM(F9:F24)</f>
        <v>-150844276050</v>
      </c>
      <c r="G25" s="17"/>
      <c r="H25" s="22">
        <v>0</v>
      </c>
      <c r="I25" s="17"/>
      <c r="J25" s="36">
        <f>SUM(J9:J24)</f>
        <v>74347081047</v>
      </c>
      <c r="K25" s="17"/>
      <c r="L25" s="22">
        <f>SUM(L9:L24)</f>
        <v>816289508520</v>
      </c>
      <c r="M25" s="17"/>
      <c r="N25" s="36">
        <f>SUM(N9:N24)</f>
        <v>85303379474</v>
      </c>
      <c r="O25" s="17"/>
      <c r="P25" s="36">
        <f>SUM(P9:P24)</f>
        <v>-65243503998</v>
      </c>
      <c r="Q25" s="17"/>
      <c r="R25" s="36">
        <f>SUM(R9:R24)</f>
        <v>836349383996</v>
      </c>
      <c r="T25" s="32"/>
      <c r="U25" s="46"/>
    </row>
    <row r="27" spans="1:21">
      <c r="F27" s="81"/>
      <c r="G27" s="82"/>
      <c r="H27" s="82"/>
      <c r="I27" s="82"/>
      <c r="J27" s="82"/>
      <c r="K27" s="82"/>
      <c r="L27" s="82"/>
      <c r="M27" s="82"/>
      <c r="N27" s="81"/>
    </row>
    <row r="28" spans="1:21">
      <c r="F28" s="82"/>
      <c r="G28" s="82"/>
      <c r="H28" s="82"/>
      <c r="I28" s="82"/>
      <c r="J28" s="82"/>
      <c r="K28" s="82"/>
      <c r="L28" s="82"/>
      <c r="M28" s="82"/>
      <c r="N28" s="83"/>
    </row>
    <row r="29" spans="1:21">
      <c r="F29" s="82"/>
      <c r="G29" s="82"/>
      <c r="H29" s="82"/>
      <c r="I29" s="82"/>
      <c r="J29" s="82"/>
      <c r="K29" s="82"/>
      <c r="L29" s="82"/>
      <c r="M29" s="82"/>
      <c r="N29" s="82"/>
    </row>
    <row r="30" spans="1:21">
      <c r="F30" s="82"/>
      <c r="G30" s="82"/>
      <c r="H30" s="82"/>
      <c r="I30" s="82"/>
      <c r="J30" s="82"/>
      <c r="K30" s="82"/>
      <c r="L30" s="82"/>
      <c r="M30" s="82"/>
      <c r="N30" s="82"/>
    </row>
    <row r="31" spans="1:21">
      <c r="F31" s="82"/>
      <c r="G31" s="82"/>
      <c r="H31" s="82"/>
      <c r="I31" s="82"/>
      <c r="J31" s="82"/>
      <c r="K31" s="82"/>
      <c r="L31" s="82"/>
      <c r="M31" s="82"/>
      <c r="N31" s="82"/>
    </row>
    <row r="32" spans="1:21">
      <c r="F32" s="82"/>
      <c r="G32" s="82"/>
      <c r="H32" s="82"/>
      <c r="I32" s="82"/>
      <c r="J32" s="82"/>
      <c r="K32" s="82"/>
      <c r="L32" s="82"/>
      <c r="M32" s="82"/>
      <c r="N32" s="85"/>
    </row>
    <row r="33" spans="6:14">
      <c r="F33" s="82"/>
      <c r="G33" s="82"/>
      <c r="H33" s="82"/>
      <c r="I33" s="82"/>
      <c r="J33" s="82"/>
      <c r="K33" s="82"/>
      <c r="L33" s="82"/>
      <c r="M33" s="82"/>
      <c r="N33" s="82"/>
    </row>
  </sheetData>
  <mergeCells count="24">
    <mergeCell ref="A23:B23"/>
    <mergeCell ref="A24:B24"/>
    <mergeCell ref="A25:B25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6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176"/>
  <sheetViews>
    <sheetView rightToLeft="1" view="pageBreakPreview" zoomScale="89" zoomScaleNormal="80" zoomScaleSheetLayoutView="89" workbookViewId="0">
      <selection activeCell="A8" sqref="A8:B8"/>
    </sheetView>
  </sheetViews>
  <sheetFormatPr defaultRowHeight="12.75"/>
  <cols>
    <col min="1" max="1" width="5.140625" customWidth="1"/>
    <col min="2" max="2" width="36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>
      <c r="A1" s="90" t="s">
        <v>0</v>
      </c>
      <c r="B1" s="90"/>
      <c r="C1" s="90"/>
      <c r="D1" s="90"/>
      <c r="E1" s="90"/>
      <c r="F1" s="90"/>
    </row>
    <row r="2" spans="1:6" ht="21.75" customHeight="1">
      <c r="A2" s="90" t="s">
        <v>122</v>
      </c>
      <c r="B2" s="90"/>
      <c r="C2" s="90"/>
      <c r="D2" s="90"/>
      <c r="E2" s="90"/>
      <c r="F2" s="90"/>
    </row>
    <row r="3" spans="1:6" ht="21.75" customHeight="1">
      <c r="A3" s="90" t="s">
        <v>2</v>
      </c>
      <c r="B3" s="90"/>
      <c r="C3" s="90"/>
      <c r="D3" s="90"/>
      <c r="E3" s="90"/>
      <c r="F3" s="90"/>
    </row>
    <row r="4" spans="1:6" ht="14.45" customHeight="1"/>
    <row r="5" spans="1:6" ht="14.45" customHeight="1">
      <c r="A5" s="1" t="s">
        <v>156</v>
      </c>
      <c r="B5" s="91" t="s">
        <v>157</v>
      </c>
      <c r="C5" s="91"/>
      <c r="D5" s="91"/>
      <c r="E5" s="91"/>
      <c r="F5" s="91"/>
    </row>
    <row r="6" spans="1:6" ht="24" customHeight="1">
      <c r="D6" s="56" t="s">
        <v>141</v>
      </c>
      <c r="F6" s="56" t="s">
        <v>142</v>
      </c>
    </row>
    <row r="7" spans="1:6" ht="36.4" customHeight="1">
      <c r="A7" s="88" t="s">
        <v>158</v>
      </c>
      <c r="B7" s="88"/>
      <c r="D7" s="14" t="s">
        <v>159</v>
      </c>
      <c r="F7" s="14" t="s">
        <v>159</v>
      </c>
    </row>
    <row r="8" spans="1:6" ht="21.75" customHeight="1">
      <c r="A8" s="93" t="s">
        <v>215</v>
      </c>
      <c r="B8" s="93"/>
      <c r="D8" s="33">
        <v>0</v>
      </c>
      <c r="E8" s="17"/>
      <c r="F8" s="33">
        <v>-135455359</v>
      </c>
    </row>
    <row r="9" spans="1:6" ht="21.75" customHeight="1">
      <c r="A9" s="98" t="s">
        <v>180</v>
      </c>
      <c r="B9" s="98"/>
      <c r="D9" s="34">
        <v>3062</v>
      </c>
      <c r="E9" s="17"/>
      <c r="F9" s="34">
        <v>10384</v>
      </c>
    </row>
    <row r="10" spans="1:6" ht="21.75" customHeight="1">
      <c r="A10" s="98" t="s">
        <v>216</v>
      </c>
      <c r="B10" s="98"/>
      <c r="D10" s="34">
        <v>0</v>
      </c>
      <c r="E10" s="17"/>
      <c r="F10" s="34">
        <v>219178082</v>
      </c>
    </row>
    <row r="11" spans="1:6" ht="21.75" customHeight="1">
      <c r="A11" s="98" t="s">
        <v>217</v>
      </c>
      <c r="B11" s="98"/>
      <c r="D11" s="34">
        <v>23223</v>
      </c>
      <c r="E11" s="17"/>
      <c r="F11" s="34">
        <v>45672</v>
      </c>
    </row>
    <row r="12" spans="1:6" ht="21.75" customHeight="1">
      <c r="A12" s="98" t="s">
        <v>216</v>
      </c>
      <c r="B12" s="98"/>
      <c r="D12" s="34">
        <v>0</v>
      </c>
      <c r="E12" s="17"/>
      <c r="F12" s="34">
        <v>118082205</v>
      </c>
    </row>
    <row r="13" spans="1:6" ht="21.75" customHeight="1">
      <c r="A13" s="98" t="s">
        <v>216</v>
      </c>
      <c r="B13" s="98"/>
      <c r="D13" s="34">
        <v>0</v>
      </c>
      <c r="E13" s="17"/>
      <c r="F13" s="34">
        <v>116302917</v>
      </c>
    </row>
    <row r="14" spans="1:6" ht="21.75" customHeight="1">
      <c r="A14" s="98" t="s">
        <v>216</v>
      </c>
      <c r="B14" s="98"/>
      <c r="D14" s="34">
        <v>0</v>
      </c>
      <c r="E14" s="17"/>
      <c r="F14" s="34">
        <v>298426006</v>
      </c>
    </row>
    <row r="15" spans="1:6" ht="21.75" customHeight="1">
      <c r="A15" s="98" t="s">
        <v>202</v>
      </c>
      <c r="B15" s="98"/>
      <c r="D15" s="34">
        <v>0</v>
      </c>
      <c r="E15" s="17"/>
      <c r="F15" s="34">
        <v>15583562</v>
      </c>
    </row>
    <row r="16" spans="1:6" ht="21.75" customHeight="1">
      <c r="A16" s="98" t="s">
        <v>183</v>
      </c>
      <c r="B16" s="98"/>
      <c r="D16" s="34">
        <v>0</v>
      </c>
      <c r="E16" s="17"/>
      <c r="F16" s="34">
        <v>87049055</v>
      </c>
    </row>
    <row r="17" spans="1:6" ht="21.75" customHeight="1">
      <c r="A17" s="98" t="s">
        <v>216</v>
      </c>
      <c r="B17" s="98"/>
      <c r="D17" s="34">
        <v>0</v>
      </c>
      <c r="E17" s="17"/>
      <c r="F17" s="34">
        <v>290850961</v>
      </c>
    </row>
    <row r="18" spans="1:6" ht="21.75" customHeight="1">
      <c r="A18" s="98" t="s">
        <v>218</v>
      </c>
      <c r="B18" s="98"/>
      <c r="D18" s="34">
        <v>17402</v>
      </c>
      <c r="E18" s="17"/>
      <c r="F18" s="34">
        <v>-17964728</v>
      </c>
    </row>
    <row r="19" spans="1:6" ht="21.75" customHeight="1">
      <c r="A19" s="98" t="s">
        <v>216</v>
      </c>
      <c r="B19" s="98"/>
      <c r="D19" s="34">
        <v>0</v>
      </c>
      <c r="E19" s="17"/>
      <c r="F19" s="34">
        <v>2158621116</v>
      </c>
    </row>
    <row r="20" spans="1:6" ht="21.75" customHeight="1">
      <c r="A20" s="98" t="s">
        <v>216</v>
      </c>
      <c r="B20" s="98"/>
      <c r="D20" s="34">
        <v>0</v>
      </c>
      <c r="E20" s="17"/>
      <c r="F20" s="34">
        <v>3659442966</v>
      </c>
    </row>
    <row r="21" spans="1:6" ht="21.75" customHeight="1">
      <c r="A21" s="98" t="s">
        <v>216</v>
      </c>
      <c r="B21" s="98"/>
      <c r="D21" s="34">
        <v>1998146587</v>
      </c>
      <c r="E21" s="17"/>
      <c r="F21" s="34">
        <v>38019021925</v>
      </c>
    </row>
    <row r="22" spans="1:6" ht="21.75" customHeight="1">
      <c r="A22" s="98" t="s">
        <v>183</v>
      </c>
      <c r="B22" s="98"/>
      <c r="D22" s="34">
        <v>0</v>
      </c>
      <c r="E22" s="17"/>
      <c r="F22" s="34">
        <v>7412050208</v>
      </c>
    </row>
    <row r="23" spans="1:6" ht="21.75" customHeight="1">
      <c r="A23" s="98" t="s">
        <v>183</v>
      </c>
      <c r="B23" s="98"/>
      <c r="D23" s="34">
        <v>0</v>
      </c>
      <c r="E23" s="17"/>
      <c r="F23" s="34">
        <v>1000142467</v>
      </c>
    </row>
    <row r="24" spans="1:6" ht="21.75" customHeight="1">
      <c r="A24" s="98" t="s">
        <v>216</v>
      </c>
      <c r="B24" s="98"/>
      <c r="D24" s="34">
        <v>0</v>
      </c>
      <c r="E24" s="17"/>
      <c r="F24" s="34">
        <v>1620416496</v>
      </c>
    </row>
    <row r="25" spans="1:6" ht="21.75" customHeight="1">
      <c r="A25" s="98" t="s">
        <v>216</v>
      </c>
      <c r="B25" s="98"/>
      <c r="D25" s="34">
        <v>0</v>
      </c>
      <c r="E25" s="17"/>
      <c r="F25" s="34">
        <v>2743249320</v>
      </c>
    </row>
    <row r="26" spans="1:6" ht="21.75" customHeight="1">
      <c r="A26" s="98" t="s">
        <v>219</v>
      </c>
      <c r="B26" s="98"/>
      <c r="D26" s="34">
        <v>0</v>
      </c>
      <c r="E26" s="17"/>
      <c r="F26" s="34">
        <v>100792510</v>
      </c>
    </row>
    <row r="27" spans="1:6" ht="21.75" customHeight="1">
      <c r="A27" s="98" t="s">
        <v>216</v>
      </c>
      <c r="B27" s="98"/>
      <c r="D27" s="34">
        <v>0</v>
      </c>
      <c r="E27" s="17"/>
      <c r="F27" s="34">
        <v>365535398</v>
      </c>
    </row>
    <row r="28" spans="1:6" ht="21.75" customHeight="1">
      <c r="A28" s="98" t="s">
        <v>216</v>
      </c>
      <c r="B28" s="98"/>
      <c r="D28" s="34">
        <v>0</v>
      </c>
      <c r="E28" s="17"/>
      <c r="F28" s="34">
        <v>384876715</v>
      </c>
    </row>
    <row r="29" spans="1:6" ht="21.75" customHeight="1">
      <c r="A29" s="98" t="s">
        <v>204</v>
      </c>
      <c r="B29" s="98"/>
      <c r="D29" s="34">
        <v>0</v>
      </c>
      <c r="E29" s="17"/>
      <c r="F29" s="34">
        <v>8483662699</v>
      </c>
    </row>
    <row r="30" spans="1:6" ht="21.75" customHeight="1">
      <c r="A30" s="98" t="s">
        <v>204</v>
      </c>
      <c r="B30" s="98"/>
      <c r="D30" s="34">
        <v>0</v>
      </c>
      <c r="E30" s="17"/>
      <c r="F30" s="34">
        <v>3543032779</v>
      </c>
    </row>
    <row r="31" spans="1:6" ht="21.75" customHeight="1">
      <c r="A31" s="98" t="s">
        <v>216</v>
      </c>
      <c r="B31" s="98"/>
      <c r="D31" s="34">
        <v>0</v>
      </c>
      <c r="E31" s="17"/>
      <c r="F31" s="34">
        <v>209732664</v>
      </c>
    </row>
    <row r="32" spans="1:6" ht="21.75" customHeight="1">
      <c r="A32" s="98" t="s">
        <v>204</v>
      </c>
      <c r="B32" s="98"/>
      <c r="D32" s="34">
        <v>0</v>
      </c>
      <c r="E32" s="17"/>
      <c r="F32" s="34">
        <v>4547513661</v>
      </c>
    </row>
    <row r="33" spans="1:6" ht="21.75" customHeight="1">
      <c r="A33" s="98" t="s">
        <v>204</v>
      </c>
      <c r="B33" s="98"/>
      <c r="D33" s="34">
        <v>0</v>
      </c>
      <c r="E33" s="17"/>
      <c r="F33" s="34">
        <v>6593289606</v>
      </c>
    </row>
    <row r="34" spans="1:6" ht="21.75" customHeight="1">
      <c r="A34" s="98" t="s">
        <v>195</v>
      </c>
      <c r="B34" s="98"/>
      <c r="D34" s="34">
        <v>0</v>
      </c>
      <c r="E34" s="17"/>
      <c r="F34" s="34">
        <v>5417643716</v>
      </c>
    </row>
    <row r="35" spans="1:6" ht="21.75" customHeight="1">
      <c r="A35" s="98" t="s">
        <v>206</v>
      </c>
      <c r="B35" s="98"/>
      <c r="D35" s="34">
        <v>0</v>
      </c>
      <c r="E35" s="17"/>
      <c r="F35" s="34">
        <v>16088237578</v>
      </c>
    </row>
    <row r="36" spans="1:6" ht="21.75" customHeight="1">
      <c r="A36" s="98" t="s">
        <v>206</v>
      </c>
      <c r="B36" s="98"/>
      <c r="D36" s="34">
        <v>0</v>
      </c>
      <c r="E36" s="17"/>
      <c r="F36" s="34">
        <v>46256830594</v>
      </c>
    </row>
    <row r="37" spans="1:6" ht="21.75" customHeight="1">
      <c r="A37" s="98" t="s">
        <v>195</v>
      </c>
      <c r="B37" s="98"/>
      <c r="D37" s="34">
        <v>0</v>
      </c>
      <c r="E37" s="17"/>
      <c r="F37" s="34">
        <v>16305091861</v>
      </c>
    </row>
    <row r="38" spans="1:6" ht="21.75" customHeight="1">
      <c r="A38" s="98" t="s">
        <v>204</v>
      </c>
      <c r="B38" s="98"/>
      <c r="D38" s="34">
        <v>0</v>
      </c>
      <c r="E38" s="17"/>
      <c r="F38" s="34">
        <v>8703708881</v>
      </c>
    </row>
    <row r="39" spans="1:6" ht="21.75" customHeight="1">
      <c r="A39" s="98" t="s">
        <v>202</v>
      </c>
      <c r="B39" s="98"/>
      <c r="D39" s="34">
        <v>0</v>
      </c>
      <c r="E39" s="17"/>
      <c r="F39" s="34">
        <v>4135463097</v>
      </c>
    </row>
    <row r="40" spans="1:6" ht="21.75" customHeight="1">
      <c r="A40" s="98" t="s">
        <v>202</v>
      </c>
      <c r="B40" s="98"/>
      <c r="D40" s="34">
        <v>889924409</v>
      </c>
      <c r="E40" s="17"/>
      <c r="F40" s="34">
        <v>16270356174</v>
      </c>
    </row>
    <row r="41" spans="1:6" ht="21.75" customHeight="1">
      <c r="A41" s="98" t="s">
        <v>202</v>
      </c>
      <c r="B41" s="98"/>
      <c r="D41" s="34">
        <v>0</v>
      </c>
      <c r="E41" s="17"/>
      <c r="F41" s="34">
        <v>2619287683</v>
      </c>
    </row>
    <row r="42" spans="1:6" ht="21.75" customHeight="1">
      <c r="A42" s="98" t="s">
        <v>224</v>
      </c>
      <c r="B42" s="98"/>
      <c r="D42" s="34">
        <v>603790</v>
      </c>
      <c r="E42" s="17"/>
      <c r="F42" s="34">
        <v>7981605</v>
      </c>
    </row>
    <row r="43" spans="1:6" ht="21.75" customHeight="1">
      <c r="A43" s="98" t="s">
        <v>202</v>
      </c>
      <c r="B43" s="98"/>
      <c r="D43" s="34">
        <v>0</v>
      </c>
      <c r="E43" s="17"/>
      <c r="F43" s="34">
        <v>12913865767</v>
      </c>
    </row>
    <row r="44" spans="1:6" ht="21.75" customHeight="1">
      <c r="A44" s="98" t="s">
        <v>202</v>
      </c>
      <c r="B44" s="98"/>
      <c r="D44" s="34">
        <v>0</v>
      </c>
      <c r="E44" s="17"/>
      <c r="F44" s="34">
        <v>5749823569</v>
      </c>
    </row>
    <row r="45" spans="1:6" ht="21.75" customHeight="1">
      <c r="A45" s="98" t="s">
        <v>202</v>
      </c>
      <c r="B45" s="98"/>
      <c r="D45" s="34">
        <v>832603650</v>
      </c>
      <c r="E45" s="17"/>
      <c r="F45" s="34">
        <v>14255934254</v>
      </c>
    </row>
    <row r="46" spans="1:6" ht="21.75" customHeight="1">
      <c r="A46" s="98" t="s">
        <v>202</v>
      </c>
      <c r="B46" s="98"/>
      <c r="D46" s="34">
        <v>0</v>
      </c>
      <c r="E46" s="17"/>
      <c r="F46" s="34">
        <v>952099975</v>
      </c>
    </row>
    <row r="47" spans="1:6" ht="21.75" customHeight="1">
      <c r="A47" s="98" t="s">
        <v>216</v>
      </c>
      <c r="B47" s="98"/>
      <c r="D47" s="34">
        <v>0</v>
      </c>
      <c r="E47" s="17"/>
      <c r="F47" s="34">
        <v>2872876719</v>
      </c>
    </row>
    <row r="48" spans="1:6" ht="21.75" customHeight="1">
      <c r="A48" s="98" t="s">
        <v>205</v>
      </c>
      <c r="B48" s="98"/>
      <c r="D48" s="34">
        <v>0</v>
      </c>
      <c r="E48" s="17"/>
      <c r="F48" s="34">
        <v>1705699461</v>
      </c>
    </row>
    <row r="49" spans="1:6" ht="21.75" customHeight="1">
      <c r="A49" s="98" t="s">
        <v>205</v>
      </c>
      <c r="B49" s="98"/>
      <c r="D49" s="34">
        <v>0</v>
      </c>
      <c r="E49" s="17"/>
      <c r="F49" s="34">
        <v>4303843596</v>
      </c>
    </row>
    <row r="50" spans="1:6" ht="21.75" customHeight="1">
      <c r="A50" s="98" t="s">
        <v>225</v>
      </c>
      <c r="B50" s="98"/>
      <c r="D50" s="34">
        <v>0</v>
      </c>
      <c r="E50" s="17"/>
      <c r="F50" s="34">
        <v>-9792568</v>
      </c>
    </row>
    <row r="51" spans="1:6" ht="21.75" customHeight="1">
      <c r="A51" s="98" t="s">
        <v>226</v>
      </c>
      <c r="B51" s="98"/>
      <c r="D51" s="34">
        <v>0</v>
      </c>
      <c r="E51" s="17"/>
      <c r="F51" s="34">
        <v>-394701</v>
      </c>
    </row>
    <row r="52" spans="1:6" ht="21.75" customHeight="1">
      <c r="A52" s="98" t="s">
        <v>220</v>
      </c>
      <c r="B52" s="98"/>
      <c r="D52" s="34">
        <v>0</v>
      </c>
      <c r="E52" s="17"/>
      <c r="F52" s="34">
        <v>27741783067</v>
      </c>
    </row>
    <row r="53" spans="1:6" ht="21.75" customHeight="1">
      <c r="A53" s="98" t="s">
        <v>220</v>
      </c>
      <c r="B53" s="98"/>
      <c r="D53" s="34">
        <v>0</v>
      </c>
      <c r="E53" s="17"/>
      <c r="F53" s="34">
        <v>46236305112</v>
      </c>
    </row>
    <row r="54" spans="1:6" ht="21.75" customHeight="1">
      <c r="A54" s="98" t="s">
        <v>200</v>
      </c>
      <c r="B54" s="98"/>
      <c r="D54" s="34">
        <v>0</v>
      </c>
      <c r="E54" s="17"/>
      <c r="F54" s="34">
        <v>46236305112</v>
      </c>
    </row>
    <row r="55" spans="1:6" ht="21.75" customHeight="1">
      <c r="A55" s="98" t="s">
        <v>220</v>
      </c>
      <c r="B55" s="98"/>
      <c r="D55" s="34">
        <v>0</v>
      </c>
      <c r="E55" s="17"/>
      <c r="F55" s="34">
        <v>18494522043</v>
      </c>
    </row>
    <row r="56" spans="1:6" ht="21.75" customHeight="1">
      <c r="A56" s="98" t="s">
        <v>220</v>
      </c>
      <c r="B56" s="98"/>
      <c r="D56" s="34">
        <v>0</v>
      </c>
      <c r="E56" s="17"/>
      <c r="F56" s="34">
        <v>18494522043</v>
      </c>
    </row>
    <row r="57" spans="1:6" ht="21.75" customHeight="1">
      <c r="A57" s="98" t="s">
        <v>220</v>
      </c>
      <c r="B57" s="98"/>
      <c r="D57" s="34">
        <v>0</v>
      </c>
      <c r="E57" s="17"/>
      <c r="F57" s="34">
        <v>27741783065</v>
      </c>
    </row>
    <row r="58" spans="1:6" ht="21.75" customHeight="1">
      <c r="A58" s="98" t="s">
        <v>216</v>
      </c>
      <c r="B58" s="98"/>
      <c r="D58" s="34">
        <v>0</v>
      </c>
      <c r="E58" s="17"/>
      <c r="F58" s="34">
        <v>2838753972</v>
      </c>
    </row>
    <row r="59" spans="1:6" ht="21.75" customHeight="1">
      <c r="A59" s="98" t="s">
        <v>204</v>
      </c>
      <c r="B59" s="98"/>
      <c r="D59" s="34">
        <v>0</v>
      </c>
      <c r="E59" s="17"/>
      <c r="F59" s="34">
        <v>1989316535</v>
      </c>
    </row>
    <row r="60" spans="1:6" ht="21.75" customHeight="1">
      <c r="A60" s="98" t="s">
        <v>220</v>
      </c>
      <c r="B60" s="98"/>
      <c r="D60" s="34">
        <v>0</v>
      </c>
      <c r="E60" s="17"/>
      <c r="F60" s="34">
        <v>72141592620</v>
      </c>
    </row>
    <row r="61" spans="1:6" ht="21.75" customHeight="1">
      <c r="A61" s="98" t="s">
        <v>220</v>
      </c>
      <c r="B61" s="98"/>
      <c r="D61" s="34">
        <v>0</v>
      </c>
      <c r="E61" s="17"/>
      <c r="F61" s="34">
        <v>48320360654</v>
      </c>
    </row>
    <row r="62" spans="1:6" ht="21.75" customHeight="1">
      <c r="A62" s="98" t="s">
        <v>220</v>
      </c>
      <c r="B62" s="98"/>
      <c r="D62" s="34">
        <v>0</v>
      </c>
      <c r="E62" s="17"/>
      <c r="F62" s="34">
        <v>1397334834</v>
      </c>
    </row>
    <row r="63" spans="1:6" ht="21.75" customHeight="1">
      <c r="A63" s="98" t="s">
        <v>187</v>
      </c>
      <c r="B63" s="98"/>
      <c r="D63" s="34">
        <v>2956</v>
      </c>
      <c r="E63" s="17"/>
      <c r="F63" s="34">
        <v>2945500576</v>
      </c>
    </row>
    <row r="64" spans="1:6" ht="21.75" customHeight="1">
      <c r="A64" s="98" t="s">
        <v>192</v>
      </c>
      <c r="B64" s="98"/>
      <c r="D64" s="34">
        <v>0</v>
      </c>
      <c r="E64" s="17"/>
      <c r="F64" s="34">
        <v>165625904334</v>
      </c>
    </row>
    <row r="65" spans="1:6" ht="21.75" customHeight="1">
      <c r="A65" s="98" t="s">
        <v>204</v>
      </c>
      <c r="B65" s="98"/>
      <c r="D65" s="34">
        <v>0</v>
      </c>
      <c r="E65" s="17"/>
      <c r="F65" s="34">
        <v>24479210360</v>
      </c>
    </row>
    <row r="66" spans="1:6" ht="21.75" customHeight="1">
      <c r="A66" s="98" t="s">
        <v>204</v>
      </c>
      <c r="B66" s="98"/>
      <c r="D66" s="34">
        <v>0</v>
      </c>
      <c r="E66" s="17"/>
      <c r="F66" s="34">
        <v>57475038233</v>
      </c>
    </row>
    <row r="67" spans="1:6" ht="21.75" customHeight="1">
      <c r="A67" s="98" t="s">
        <v>216</v>
      </c>
      <c r="B67" s="98"/>
      <c r="D67" s="34">
        <v>0</v>
      </c>
      <c r="E67" s="17"/>
      <c r="F67" s="34">
        <v>344706849</v>
      </c>
    </row>
    <row r="68" spans="1:6" ht="21.75" customHeight="1">
      <c r="A68" s="98" t="s">
        <v>195</v>
      </c>
      <c r="B68" s="98"/>
      <c r="D68" s="34">
        <v>0</v>
      </c>
      <c r="E68" s="17"/>
      <c r="F68" s="34">
        <v>1028593777</v>
      </c>
    </row>
    <row r="69" spans="1:6" ht="21.75" customHeight="1">
      <c r="A69" s="98" t="s">
        <v>204</v>
      </c>
      <c r="B69" s="98"/>
      <c r="D69" s="34">
        <v>0</v>
      </c>
      <c r="E69" s="17"/>
      <c r="F69" s="34">
        <v>5245318624</v>
      </c>
    </row>
    <row r="70" spans="1:6" ht="21.75" customHeight="1">
      <c r="A70" s="98" t="s">
        <v>183</v>
      </c>
      <c r="B70" s="98"/>
      <c r="D70" s="34">
        <v>0</v>
      </c>
      <c r="E70" s="17"/>
      <c r="F70" s="34">
        <v>5450704109</v>
      </c>
    </row>
    <row r="71" spans="1:6" ht="21.75" customHeight="1">
      <c r="A71" s="98" t="s">
        <v>190</v>
      </c>
      <c r="B71" s="98"/>
      <c r="D71" s="34">
        <v>0</v>
      </c>
      <c r="E71" s="17"/>
      <c r="F71" s="34">
        <v>36065412632</v>
      </c>
    </row>
    <row r="72" spans="1:6" ht="21.75" customHeight="1">
      <c r="A72" s="98" t="s">
        <v>195</v>
      </c>
      <c r="B72" s="98"/>
      <c r="D72" s="34">
        <v>0</v>
      </c>
      <c r="E72" s="17"/>
      <c r="F72" s="34">
        <v>12853719615</v>
      </c>
    </row>
    <row r="73" spans="1:6" ht="21.75" customHeight="1">
      <c r="A73" s="98" t="s">
        <v>195</v>
      </c>
      <c r="B73" s="98"/>
      <c r="D73" s="34">
        <v>0</v>
      </c>
      <c r="E73" s="17"/>
      <c r="F73" s="34">
        <v>9891266383</v>
      </c>
    </row>
    <row r="74" spans="1:6" ht="21.75" customHeight="1">
      <c r="A74" s="98" t="s">
        <v>195</v>
      </c>
      <c r="B74" s="98"/>
      <c r="D74" s="34">
        <v>0</v>
      </c>
      <c r="E74" s="17"/>
      <c r="F74" s="34">
        <v>3269760656</v>
      </c>
    </row>
    <row r="75" spans="1:6" ht="21.75" customHeight="1">
      <c r="A75" s="98" t="s">
        <v>204</v>
      </c>
      <c r="B75" s="98"/>
      <c r="D75" s="34">
        <v>0</v>
      </c>
      <c r="E75" s="17"/>
      <c r="F75" s="34">
        <v>5871926229</v>
      </c>
    </row>
    <row r="76" spans="1:6" ht="21.75" customHeight="1">
      <c r="A76" s="98" t="s">
        <v>204</v>
      </c>
      <c r="B76" s="98"/>
      <c r="D76" s="34">
        <v>0</v>
      </c>
      <c r="E76" s="17"/>
      <c r="F76" s="34">
        <v>8012178378</v>
      </c>
    </row>
    <row r="77" spans="1:6" ht="21.75" customHeight="1">
      <c r="A77" s="98" t="s">
        <v>216</v>
      </c>
      <c r="B77" s="98"/>
      <c r="D77" s="34">
        <v>0</v>
      </c>
      <c r="E77" s="17"/>
      <c r="F77" s="34">
        <v>38268756945</v>
      </c>
    </row>
    <row r="78" spans="1:6" ht="21.75" customHeight="1">
      <c r="A78" s="98" t="s">
        <v>195</v>
      </c>
      <c r="B78" s="98"/>
      <c r="D78" s="34">
        <v>0</v>
      </c>
      <c r="E78" s="17"/>
      <c r="F78" s="34">
        <v>2685245902</v>
      </c>
    </row>
    <row r="79" spans="1:6" ht="21.75" customHeight="1">
      <c r="A79" s="98" t="s">
        <v>216</v>
      </c>
      <c r="B79" s="98"/>
      <c r="D79" s="34">
        <v>0</v>
      </c>
      <c r="E79" s="17"/>
      <c r="F79" s="34">
        <v>24846154272</v>
      </c>
    </row>
    <row r="80" spans="1:6" ht="21.75" customHeight="1">
      <c r="A80" s="98" t="s">
        <v>183</v>
      </c>
      <c r="B80" s="98"/>
      <c r="D80" s="34">
        <v>0</v>
      </c>
      <c r="E80" s="17"/>
      <c r="F80" s="34">
        <v>51799687320</v>
      </c>
    </row>
    <row r="81" spans="1:6" ht="21.75" customHeight="1">
      <c r="A81" s="98" t="s">
        <v>183</v>
      </c>
      <c r="B81" s="98"/>
      <c r="D81" s="34">
        <v>0</v>
      </c>
      <c r="E81" s="17"/>
      <c r="F81" s="34">
        <v>8274819023</v>
      </c>
    </row>
    <row r="82" spans="1:6" ht="21.75" customHeight="1">
      <c r="A82" s="98" t="s">
        <v>183</v>
      </c>
      <c r="B82" s="98"/>
      <c r="D82" s="34">
        <v>0</v>
      </c>
      <c r="E82" s="17"/>
      <c r="F82" s="34">
        <v>119440382480</v>
      </c>
    </row>
    <row r="83" spans="1:6" ht="21.75" customHeight="1">
      <c r="A83" s="98" t="s">
        <v>195</v>
      </c>
      <c r="B83" s="98"/>
      <c r="D83" s="34">
        <v>0</v>
      </c>
      <c r="E83" s="17"/>
      <c r="F83" s="34">
        <v>28001817891</v>
      </c>
    </row>
    <row r="84" spans="1:6" ht="21.75" customHeight="1">
      <c r="A84" s="98" t="s">
        <v>204</v>
      </c>
      <c r="B84" s="98"/>
      <c r="D84" s="34">
        <v>0</v>
      </c>
      <c r="E84" s="17"/>
      <c r="F84" s="34">
        <v>15385311666</v>
      </c>
    </row>
    <row r="85" spans="1:6" ht="21.75" customHeight="1">
      <c r="A85" s="98" t="s">
        <v>195</v>
      </c>
      <c r="B85" s="98"/>
      <c r="D85" s="34">
        <v>0</v>
      </c>
      <c r="E85" s="17"/>
      <c r="F85" s="34">
        <v>504945001</v>
      </c>
    </row>
    <row r="86" spans="1:6" ht="21.75" customHeight="1">
      <c r="A86" s="98" t="s">
        <v>227</v>
      </c>
      <c r="B86" s="98"/>
      <c r="D86" s="34">
        <v>23700229510</v>
      </c>
      <c r="E86" s="17"/>
      <c r="F86" s="34">
        <v>121731114723</v>
      </c>
    </row>
    <row r="87" spans="1:6" ht="21.75" customHeight="1">
      <c r="A87" s="98" t="s">
        <v>192</v>
      </c>
      <c r="B87" s="98"/>
      <c r="D87" s="34">
        <v>0</v>
      </c>
      <c r="E87" s="17"/>
      <c r="F87" s="34">
        <v>22128166659</v>
      </c>
    </row>
    <row r="88" spans="1:6" ht="21.75" customHeight="1">
      <c r="A88" s="98" t="s">
        <v>190</v>
      </c>
      <c r="B88" s="98"/>
      <c r="D88" s="34">
        <v>12124316940</v>
      </c>
      <c r="E88" s="17"/>
      <c r="F88" s="34">
        <v>60218579221</v>
      </c>
    </row>
    <row r="89" spans="1:6" ht="21.75" customHeight="1">
      <c r="A89" s="98" t="s">
        <v>204</v>
      </c>
      <c r="B89" s="98"/>
      <c r="D89" s="34">
        <v>0</v>
      </c>
      <c r="E89" s="17"/>
      <c r="F89" s="34">
        <v>10480283123</v>
      </c>
    </row>
    <row r="90" spans="1:6" ht="21.75" customHeight="1">
      <c r="A90" s="98" t="s">
        <v>204</v>
      </c>
      <c r="B90" s="98"/>
      <c r="D90" s="34">
        <v>0</v>
      </c>
      <c r="E90" s="17"/>
      <c r="F90" s="34">
        <v>5952043643</v>
      </c>
    </row>
    <row r="91" spans="1:6" ht="21.75" customHeight="1">
      <c r="A91" s="98" t="s">
        <v>204</v>
      </c>
      <c r="B91" s="98"/>
      <c r="D91" s="34">
        <v>0</v>
      </c>
      <c r="E91" s="17"/>
      <c r="F91" s="34">
        <v>4536666667</v>
      </c>
    </row>
    <row r="92" spans="1:6" ht="21.75" customHeight="1">
      <c r="A92" s="98" t="s">
        <v>204</v>
      </c>
      <c r="B92" s="98"/>
      <c r="D92" s="34">
        <v>0</v>
      </c>
      <c r="E92" s="17"/>
      <c r="F92" s="34">
        <v>7981707501</v>
      </c>
    </row>
    <row r="93" spans="1:6" ht="21.75" customHeight="1">
      <c r="A93" s="98" t="s">
        <v>204</v>
      </c>
      <c r="B93" s="98"/>
      <c r="D93" s="34">
        <v>0</v>
      </c>
      <c r="E93" s="17"/>
      <c r="F93" s="34">
        <v>15941844647</v>
      </c>
    </row>
    <row r="94" spans="1:6" ht="21.75" customHeight="1">
      <c r="A94" s="98" t="s">
        <v>204</v>
      </c>
      <c r="B94" s="98"/>
      <c r="D94" s="34">
        <v>0</v>
      </c>
      <c r="E94" s="17"/>
      <c r="F94" s="34">
        <v>11541233334</v>
      </c>
    </row>
    <row r="95" spans="1:6" ht="21.75" customHeight="1">
      <c r="A95" s="98" t="s">
        <v>216</v>
      </c>
      <c r="B95" s="98"/>
      <c r="D95" s="34">
        <v>0</v>
      </c>
      <c r="E95" s="17"/>
      <c r="F95" s="34">
        <v>34469748582</v>
      </c>
    </row>
    <row r="96" spans="1:6" ht="21.75" customHeight="1">
      <c r="A96" s="98" t="s">
        <v>216</v>
      </c>
      <c r="B96" s="98"/>
      <c r="D96" s="34">
        <v>0</v>
      </c>
      <c r="E96" s="17"/>
      <c r="F96" s="34">
        <v>29501537490</v>
      </c>
    </row>
    <row r="97" spans="1:6" ht="21.75" customHeight="1">
      <c r="A97" s="98" t="s">
        <v>204</v>
      </c>
      <c r="B97" s="98"/>
      <c r="D97" s="34">
        <v>0</v>
      </c>
      <c r="E97" s="17"/>
      <c r="F97" s="34">
        <v>855737700</v>
      </c>
    </row>
    <row r="98" spans="1:6" ht="21.75" customHeight="1">
      <c r="A98" s="98" t="s">
        <v>195</v>
      </c>
      <c r="B98" s="98"/>
      <c r="D98" s="34">
        <v>0</v>
      </c>
      <c r="E98" s="17"/>
      <c r="F98" s="34">
        <v>9537086065</v>
      </c>
    </row>
    <row r="99" spans="1:6" ht="21.75" customHeight="1">
      <c r="A99" s="98" t="s">
        <v>192</v>
      </c>
      <c r="B99" s="98"/>
      <c r="D99" s="34">
        <v>10382240444</v>
      </c>
      <c r="E99" s="17"/>
      <c r="F99" s="34">
        <v>43237103801</v>
      </c>
    </row>
    <row r="100" spans="1:6" ht="21.75" customHeight="1">
      <c r="A100" s="98" t="s">
        <v>195</v>
      </c>
      <c r="B100" s="98"/>
      <c r="D100" s="34">
        <v>0</v>
      </c>
      <c r="E100" s="17"/>
      <c r="F100" s="34">
        <v>40445472784</v>
      </c>
    </row>
    <row r="101" spans="1:6" ht="21.75" customHeight="1">
      <c r="A101" s="98" t="s">
        <v>204</v>
      </c>
      <c r="B101" s="98"/>
      <c r="D101" s="34">
        <v>0</v>
      </c>
      <c r="E101" s="17"/>
      <c r="F101" s="34">
        <v>33650273216</v>
      </c>
    </row>
    <row r="102" spans="1:6" ht="21.75" customHeight="1">
      <c r="A102" s="98" t="s">
        <v>195</v>
      </c>
      <c r="B102" s="98"/>
      <c r="D102" s="34">
        <v>0</v>
      </c>
      <c r="E102" s="17"/>
      <c r="F102" s="34">
        <v>23342794378</v>
      </c>
    </row>
    <row r="103" spans="1:6" ht="21.75" customHeight="1">
      <c r="A103" s="98" t="s">
        <v>195</v>
      </c>
      <c r="B103" s="98"/>
      <c r="D103" s="34">
        <v>0</v>
      </c>
      <c r="E103" s="17"/>
      <c r="F103" s="34">
        <v>3287006802</v>
      </c>
    </row>
    <row r="104" spans="1:6" ht="21.75" customHeight="1">
      <c r="A104" s="98" t="s">
        <v>195</v>
      </c>
      <c r="B104" s="98"/>
      <c r="D104" s="34">
        <v>0</v>
      </c>
      <c r="E104" s="17"/>
      <c r="F104" s="34">
        <v>13683838311</v>
      </c>
    </row>
    <row r="105" spans="1:6" ht="21.75" customHeight="1">
      <c r="A105" s="98" t="s">
        <v>195</v>
      </c>
      <c r="B105" s="98"/>
      <c r="D105" s="34">
        <v>0</v>
      </c>
      <c r="E105" s="17"/>
      <c r="F105" s="34">
        <v>16125288523</v>
      </c>
    </row>
    <row r="106" spans="1:6" ht="21.75" customHeight="1">
      <c r="A106" s="98" t="s">
        <v>192</v>
      </c>
      <c r="B106" s="98"/>
      <c r="D106" s="34">
        <v>14888661202</v>
      </c>
      <c r="E106" s="17"/>
      <c r="F106" s="34">
        <v>53993415291</v>
      </c>
    </row>
    <row r="107" spans="1:6" ht="21.75" customHeight="1">
      <c r="A107" s="98" t="s">
        <v>218</v>
      </c>
      <c r="B107" s="98"/>
      <c r="D107" s="34">
        <v>4440</v>
      </c>
      <c r="E107" s="17"/>
      <c r="F107" s="34">
        <v>36090</v>
      </c>
    </row>
    <row r="108" spans="1:6" ht="21.75" customHeight="1">
      <c r="A108" s="98" t="s">
        <v>193</v>
      </c>
      <c r="B108" s="98"/>
      <c r="D108" s="34">
        <v>11127049181</v>
      </c>
      <c r="E108" s="17"/>
      <c r="F108" s="34">
        <v>37377049180</v>
      </c>
    </row>
    <row r="109" spans="1:6" ht="21.75" customHeight="1">
      <c r="A109" s="98" t="s">
        <v>193</v>
      </c>
      <c r="B109" s="98"/>
      <c r="D109" s="34">
        <v>11127049181</v>
      </c>
      <c r="E109" s="17"/>
      <c r="F109" s="34">
        <v>37377049180</v>
      </c>
    </row>
    <row r="110" spans="1:6" ht="21.75" customHeight="1">
      <c r="A110" s="98" t="s">
        <v>193</v>
      </c>
      <c r="B110" s="98"/>
      <c r="D110" s="34">
        <v>11127049181</v>
      </c>
      <c r="E110" s="17"/>
      <c r="F110" s="34">
        <v>37377049180</v>
      </c>
    </row>
    <row r="111" spans="1:6" ht="21.75" customHeight="1">
      <c r="A111" s="98" t="s">
        <v>228</v>
      </c>
      <c r="B111" s="98"/>
      <c r="D111" s="34">
        <v>11127049181</v>
      </c>
      <c r="E111" s="17"/>
      <c r="F111" s="34">
        <v>37377049180</v>
      </c>
    </row>
    <row r="112" spans="1:6" ht="21.75" customHeight="1">
      <c r="A112" s="98" t="s">
        <v>228</v>
      </c>
      <c r="B112" s="98"/>
      <c r="D112" s="34">
        <v>11127049181</v>
      </c>
      <c r="E112" s="17"/>
      <c r="F112" s="34">
        <v>37377049180</v>
      </c>
    </row>
    <row r="113" spans="1:6" ht="21.75" customHeight="1">
      <c r="A113" s="98" t="s">
        <v>194</v>
      </c>
      <c r="B113" s="98"/>
      <c r="D113" s="34">
        <v>11127049181</v>
      </c>
      <c r="E113" s="17"/>
      <c r="F113" s="34">
        <v>37377049180</v>
      </c>
    </row>
    <row r="114" spans="1:6" ht="21.75" customHeight="1">
      <c r="A114" s="98" t="s">
        <v>194</v>
      </c>
      <c r="B114" s="98"/>
      <c r="D114" s="34">
        <v>6650637295</v>
      </c>
      <c r="E114" s="17"/>
      <c r="F114" s="34">
        <v>22340262291</v>
      </c>
    </row>
    <row r="115" spans="1:6" ht="21.75" customHeight="1">
      <c r="A115" s="98" t="s">
        <v>195</v>
      </c>
      <c r="B115" s="98"/>
      <c r="D115" s="34">
        <v>0</v>
      </c>
      <c r="E115" s="17"/>
      <c r="F115" s="34">
        <v>1896134764</v>
      </c>
    </row>
    <row r="116" spans="1:6" ht="21.75" customHeight="1">
      <c r="A116" s="98" t="s">
        <v>194</v>
      </c>
      <c r="B116" s="98"/>
      <c r="D116" s="34">
        <v>1179590167</v>
      </c>
      <c r="E116" s="17"/>
      <c r="F116" s="34">
        <v>51901967213</v>
      </c>
    </row>
    <row r="117" spans="1:6" ht="21.75" customHeight="1">
      <c r="A117" s="98" t="s">
        <v>194</v>
      </c>
      <c r="B117" s="98"/>
      <c r="D117" s="34">
        <v>29102459010</v>
      </c>
      <c r="E117" s="17"/>
      <c r="F117" s="34">
        <v>105156885238</v>
      </c>
    </row>
    <row r="118" spans="1:6" ht="21.75" customHeight="1">
      <c r="A118" s="98" t="s">
        <v>204</v>
      </c>
      <c r="B118" s="98"/>
      <c r="D118" s="34">
        <v>0</v>
      </c>
      <c r="E118" s="17"/>
      <c r="F118" s="34">
        <v>23125014389</v>
      </c>
    </row>
    <row r="119" spans="1:6" ht="21.75" customHeight="1">
      <c r="A119" s="98" t="s">
        <v>206</v>
      </c>
      <c r="B119" s="98"/>
      <c r="D119" s="34">
        <v>0</v>
      </c>
      <c r="E119" s="17"/>
      <c r="F119" s="34">
        <v>22581967191</v>
      </c>
    </row>
    <row r="120" spans="1:6" ht="21.75" customHeight="1">
      <c r="A120" s="98" t="s">
        <v>205</v>
      </c>
      <c r="B120" s="98"/>
      <c r="D120" s="34">
        <v>4585951316</v>
      </c>
      <c r="E120" s="17"/>
      <c r="F120" s="34">
        <v>45705002970</v>
      </c>
    </row>
    <row r="121" spans="1:6" ht="21.75" customHeight="1">
      <c r="A121" s="98" t="s">
        <v>206</v>
      </c>
      <c r="B121" s="98"/>
      <c r="D121" s="34">
        <v>0</v>
      </c>
      <c r="E121" s="17"/>
      <c r="F121" s="34">
        <v>24255737678</v>
      </c>
    </row>
    <row r="122" spans="1:6" ht="21.75" customHeight="1">
      <c r="A122" s="98" t="s">
        <v>206</v>
      </c>
      <c r="B122" s="98"/>
      <c r="D122" s="34">
        <v>3048155737</v>
      </c>
      <c r="E122" s="17"/>
      <c r="F122" s="34">
        <v>25413643828</v>
      </c>
    </row>
    <row r="123" spans="1:6" ht="21.75" customHeight="1">
      <c r="A123" s="98" t="s">
        <v>205</v>
      </c>
      <c r="B123" s="98"/>
      <c r="D123" s="34">
        <v>2159672155</v>
      </c>
      <c r="E123" s="17"/>
      <c r="F123" s="34">
        <v>45773333347</v>
      </c>
    </row>
    <row r="124" spans="1:6" ht="21.75" customHeight="1">
      <c r="A124" s="98" t="s">
        <v>229</v>
      </c>
      <c r="B124" s="98"/>
      <c r="D124" s="34">
        <v>34149774</v>
      </c>
      <c r="E124" s="17"/>
      <c r="F124" s="34">
        <v>1779445802</v>
      </c>
    </row>
    <row r="125" spans="1:6" ht="21.75" customHeight="1">
      <c r="A125" s="98" t="s">
        <v>210</v>
      </c>
      <c r="B125" s="98"/>
      <c r="D125" s="34">
        <v>4441246986</v>
      </c>
      <c r="E125" s="17"/>
      <c r="F125" s="34">
        <v>34255910874</v>
      </c>
    </row>
    <row r="126" spans="1:6" ht="21.75" customHeight="1">
      <c r="A126" s="98" t="s">
        <v>210</v>
      </c>
      <c r="B126" s="98"/>
      <c r="D126" s="34">
        <v>2809067116</v>
      </c>
      <c r="E126" s="17"/>
      <c r="F126" s="34">
        <v>7946850057</v>
      </c>
    </row>
    <row r="127" spans="1:6" ht="21.75" customHeight="1">
      <c r="A127" s="98" t="s">
        <v>210</v>
      </c>
      <c r="B127" s="98"/>
      <c r="D127" s="34">
        <v>7685326631</v>
      </c>
      <c r="E127" s="17"/>
      <c r="F127" s="34">
        <v>31070403635</v>
      </c>
    </row>
    <row r="128" spans="1:6" ht="21.75" customHeight="1">
      <c r="A128" s="98" t="s">
        <v>210</v>
      </c>
      <c r="B128" s="98"/>
      <c r="D128" s="34">
        <v>8345962284</v>
      </c>
      <c r="E128" s="17"/>
      <c r="F128" s="34">
        <v>25411068492</v>
      </c>
    </row>
    <row r="129" spans="1:6" ht="21.75" customHeight="1">
      <c r="A129" s="98" t="s">
        <v>210</v>
      </c>
      <c r="B129" s="98"/>
      <c r="D129" s="34">
        <v>10206406891</v>
      </c>
      <c r="E129" s="17"/>
      <c r="F129" s="34">
        <v>30690673971</v>
      </c>
    </row>
    <row r="130" spans="1:6" ht="21.75" customHeight="1">
      <c r="A130" s="98" t="s">
        <v>210</v>
      </c>
      <c r="B130" s="98"/>
      <c r="D130" s="34">
        <v>8727723319</v>
      </c>
      <c r="E130" s="17"/>
      <c r="F130" s="34">
        <v>24570147944</v>
      </c>
    </row>
    <row r="131" spans="1:6" ht="21.75" customHeight="1">
      <c r="A131" s="98" t="s">
        <v>199</v>
      </c>
      <c r="B131" s="98"/>
      <c r="D131" s="34">
        <v>1856987582</v>
      </c>
      <c r="E131" s="17"/>
      <c r="F131" s="34">
        <v>57210969863</v>
      </c>
    </row>
    <row r="132" spans="1:6" ht="21.75" customHeight="1">
      <c r="A132" s="98" t="s">
        <v>199</v>
      </c>
      <c r="B132" s="98"/>
      <c r="D132" s="34">
        <v>20221879070</v>
      </c>
      <c r="E132" s="17"/>
      <c r="F132" s="34">
        <v>52690315510</v>
      </c>
    </row>
    <row r="133" spans="1:6" ht="21.75" customHeight="1">
      <c r="A133" s="98" t="s">
        <v>195</v>
      </c>
      <c r="B133" s="98"/>
      <c r="D133" s="34">
        <v>8352079226</v>
      </c>
      <c r="E133" s="17"/>
      <c r="F133" s="34">
        <v>33489719844</v>
      </c>
    </row>
    <row r="134" spans="1:6" ht="21.75" customHeight="1">
      <c r="A134" s="98" t="s">
        <v>205</v>
      </c>
      <c r="B134" s="98"/>
      <c r="D134" s="34">
        <v>4199453548</v>
      </c>
      <c r="E134" s="17"/>
      <c r="F134" s="34">
        <v>38125683061</v>
      </c>
    </row>
    <row r="135" spans="1:6" ht="21.75" customHeight="1">
      <c r="A135" s="98" t="s">
        <v>210</v>
      </c>
      <c r="B135" s="98"/>
      <c r="D135" s="34">
        <v>9215344248</v>
      </c>
      <c r="E135" s="17"/>
      <c r="F135" s="34">
        <v>60307897991</v>
      </c>
    </row>
    <row r="136" spans="1:6" ht="21.75" customHeight="1">
      <c r="A136" s="98" t="s">
        <v>201</v>
      </c>
      <c r="B136" s="98"/>
      <c r="D136" s="34">
        <v>6681694003</v>
      </c>
      <c r="E136" s="17"/>
      <c r="F136" s="34">
        <v>14922131155</v>
      </c>
    </row>
    <row r="137" spans="1:6" ht="21.75" customHeight="1">
      <c r="A137" s="98" t="s">
        <v>201</v>
      </c>
      <c r="B137" s="98"/>
      <c r="D137" s="34">
        <v>13073713117</v>
      </c>
      <c r="E137" s="17"/>
      <c r="F137" s="34">
        <v>26691035511</v>
      </c>
    </row>
    <row r="138" spans="1:6" ht="21.75" customHeight="1">
      <c r="A138" s="98" t="s">
        <v>201</v>
      </c>
      <c r="B138" s="98"/>
      <c r="D138" s="34">
        <v>31527229511</v>
      </c>
      <c r="E138" s="17"/>
      <c r="F138" s="34">
        <v>63102366111</v>
      </c>
    </row>
    <row r="139" spans="1:6" ht="21.75" customHeight="1">
      <c r="A139" s="98" t="s">
        <v>202</v>
      </c>
      <c r="B139" s="98"/>
      <c r="D139" s="34">
        <v>8482770910</v>
      </c>
      <c r="E139" s="17"/>
      <c r="F139" s="34">
        <v>25529237134</v>
      </c>
    </row>
    <row r="140" spans="1:6" ht="21.75" customHeight="1">
      <c r="A140" s="98" t="s">
        <v>205</v>
      </c>
      <c r="B140" s="98"/>
      <c r="D140" s="34">
        <v>5364359770</v>
      </c>
      <c r="E140" s="17"/>
      <c r="F140" s="34">
        <v>10484885005</v>
      </c>
    </row>
    <row r="141" spans="1:6" ht="21.75" customHeight="1">
      <c r="A141" s="98" t="s">
        <v>201</v>
      </c>
      <c r="B141" s="98"/>
      <c r="D141" s="34">
        <v>9889344264</v>
      </c>
      <c r="E141" s="17"/>
      <c r="F141" s="34">
        <v>17020491798</v>
      </c>
    </row>
    <row r="142" spans="1:6" ht="21.75" customHeight="1">
      <c r="A142" s="98" t="s">
        <v>183</v>
      </c>
      <c r="B142" s="98"/>
      <c r="D142" s="34">
        <v>62021008008</v>
      </c>
      <c r="E142" s="17"/>
      <c r="F142" s="34">
        <v>96093630954</v>
      </c>
    </row>
    <row r="143" spans="1:6" ht="21.75" customHeight="1">
      <c r="A143" s="98" t="s">
        <v>183</v>
      </c>
      <c r="B143" s="98"/>
      <c r="D143" s="34">
        <v>3112100793</v>
      </c>
      <c r="E143" s="17"/>
      <c r="F143" s="34">
        <v>4435339087</v>
      </c>
    </row>
    <row r="144" spans="1:6" ht="21.75" customHeight="1">
      <c r="A144" s="98" t="s">
        <v>216</v>
      </c>
      <c r="B144" s="98"/>
      <c r="D144" s="34">
        <v>41574614237</v>
      </c>
      <c r="E144" s="17"/>
      <c r="F144" s="34">
        <v>57152843741</v>
      </c>
    </row>
    <row r="145" spans="1:6" ht="21.75" customHeight="1">
      <c r="A145" s="98" t="s">
        <v>204</v>
      </c>
      <c r="B145" s="98"/>
      <c r="D145" s="34">
        <v>9508196712</v>
      </c>
      <c r="E145" s="17"/>
      <c r="F145" s="34">
        <v>13866120205</v>
      </c>
    </row>
    <row r="146" spans="1:6" ht="21.75" customHeight="1">
      <c r="A146" s="98" t="s">
        <v>195</v>
      </c>
      <c r="B146" s="98"/>
      <c r="D146" s="34">
        <v>7606113642</v>
      </c>
      <c r="E146" s="17"/>
      <c r="F146" s="34">
        <v>11199744507</v>
      </c>
    </row>
    <row r="147" spans="1:6" ht="21.75" customHeight="1">
      <c r="A147" s="98" t="s">
        <v>195</v>
      </c>
      <c r="B147" s="98"/>
      <c r="D147" s="34">
        <v>1588762608</v>
      </c>
      <c r="E147" s="17"/>
      <c r="F147" s="34">
        <v>2250747028</v>
      </c>
    </row>
    <row r="148" spans="1:6" ht="21.75" customHeight="1">
      <c r="A148" s="98" t="s">
        <v>216</v>
      </c>
      <c r="B148" s="98"/>
      <c r="D148" s="34">
        <v>28439907041</v>
      </c>
      <c r="E148" s="17"/>
      <c r="F148" s="34">
        <v>34335992117</v>
      </c>
    </row>
    <row r="149" spans="1:6" ht="21.75" customHeight="1">
      <c r="A149" s="98" t="s">
        <v>195</v>
      </c>
      <c r="B149" s="98"/>
      <c r="D149" s="34">
        <v>3609235392</v>
      </c>
      <c r="E149" s="17"/>
      <c r="F149" s="34">
        <v>4511544240</v>
      </c>
    </row>
    <row r="150" spans="1:6" ht="21.75" customHeight="1">
      <c r="A150" s="98" t="s">
        <v>195</v>
      </c>
      <c r="B150" s="98"/>
      <c r="D150" s="34">
        <v>11489071027</v>
      </c>
      <c r="E150" s="17"/>
      <c r="F150" s="34">
        <v>13469945342</v>
      </c>
    </row>
    <row r="151" spans="1:6" ht="21.75" customHeight="1">
      <c r="A151" s="98" t="s">
        <v>204</v>
      </c>
      <c r="B151" s="98"/>
      <c r="D151" s="34">
        <v>10147882826</v>
      </c>
      <c r="E151" s="17"/>
      <c r="F151" s="34">
        <v>11897517796</v>
      </c>
    </row>
    <row r="152" spans="1:6" ht="21.75" customHeight="1">
      <c r="A152" s="98" t="s">
        <v>183</v>
      </c>
      <c r="B152" s="98"/>
      <c r="D152" s="34">
        <v>3255624246</v>
      </c>
      <c r="E152" s="17"/>
      <c r="F152" s="34">
        <v>3544887360</v>
      </c>
    </row>
    <row r="153" spans="1:6" ht="21.75" customHeight="1">
      <c r="A153" s="98" t="s">
        <v>195</v>
      </c>
      <c r="B153" s="98"/>
      <c r="D153" s="34">
        <v>4350957145</v>
      </c>
      <c r="E153" s="17"/>
      <c r="F153" s="34">
        <v>4350957145</v>
      </c>
    </row>
    <row r="154" spans="1:6" ht="21.75" customHeight="1">
      <c r="A154" s="98" t="s">
        <v>204</v>
      </c>
      <c r="B154" s="98"/>
      <c r="D154" s="34">
        <v>18224043698</v>
      </c>
      <c r="E154" s="17"/>
      <c r="F154" s="34">
        <v>18224043698</v>
      </c>
    </row>
    <row r="155" spans="1:6" ht="21.75" customHeight="1">
      <c r="A155" s="98" t="s">
        <v>204</v>
      </c>
      <c r="B155" s="98"/>
      <c r="D155" s="34">
        <v>16082637758</v>
      </c>
      <c r="E155" s="17"/>
      <c r="F155" s="34">
        <v>16082637758</v>
      </c>
    </row>
    <row r="156" spans="1:6" ht="21.75" customHeight="1">
      <c r="A156" s="98" t="s">
        <v>204</v>
      </c>
      <c r="B156" s="98"/>
      <c r="D156" s="34">
        <v>3753420069</v>
      </c>
      <c r="E156" s="17"/>
      <c r="F156" s="34">
        <v>3753420069</v>
      </c>
    </row>
    <row r="157" spans="1:6" ht="21.75" customHeight="1">
      <c r="A157" s="98" t="s">
        <v>183</v>
      </c>
      <c r="B157" s="98"/>
      <c r="D157" s="34">
        <v>15054644794</v>
      </c>
      <c r="E157" s="17"/>
      <c r="F157" s="34">
        <v>15054644794</v>
      </c>
    </row>
    <row r="158" spans="1:6" ht="21.75" customHeight="1">
      <c r="A158" s="98" t="s">
        <v>204</v>
      </c>
      <c r="B158" s="98"/>
      <c r="D158" s="34">
        <v>22424992421</v>
      </c>
      <c r="E158" s="17"/>
      <c r="F158" s="34">
        <v>22424992421</v>
      </c>
    </row>
    <row r="159" spans="1:6" ht="21.75" customHeight="1">
      <c r="A159" s="98" t="s">
        <v>199</v>
      </c>
      <c r="B159" s="98"/>
      <c r="D159" s="34">
        <v>19254098355</v>
      </c>
      <c r="E159" s="17"/>
      <c r="F159" s="34">
        <v>19254098355</v>
      </c>
    </row>
    <row r="160" spans="1:6" ht="21.75" customHeight="1">
      <c r="A160" s="98" t="s">
        <v>212</v>
      </c>
      <c r="B160" s="98"/>
      <c r="D160" s="34">
        <v>11638666662</v>
      </c>
      <c r="E160" s="17"/>
      <c r="F160" s="34">
        <v>11638666662</v>
      </c>
    </row>
    <row r="161" spans="1:7" ht="21.75" customHeight="1">
      <c r="A161" s="98" t="s">
        <v>199</v>
      </c>
      <c r="B161" s="98"/>
      <c r="D161" s="34">
        <v>6682685516</v>
      </c>
      <c r="E161" s="17"/>
      <c r="F161" s="34">
        <v>6682685516</v>
      </c>
    </row>
    <row r="162" spans="1:7" ht="21.75" customHeight="1">
      <c r="A162" s="98" t="s">
        <v>204</v>
      </c>
      <c r="B162" s="98"/>
      <c r="D162" s="34">
        <v>3798077700</v>
      </c>
      <c r="E162" s="17"/>
      <c r="F162" s="34">
        <v>3798077700</v>
      </c>
    </row>
    <row r="163" spans="1:7" ht="21.75" customHeight="1">
      <c r="A163" s="98" t="s">
        <v>183</v>
      </c>
      <c r="B163" s="98"/>
      <c r="D163" s="34">
        <v>13656147534</v>
      </c>
      <c r="E163" s="17"/>
      <c r="F163" s="34">
        <v>13656147534</v>
      </c>
    </row>
    <row r="164" spans="1:7" ht="21.75" customHeight="1">
      <c r="A164" s="98" t="s">
        <v>183</v>
      </c>
      <c r="B164" s="98"/>
      <c r="D164" s="34">
        <v>2682325680</v>
      </c>
      <c r="E164" s="17"/>
      <c r="F164" s="34">
        <v>2682325680</v>
      </c>
    </row>
    <row r="165" spans="1:7" ht="21.75" customHeight="1">
      <c r="A165" s="98" t="s">
        <v>205</v>
      </c>
      <c r="B165" s="98"/>
      <c r="D165" s="34">
        <v>1327277704</v>
      </c>
      <c r="E165" s="17"/>
      <c r="F165" s="34">
        <v>1327277704</v>
      </c>
    </row>
    <row r="166" spans="1:7" ht="21.75" customHeight="1">
      <c r="A166" s="94" t="s">
        <v>199</v>
      </c>
      <c r="B166" s="94"/>
      <c r="D166" s="35">
        <v>297699262</v>
      </c>
      <c r="E166" s="17"/>
      <c r="F166" s="35">
        <v>297699262</v>
      </c>
    </row>
    <row r="167" spans="1:7" ht="21.75" customHeight="1" thickBot="1">
      <c r="A167" s="99" t="s">
        <v>21</v>
      </c>
      <c r="B167" s="99"/>
      <c r="D167" s="36">
        <f>SUM(D8:D166)</f>
        <v>661000467461</v>
      </c>
      <c r="E167" s="17"/>
      <c r="F167" s="36">
        <f>SUM(F8:F166)</f>
        <v>3282119429833</v>
      </c>
    </row>
    <row r="169" spans="1:7">
      <c r="D169" s="81"/>
      <c r="E169" s="82"/>
      <c r="F169" s="82"/>
      <c r="G169" s="82"/>
    </row>
    <row r="170" spans="1:7">
      <c r="D170" s="82"/>
      <c r="E170" s="82"/>
      <c r="F170" s="82"/>
      <c r="G170" s="82"/>
    </row>
    <row r="171" spans="1:7">
      <c r="D171" s="82"/>
      <c r="E171" s="82"/>
      <c r="F171" s="82"/>
      <c r="G171" s="82"/>
    </row>
    <row r="172" spans="1:7">
      <c r="D172" s="82"/>
      <c r="E172" s="82"/>
      <c r="F172" s="82"/>
      <c r="G172" s="82"/>
    </row>
    <row r="173" spans="1:7">
      <c r="D173" s="82"/>
      <c r="E173" s="82"/>
      <c r="F173" s="82"/>
      <c r="G173" s="82"/>
    </row>
    <row r="174" spans="1:7">
      <c r="D174" s="82"/>
      <c r="E174" s="82"/>
      <c r="F174" s="85"/>
      <c r="G174" s="82"/>
    </row>
    <row r="175" spans="1:7">
      <c r="D175" s="82"/>
      <c r="E175" s="82"/>
      <c r="F175" s="82"/>
      <c r="G175" s="82"/>
    </row>
    <row r="176" spans="1:7">
      <c r="D176" s="82"/>
      <c r="E176" s="82"/>
      <c r="F176" s="82"/>
      <c r="G176" s="82"/>
    </row>
  </sheetData>
  <mergeCells count="165">
    <mergeCell ref="A165:B165"/>
    <mergeCell ref="A166:B166"/>
    <mergeCell ref="A167:B167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47:B147"/>
    <mergeCell ref="A148:B148"/>
    <mergeCell ref="A149:B149"/>
    <mergeCell ref="A150:B150"/>
    <mergeCell ref="A151:B151"/>
    <mergeCell ref="A152:B152"/>
    <mergeCell ref="A153:B153"/>
    <mergeCell ref="A163:B163"/>
    <mergeCell ref="A164:B164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1:F1"/>
    <mergeCell ref="A2:F2"/>
    <mergeCell ref="A3:F3"/>
    <mergeCell ref="B5:F5"/>
    <mergeCell ref="A7:B7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130" zoomScaleNormal="130" zoomScaleSheetLayoutView="130" workbookViewId="0">
      <selection activeCell="A8" sqref="A8:B8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>
      <c r="A1" s="90" t="s">
        <v>0</v>
      </c>
      <c r="B1" s="90"/>
      <c r="C1" s="90"/>
      <c r="D1" s="90"/>
      <c r="E1" s="90"/>
      <c r="F1" s="90"/>
    </row>
    <row r="2" spans="1:6" ht="21.75" customHeight="1">
      <c r="A2" s="90" t="s">
        <v>122</v>
      </c>
      <c r="B2" s="90"/>
      <c r="C2" s="90"/>
      <c r="D2" s="90"/>
      <c r="E2" s="90"/>
      <c r="F2" s="90"/>
    </row>
    <row r="3" spans="1:6" ht="21.75" customHeight="1">
      <c r="A3" s="90" t="s">
        <v>2</v>
      </c>
      <c r="B3" s="90"/>
      <c r="C3" s="90"/>
      <c r="D3" s="90"/>
      <c r="E3" s="90"/>
      <c r="F3" s="90"/>
    </row>
    <row r="4" spans="1:6" ht="14.45" customHeight="1"/>
    <row r="5" spans="1:6" ht="29.1" customHeight="1">
      <c r="A5" s="1" t="s">
        <v>160</v>
      </c>
      <c r="B5" s="91" t="s">
        <v>137</v>
      </c>
      <c r="C5" s="91"/>
      <c r="D5" s="91"/>
      <c r="E5" s="91"/>
      <c r="F5" s="91"/>
    </row>
    <row r="6" spans="1:6" ht="14.45" customHeight="1">
      <c r="D6" s="2" t="s">
        <v>141</v>
      </c>
      <c r="F6" s="2" t="s">
        <v>9</v>
      </c>
    </row>
    <row r="7" spans="1:6" ht="14.45" customHeight="1">
      <c r="A7" s="88" t="s">
        <v>137</v>
      </c>
      <c r="B7" s="88"/>
      <c r="D7" s="4" t="s">
        <v>119</v>
      </c>
      <c r="F7" s="4" t="s">
        <v>119</v>
      </c>
    </row>
    <row r="8" spans="1:6" ht="21.75" customHeight="1">
      <c r="A8" s="93" t="s">
        <v>137</v>
      </c>
      <c r="B8" s="93"/>
      <c r="D8" s="16">
        <v>0</v>
      </c>
      <c r="E8" s="17"/>
      <c r="F8" s="16">
        <v>77280101</v>
      </c>
    </row>
    <row r="9" spans="1:6" ht="21.75" customHeight="1">
      <c r="A9" s="98" t="s">
        <v>161</v>
      </c>
      <c r="B9" s="98"/>
      <c r="D9" s="19">
        <v>0</v>
      </c>
      <c r="E9" s="17"/>
      <c r="F9" s="19">
        <v>700341413</v>
      </c>
    </row>
    <row r="10" spans="1:6" ht="21.75" customHeight="1">
      <c r="A10" s="94" t="s">
        <v>162</v>
      </c>
      <c r="B10" s="94"/>
      <c r="D10" s="20">
        <v>176059144</v>
      </c>
      <c r="E10" s="84"/>
      <c r="F10" s="20">
        <v>263390688</v>
      </c>
    </row>
    <row r="11" spans="1:6" ht="21.75" customHeight="1">
      <c r="A11" s="99" t="s">
        <v>21</v>
      </c>
      <c r="B11" s="99"/>
      <c r="D11" s="22">
        <f>SUM(D8:D10)</f>
        <v>176059144</v>
      </c>
      <c r="E11" s="17"/>
      <c r="F11" s="22">
        <f>SUM(F8:F10)</f>
        <v>1041012202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5"/>
  <sheetViews>
    <sheetView rightToLeft="1" view="pageBreakPreview" zoomScale="91" zoomScaleNormal="100" zoomScaleSheetLayoutView="91" workbookViewId="0">
      <selection activeCell="A8" sqref="A8"/>
    </sheetView>
  </sheetViews>
  <sheetFormatPr defaultRowHeight="12.75"/>
  <cols>
    <col min="1" max="1" width="32.42578125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6" width="1.28515625" customWidth="1"/>
    <col min="7" max="7" width="20.7109375" customWidth="1"/>
    <col min="8" max="8" width="1.28515625" customWidth="1"/>
    <col min="9" max="9" width="22.7109375" customWidth="1"/>
    <col min="10" max="10" width="1.28515625" customWidth="1"/>
    <col min="11" max="11" width="12.140625" customWidth="1"/>
    <col min="12" max="12" width="1.28515625" customWidth="1"/>
    <col min="13" max="13" width="18.5703125" customWidth="1"/>
    <col min="14" max="14" width="1.28515625" customWidth="1"/>
    <col min="15" max="15" width="22.140625" customWidth="1"/>
    <col min="16" max="16" width="1.28515625" customWidth="1"/>
    <col min="17" max="17" width="15.85546875" customWidth="1"/>
    <col min="18" max="18" width="1.28515625" customWidth="1"/>
    <col min="19" max="19" width="20.7109375" customWidth="1"/>
  </cols>
  <sheetData>
    <row r="1" spans="1:21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1:21" ht="21.75" customHeight="1">
      <c r="A2" s="90" t="s">
        <v>122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21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21" ht="14.45" customHeight="1"/>
    <row r="5" spans="1:21" ht="26.25" customHeight="1">
      <c r="A5" s="91" t="s">
        <v>164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1:21" ht="14.45" customHeight="1">
      <c r="A6" s="88" t="s">
        <v>125</v>
      </c>
      <c r="I6" s="88" t="s">
        <v>141</v>
      </c>
      <c r="J6" s="88"/>
      <c r="K6" s="88"/>
      <c r="L6" s="88"/>
      <c r="M6" s="88"/>
      <c r="O6" s="88" t="s">
        <v>142</v>
      </c>
      <c r="P6" s="88"/>
      <c r="Q6" s="88"/>
      <c r="R6" s="88"/>
      <c r="S6" s="88"/>
    </row>
    <row r="7" spans="1:21" ht="29.1" customHeight="1">
      <c r="A7" s="88"/>
      <c r="C7" s="12" t="s">
        <v>165</v>
      </c>
      <c r="E7" s="100" t="s">
        <v>62</v>
      </c>
      <c r="F7" s="100"/>
      <c r="G7" s="12" t="s">
        <v>166</v>
      </c>
      <c r="I7" s="14" t="s">
        <v>167</v>
      </c>
      <c r="J7" s="3"/>
      <c r="K7" s="14" t="s">
        <v>163</v>
      </c>
      <c r="L7" s="3"/>
      <c r="M7" s="14" t="s">
        <v>168</v>
      </c>
      <c r="O7" s="14" t="s">
        <v>167</v>
      </c>
      <c r="P7" s="3"/>
      <c r="Q7" s="14" t="s">
        <v>163</v>
      </c>
      <c r="R7" s="3"/>
      <c r="S7" s="14" t="s">
        <v>168</v>
      </c>
    </row>
    <row r="8" spans="1:21" ht="21.75" customHeight="1">
      <c r="A8" s="5" t="s">
        <v>93</v>
      </c>
      <c r="C8" s="3"/>
      <c r="E8" s="24" t="s">
        <v>95</v>
      </c>
      <c r="F8" s="37"/>
      <c r="G8" s="18">
        <v>23</v>
      </c>
      <c r="H8" s="17"/>
      <c r="I8" s="16">
        <v>16744985805</v>
      </c>
      <c r="J8" s="17"/>
      <c r="K8" s="16">
        <v>0</v>
      </c>
      <c r="L8" s="17"/>
      <c r="M8" s="16">
        <f>I8-K8</f>
        <v>16744985805</v>
      </c>
      <c r="N8" s="17"/>
      <c r="O8" s="16">
        <v>16744985805</v>
      </c>
      <c r="P8" s="17"/>
      <c r="Q8" s="16">
        <v>0</v>
      </c>
      <c r="R8" s="17"/>
      <c r="S8" s="16">
        <f>O8-Q8</f>
        <v>16744985805</v>
      </c>
      <c r="T8" s="32"/>
      <c r="U8" s="32"/>
    </row>
    <row r="9" spans="1:21" ht="21.75" customHeight="1">
      <c r="A9" s="10" t="s">
        <v>96</v>
      </c>
      <c r="E9" s="27" t="s">
        <v>97</v>
      </c>
      <c r="F9" s="17"/>
      <c r="G9" s="25">
        <v>23</v>
      </c>
      <c r="H9" s="17"/>
      <c r="I9" s="19">
        <v>502349574</v>
      </c>
      <c r="J9" s="17"/>
      <c r="K9" s="19">
        <v>0</v>
      </c>
      <c r="L9" s="17"/>
      <c r="M9" s="19">
        <f>I9-K9</f>
        <v>502349574</v>
      </c>
      <c r="N9" s="17"/>
      <c r="O9" s="19">
        <v>502349574</v>
      </c>
      <c r="P9" s="17"/>
      <c r="Q9" s="19">
        <v>0</v>
      </c>
      <c r="R9" s="17"/>
      <c r="S9" s="19">
        <f>O9-Q9</f>
        <v>502349574</v>
      </c>
      <c r="T9" s="32"/>
      <c r="U9" s="32"/>
    </row>
    <row r="10" spans="1:21" ht="21.75" customHeight="1">
      <c r="A10" s="10" t="s">
        <v>103</v>
      </c>
      <c r="E10" s="27" t="s">
        <v>105</v>
      </c>
      <c r="F10" s="17"/>
      <c r="G10" s="25">
        <v>26</v>
      </c>
      <c r="H10" s="17"/>
      <c r="I10" s="19">
        <v>27179327175</v>
      </c>
      <c r="J10" s="17"/>
      <c r="K10" s="19">
        <v>0</v>
      </c>
      <c r="L10" s="17"/>
      <c r="M10" s="57">
        <f t="shared" ref="M10:M16" si="0">I10-K10</f>
        <v>27179327175</v>
      </c>
      <c r="N10" s="17"/>
      <c r="O10" s="19">
        <v>27179327175</v>
      </c>
      <c r="P10" s="17"/>
      <c r="Q10" s="19">
        <v>0</v>
      </c>
      <c r="R10" s="17"/>
      <c r="S10" s="57">
        <f t="shared" ref="S10:S16" si="1">O10-Q10</f>
        <v>27179327175</v>
      </c>
      <c r="T10" s="32"/>
      <c r="U10" s="32"/>
    </row>
    <row r="11" spans="1:21" ht="21.75" customHeight="1">
      <c r="A11" s="10" t="s">
        <v>90</v>
      </c>
      <c r="E11" s="27" t="s">
        <v>92</v>
      </c>
      <c r="F11" s="17"/>
      <c r="G11" s="25">
        <v>23</v>
      </c>
      <c r="H11" s="17"/>
      <c r="I11" s="19">
        <v>60670942172</v>
      </c>
      <c r="J11" s="17"/>
      <c r="K11" s="19">
        <v>0</v>
      </c>
      <c r="L11" s="17"/>
      <c r="M11" s="57">
        <f t="shared" si="0"/>
        <v>60670942172</v>
      </c>
      <c r="N11" s="17"/>
      <c r="O11" s="19">
        <v>68587593827</v>
      </c>
      <c r="P11" s="17"/>
      <c r="Q11" s="19">
        <v>0</v>
      </c>
      <c r="R11" s="17"/>
      <c r="S11" s="57">
        <f t="shared" si="1"/>
        <v>68587593827</v>
      </c>
      <c r="T11" s="32"/>
      <c r="U11" s="32"/>
    </row>
    <row r="12" spans="1:21" ht="21.75" customHeight="1">
      <c r="A12" s="10" t="s">
        <v>155</v>
      </c>
      <c r="E12" s="27" t="s">
        <v>169</v>
      </c>
      <c r="F12" s="17"/>
      <c r="G12" s="25">
        <v>23</v>
      </c>
      <c r="H12" s="17"/>
      <c r="I12" s="19">
        <v>0</v>
      </c>
      <c r="J12" s="17"/>
      <c r="K12" s="19">
        <v>0</v>
      </c>
      <c r="L12" s="17"/>
      <c r="M12" s="57">
        <f t="shared" si="0"/>
        <v>0</v>
      </c>
      <c r="N12" s="17"/>
      <c r="O12" s="19">
        <v>292210152568</v>
      </c>
      <c r="P12" s="17"/>
      <c r="Q12" s="19">
        <v>0</v>
      </c>
      <c r="R12" s="17"/>
      <c r="S12" s="57">
        <f t="shared" si="1"/>
        <v>292210152568</v>
      </c>
      <c r="T12" s="32"/>
      <c r="U12" s="32"/>
    </row>
    <row r="13" spans="1:21" ht="21.75" customHeight="1">
      <c r="A13" s="10" t="s">
        <v>64</v>
      </c>
      <c r="E13" s="27" t="s">
        <v>67</v>
      </c>
      <c r="F13" s="17"/>
      <c r="G13" s="25">
        <v>2</v>
      </c>
      <c r="H13" s="17"/>
      <c r="I13" s="19">
        <v>59550463881</v>
      </c>
      <c r="J13" s="17"/>
      <c r="K13" s="19">
        <v>0</v>
      </c>
      <c r="L13" s="17"/>
      <c r="M13" s="57">
        <f t="shared" si="0"/>
        <v>59550463881</v>
      </c>
      <c r="N13" s="17"/>
      <c r="O13" s="19">
        <v>133653622545</v>
      </c>
      <c r="P13" s="17"/>
      <c r="Q13" s="19">
        <v>0</v>
      </c>
      <c r="R13" s="17"/>
      <c r="S13" s="57">
        <f t="shared" si="1"/>
        <v>133653622545</v>
      </c>
      <c r="T13" s="32"/>
      <c r="U13" s="32"/>
    </row>
    <row r="14" spans="1:21" ht="21.75" customHeight="1">
      <c r="A14" s="10" t="s">
        <v>87</v>
      </c>
      <c r="E14" s="27" t="s">
        <v>89</v>
      </c>
      <c r="F14" s="17"/>
      <c r="G14" s="25">
        <v>23</v>
      </c>
      <c r="H14" s="17"/>
      <c r="I14" s="19">
        <v>20216434182</v>
      </c>
      <c r="J14" s="17"/>
      <c r="K14" s="19">
        <v>0</v>
      </c>
      <c r="L14" s="17"/>
      <c r="M14" s="57">
        <f t="shared" si="0"/>
        <v>20216434182</v>
      </c>
      <c r="N14" s="17"/>
      <c r="O14" s="19">
        <v>116884305072</v>
      </c>
      <c r="P14" s="17"/>
      <c r="Q14" s="19">
        <v>0</v>
      </c>
      <c r="R14" s="17"/>
      <c r="S14" s="57">
        <f t="shared" si="1"/>
        <v>116884305072</v>
      </c>
      <c r="T14" s="32"/>
      <c r="U14" s="32"/>
    </row>
    <row r="15" spans="1:21" ht="21.75" customHeight="1">
      <c r="A15" s="10" t="s">
        <v>81</v>
      </c>
      <c r="E15" s="27" t="s">
        <v>83</v>
      </c>
      <c r="F15" s="17"/>
      <c r="G15" s="25">
        <v>23</v>
      </c>
      <c r="H15" s="17"/>
      <c r="I15" s="19">
        <v>37780705822</v>
      </c>
      <c r="J15" s="17"/>
      <c r="K15" s="19">
        <v>0</v>
      </c>
      <c r="L15" s="17"/>
      <c r="M15" s="57">
        <f t="shared" si="0"/>
        <v>37780705822</v>
      </c>
      <c r="N15" s="17"/>
      <c r="O15" s="19">
        <v>150776105377</v>
      </c>
      <c r="P15" s="17"/>
      <c r="Q15" s="19">
        <v>0</v>
      </c>
      <c r="R15" s="17"/>
      <c r="S15" s="57">
        <f t="shared" si="1"/>
        <v>150776105377</v>
      </c>
      <c r="T15" s="32"/>
      <c r="U15" s="32"/>
    </row>
    <row r="16" spans="1:21" ht="21.75" customHeight="1">
      <c r="A16" s="6" t="s">
        <v>84</v>
      </c>
      <c r="C16" s="7"/>
      <c r="E16" s="28" t="s">
        <v>86</v>
      </c>
      <c r="F16" s="17"/>
      <c r="G16" s="21">
        <v>20</v>
      </c>
      <c r="H16" s="17"/>
      <c r="I16" s="20">
        <v>2546148486</v>
      </c>
      <c r="J16" s="17"/>
      <c r="K16" s="20">
        <v>0</v>
      </c>
      <c r="L16" s="17"/>
      <c r="M16" s="57">
        <f t="shared" si="0"/>
        <v>2546148486</v>
      </c>
      <c r="N16" s="17"/>
      <c r="O16" s="20">
        <v>9751066577</v>
      </c>
      <c r="P16" s="17"/>
      <c r="Q16" s="20">
        <v>0</v>
      </c>
      <c r="R16" s="17"/>
      <c r="S16" s="57">
        <f t="shared" si="1"/>
        <v>9751066577</v>
      </c>
      <c r="T16" s="32"/>
      <c r="U16" s="32"/>
    </row>
    <row r="17" spans="1:21" ht="21.75" customHeight="1" thickBot="1">
      <c r="A17" s="13" t="s">
        <v>21</v>
      </c>
      <c r="C17" s="9"/>
      <c r="E17" s="22"/>
      <c r="F17" s="17"/>
      <c r="G17" s="22"/>
      <c r="H17" s="17"/>
      <c r="I17" s="22">
        <f>SUM(I8:I16)</f>
        <v>225191357097</v>
      </c>
      <c r="J17" s="17"/>
      <c r="K17" s="22">
        <v>0</v>
      </c>
      <c r="L17" s="17"/>
      <c r="M17" s="22">
        <f>SUM(M8:M16)</f>
        <v>225191357097</v>
      </c>
      <c r="N17" s="17"/>
      <c r="O17" s="22">
        <f>SUM(O8:O16)</f>
        <v>816289508520</v>
      </c>
      <c r="P17" s="17"/>
      <c r="Q17" s="22">
        <v>0</v>
      </c>
      <c r="R17" s="17"/>
      <c r="S17" s="22">
        <f>SUM(S8:S16)</f>
        <v>816289508520</v>
      </c>
      <c r="T17" s="32"/>
      <c r="U17" s="32"/>
    </row>
    <row r="18" spans="1:21"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</row>
    <row r="19" spans="1:21">
      <c r="I19" s="81"/>
      <c r="J19" s="82"/>
      <c r="K19" s="82"/>
      <c r="L19" s="82"/>
      <c r="M19" s="82"/>
      <c r="N19" s="82"/>
      <c r="O19" s="81"/>
      <c r="P19" s="82"/>
      <c r="Q19" s="82"/>
      <c r="R19" s="82"/>
      <c r="S19" s="82"/>
    </row>
    <row r="20" spans="1:21"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</row>
    <row r="21" spans="1:21"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</row>
    <row r="22" spans="1:21"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</row>
    <row r="23" spans="1:21"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</row>
    <row r="24" spans="1:21"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</row>
    <row r="25" spans="1:21"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</row>
  </sheetData>
  <mergeCells count="8">
    <mergeCell ref="A1:S1"/>
    <mergeCell ref="A2:S2"/>
    <mergeCell ref="A3:S3"/>
    <mergeCell ref="A5:S5"/>
    <mergeCell ref="A6:A7"/>
    <mergeCell ref="I6:M6"/>
    <mergeCell ref="O6:S6"/>
    <mergeCell ref="E7:F7"/>
  </mergeCells>
  <pageMargins left="0.39" right="0.39" top="0.39" bottom="0.39" header="0" footer="0"/>
  <pageSetup scale="6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172"/>
  <sheetViews>
    <sheetView rightToLeft="1" view="pageBreakPreview" zoomScale="91" zoomScaleNormal="100" zoomScaleSheetLayoutView="91" workbookViewId="0">
      <selection activeCell="A8" sqref="A8"/>
    </sheetView>
  </sheetViews>
  <sheetFormatPr defaultRowHeight="12.75"/>
  <cols>
    <col min="1" max="1" width="50" customWidth="1"/>
    <col min="2" max="2" width="1.28515625" customWidth="1"/>
    <col min="3" max="3" width="22.42578125" customWidth="1"/>
    <col min="4" max="4" width="1.28515625" customWidth="1"/>
    <col min="5" max="5" width="23.5703125" customWidth="1"/>
    <col min="6" max="6" width="1.28515625" customWidth="1"/>
    <col min="7" max="7" width="20.140625" customWidth="1"/>
    <col min="8" max="8" width="1.28515625" customWidth="1"/>
    <col min="9" max="9" width="25.5703125" customWidth="1"/>
    <col min="10" max="10" width="1.28515625" customWidth="1"/>
    <col min="11" max="11" width="21" customWidth="1"/>
    <col min="12" max="12" width="1.28515625" customWidth="1"/>
    <col min="13" max="13" width="22.28515625" customWidth="1"/>
    <col min="15" max="15" width="12.5703125" bestFit="1" customWidth="1"/>
  </cols>
  <sheetData>
    <row r="1" spans="1:16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6" ht="21.75" customHeight="1">
      <c r="A2" s="90" t="s">
        <v>122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6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6" ht="14.45" customHeight="1"/>
    <row r="5" spans="1:16" ht="14.45" customHeight="1">
      <c r="A5" s="91" t="s">
        <v>170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6" ht="14.45" customHeight="1">
      <c r="A6" s="88" t="s">
        <v>125</v>
      </c>
      <c r="C6" s="88" t="s">
        <v>141</v>
      </c>
      <c r="D6" s="88"/>
      <c r="E6" s="88"/>
      <c r="F6" s="88"/>
      <c r="G6" s="88"/>
      <c r="I6" s="88" t="s">
        <v>142</v>
      </c>
      <c r="J6" s="88"/>
      <c r="K6" s="88"/>
      <c r="L6" s="88"/>
      <c r="M6" s="88"/>
    </row>
    <row r="7" spans="1:16" ht="29.1" customHeight="1">
      <c r="A7" s="88"/>
      <c r="C7" s="14" t="s">
        <v>167</v>
      </c>
      <c r="D7" s="3"/>
      <c r="E7" s="14" t="s">
        <v>163</v>
      </c>
      <c r="F7" s="3"/>
      <c r="G7" s="14" t="s">
        <v>168</v>
      </c>
      <c r="I7" s="14" t="s">
        <v>167</v>
      </c>
      <c r="J7" s="3"/>
      <c r="K7" s="14" t="s">
        <v>163</v>
      </c>
      <c r="L7" s="3"/>
      <c r="M7" s="14" t="s">
        <v>168</v>
      </c>
    </row>
    <row r="8" spans="1:16" ht="21.75" customHeight="1">
      <c r="A8" s="10" t="s">
        <v>180</v>
      </c>
      <c r="C8" s="19">
        <v>3062</v>
      </c>
      <c r="D8" s="17"/>
      <c r="E8" s="34">
        <v>0</v>
      </c>
      <c r="F8" s="17"/>
      <c r="G8" s="19">
        <f>C8-E8</f>
        <v>3062</v>
      </c>
      <c r="H8" s="17"/>
      <c r="I8" s="34">
        <v>10384</v>
      </c>
      <c r="J8" s="17"/>
      <c r="K8" s="19">
        <v>0</v>
      </c>
      <c r="L8" s="17"/>
      <c r="M8" s="34">
        <f>I8-K8</f>
        <v>10384</v>
      </c>
      <c r="O8" s="32"/>
      <c r="P8" s="32"/>
    </row>
    <row r="9" spans="1:16" ht="21.75" customHeight="1">
      <c r="A9" s="10" t="s">
        <v>183</v>
      </c>
      <c r="C9" s="19">
        <v>0</v>
      </c>
      <c r="D9" s="17"/>
      <c r="E9" s="34">
        <v>0</v>
      </c>
      <c r="F9" s="17"/>
      <c r="G9" s="40">
        <f t="shared" ref="G9:G72" si="0">C9-E9</f>
        <v>0</v>
      </c>
      <c r="H9" s="17"/>
      <c r="I9" s="34">
        <v>219178082</v>
      </c>
      <c r="J9" s="17"/>
      <c r="K9" s="19">
        <v>0</v>
      </c>
      <c r="L9" s="17"/>
      <c r="M9" s="34">
        <f t="shared" ref="M9:M72" si="1">I9-K9</f>
        <v>219178082</v>
      </c>
      <c r="O9" s="32"/>
      <c r="P9" s="32"/>
    </row>
    <row r="10" spans="1:16" ht="21.75" customHeight="1">
      <c r="A10" s="10" t="s">
        <v>181</v>
      </c>
      <c r="C10" s="19">
        <v>23223</v>
      </c>
      <c r="D10" s="17"/>
      <c r="E10" s="34">
        <v>0</v>
      </c>
      <c r="F10" s="17"/>
      <c r="G10" s="40">
        <f t="shared" si="0"/>
        <v>23223</v>
      </c>
      <c r="H10" s="17"/>
      <c r="I10" s="34">
        <v>45672</v>
      </c>
      <c r="J10" s="17"/>
      <c r="K10" s="19">
        <v>0</v>
      </c>
      <c r="L10" s="17"/>
      <c r="M10" s="34">
        <f t="shared" si="1"/>
        <v>45672</v>
      </c>
      <c r="O10" s="32"/>
      <c r="P10" s="32"/>
    </row>
    <row r="11" spans="1:16" ht="21.75" customHeight="1">
      <c r="A11" s="10" t="s">
        <v>183</v>
      </c>
      <c r="C11" s="19">
        <v>0</v>
      </c>
      <c r="D11" s="17"/>
      <c r="E11" s="34">
        <v>0</v>
      </c>
      <c r="F11" s="17"/>
      <c r="G11" s="40">
        <f t="shared" si="0"/>
        <v>0</v>
      </c>
      <c r="H11" s="17"/>
      <c r="I11" s="34">
        <v>118082205</v>
      </c>
      <c r="J11" s="17"/>
      <c r="K11" s="19">
        <v>0</v>
      </c>
      <c r="L11" s="17"/>
      <c r="M11" s="34">
        <f t="shared" si="1"/>
        <v>118082205</v>
      </c>
      <c r="O11" s="32"/>
      <c r="P11" s="32"/>
    </row>
    <row r="12" spans="1:16" ht="21.75" customHeight="1">
      <c r="A12" s="10" t="s">
        <v>183</v>
      </c>
      <c r="C12" s="19">
        <v>0</v>
      </c>
      <c r="D12" s="17"/>
      <c r="E12" s="34">
        <v>0</v>
      </c>
      <c r="F12" s="17"/>
      <c r="G12" s="40">
        <f t="shared" si="0"/>
        <v>0</v>
      </c>
      <c r="H12" s="17"/>
      <c r="I12" s="34">
        <v>116302917</v>
      </c>
      <c r="J12" s="17"/>
      <c r="K12" s="19">
        <v>0</v>
      </c>
      <c r="L12" s="17"/>
      <c r="M12" s="34">
        <f t="shared" si="1"/>
        <v>116302917</v>
      </c>
      <c r="O12" s="32"/>
      <c r="P12" s="32"/>
    </row>
    <row r="13" spans="1:16" ht="21.75" customHeight="1">
      <c r="A13" s="10" t="s">
        <v>183</v>
      </c>
      <c r="C13" s="19">
        <v>0</v>
      </c>
      <c r="D13" s="17"/>
      <c r="E13" s="34">
        <v>0</v>
      </c>
      <c r="F13" s="17"/>
      <c r="G13" s="40">
        <f t="shared" si="0"/>
        <v>0</v>
      </c>
      <c r="H13" s="17"/>
      <c r="I13" s="34">
        <v>298426006</v>
      </c>
      <c r="J13" s="17"/>
      <c r="K13" s="19">
        <v>0</v>
      </c>
      <c r="L13" s="17"/>
      <c r="M13" s="34">
        <f t="shared" si="1"/>
        <v>298426006</v>
      </c>
      <c r="O13" s="32"/>
      <c r="P13" s="32"/>
    </row>
    <row r="14" spans="1:16" ht="21.75" customHeight="1">
      <c r="A14" s="10" t="s">
        <v>183</v>
      </c>
      <c r="C14" s="19">
        <v>0</v>
      </c>
      <c r="D14" s="17"/>
      <c r="E14" s="34">
        <v>0</v>
      </c>
      <c r="F14" s="17"/>
      <c r="G14" s="40">
        <f t="shared" si="0"/>
        <v>0</v>
      </c>
      <c r="H14" s="17"/>
      <c r="I14" s="34">
        <v>15583562</v>
      </c>
      <c r="J14" s="17"/>
      <c r="K14" s="19">
        <v>0</v>
      </c>
      <c r="L14" s="17"/>
      <c r="M14" s="34">
        <f t="shared" si="1"/>
        <v>15583562</v>
      </c>
      <c r="O14" s="32"/>
      <c r="P14" s="32"/>
    </row>
    <row r="15" spans="1:16" ht="21.75" customHeight="1">
      <c r="A15" s="10" t="s">
        <v>183</v>
      </c>
      <c r="C15" s="19">
        <v>0</v>
      </c>
      <c r="D15" s="17"/>
      <c r="E15" s="34">
        <v>0</v>
      </c>
      <c r="F15" s="17"/>
      <c r="G15" s="40">
        <f t="shared" si="0"/>
        <v>0</v>
      </c>
      <c r="H15" s="17"/>
      <c r="I15" s="34">
        <v>87049055</v>
      </c>
      <c r="J15" s="17"/>
      <c r="K15" s="19">
        <v>0</v>
      </c>
      <c r="L15" s="17"/>
      <c r="M15" s="34">
        <f t="shared" si="1"/>
        <v>87049055</v>
      </c>
      <c r="O15" s="32"/>
      <c r="P15" s="32"/>
    </row>
    <row r="16" spans="1:16" ht="21.75" customHeight="1">
      <c r="A16" s="10" t="s">
        <v>183</v>
      </c>
      <c r="C16" s="19">
        <v>0</v>
      </c>
      <c r="D16" s="17"/>
      <c r="E16" s="34">
        <v>0</v>
      </c>
      <c r="F16" s="17"/>
      <c r="G16" s="40">
        <f t="shared" si="0"/>
        <v>0</v>
      </c>
      <c r="H16" s="17"/>
      <c r="I16" s="34">
        <v>290850961</v>
      </c>
      <c r="J16" s="17"/>
      <c r="K16" s="19">
        <v>0</v>
      </c>
      <c r="L16" s="17"/>
      <c r="M16" s="34">
        <f t="shared" si="1"/>
        <v>290850961</v>
      </c>
      <c r="O16" s="32"/>
      <c r="P16" s="32"/>
    </row>
    <row r="17" spans="1:16" ht="21.75" customHeight="1">
      <c r="A17" s="10" t="s">
        <v>182</v>
      </c>
      <c r="C17" s="19">
        <v>17402</v>
      </c>
      <c r="D17" s="17"/>
      <c r="E17" s="34">
        <v>0</v>
      </c>
      <c r="F17" s="17"/>
      <c r="G17" s="40">
        <f t="shared" si="0"/>
        <v>17402</v>
      </c>
      <c r="H17" s="17"/>
      <c r="I17" s="34">
        <v>-17964728</v>
      </c>
      <c r="J17" s="17"/>
      <c r="K17" s="19">
        <v>0</v>
      </c>
      <c r="L17" s="17"/>
      <c r="M17" s="34">
        <f t="shared" si="1"/>
        <v>-17964728</v>
      </c>
      <c r="O17" s="32"/>
      <c r="P17" s="32"/>
    </row>
    <row r="18" spans="1:16" ht="21.75" customHeight="1">
      <c r="A18" s="10" t="s">
        <v>216</v>
      </c>
      <c r="C18" s="19">
        <v>0</v>
      </c>
      <c r="D18" s="17"/>
      <c r="E18" s="34">
        <v>0</v>
      </c>
      <c r="F18" s="17"/>
      <c r="G18" s="40">
        <f t="shared" si="0"/>
        <v>0</v>
      </c>
      <c r="H18" s="17"/>
      <c r="I18" s="34">
        <v>2158621116</v>
      </c>
      <c r="J18" s="17"/>
      <c r="K18" s="19">
        <v>0</v>
      </c>
      <c r="L18" s="17"/>
      <c r="M18" s="34">
        <f t="shared" si="1"/>
        <v>2158621116</v>
      </c>
      <c r="O18" s="32"/>
      <c r="P18" s="32"/>
    </row>
    <row r="19" spans="1:16" ht="21.75" customHeight="1">
      <c r="A19" s="10" t="s">
        <v>216</v>
      </c>
      <c r="C19" s="19">
        <v>0</v>
      </c>
      <c r="D19" s="17"/>
      <c r="E19" s="34">
        <v>0</v>
      </c>
      <c r="F19" s="17"/>
      <c r="G19" s="40">
        <f t="shared" si="0"/>
        <v>0</v>
      </c>
      <c r="H19" s="17"/>
      <c r="I19" s="34">
        <v>3659442966</v>
      </c>
      <c r="J19" s="17"/>
      <c r="K19" s="19">
        <v>0</v>
      </c>
      <c r="L19" s="17"/>
      <c r="M19" s="34">
        <f t="shared" si="1"/>
        <v>3659442966</v>
      </c>
      <c r="O19" s="32"/>
      <c r="P19" s="32"/>
    </row>
    <row r="20" spans="1:16" ht="21.75" customHeight="1">
      <c r="A20" s="10" t="s">
        <v>183</v>
      </c>
      <c r="C20" s="19">
        <v>1998146587</v>
      </c>
      <c r="D20" s="17"/>
      <c r="E20" s="34">
        <v>-31306378</v>
      </c>
      <c r="F20" s="17"/>
      <c r="G20" s="40">
        <f t="shared" si="0"/>
        <v>2029452965</v>
      </c>
      <c r="H20" s="17"/>
      <c r="I20" s="34">
        <v>38019021925</v>
      </c>
      <c r="J20" s="17"/>
      <c r="K20" s="19">
        <v>0</v>
      </c>
      <c r="L20" s="17"/>
      <c r="M20" s="34">
        <f t="shared" si="1"/>
        <v>38019021925</v>
      </c>
      <c r="O20" s="32"/>
      <c r="P20" s="32"/>
    </row>
    <row r="21" spans="1:16" ht="21.75" customHeight="1">
      <c r="A21" s="10" t="s">
        <v>216</v>
      </c>
      <c r="C21" s="19">
        <v>0</v>
      </c>
      <c r="D21" s="17"/>
      <c r="E21" s="34">
        <v>0</v>
      </c>
      <c r="F21" s="17"/>
      <c r="G21" s="40">
        <f t="shared" si="0"/>
        <v>0</v>
      </c>
      <c r="H21" s="17"/>
      <c r="I21" s="34">
        <v>7412050208</v>
      </c>
      <c r="J21" s="17"/>
      <c r="K21" s="19">
        <v>0</v>
      </c>
      <c r="L21" s="17"/>
      <c r="M21" s="34">
        <f t="shared" si="1"/>
        <v>7412050208</v>
      </c>
      <c r="O21" s="32"/>
      <c r="P21" s="32"/>
    </row>
    <row r="22" spans="1:16" ht="21.75" customHeight="1">
      <c r="A22" s="10" t="s">
        <v>216</v>
      </c>
      <c r="C22" s="19">
        <v>0</v>
      </c>
      <c r="D22" s="17"/>
      <c r="E22" s="34">
        <v>0</v>
      </c>
      <c r="F22" s="17"/>
      <c r="G22" s="40">
        <f t="shared" si="0"/>
        <v>0</v>
      </c>
      <c r="H22" s="17"/>
      <c r="I22" s="34">
        <v>1000142467</v>
      </c>
      <c r="J22" s="17"/>
      <c r="K22" s="19">
        <v>0</v>
      </c>
      <c r="L22" s="17"/>
      <c r="M22" s="34">
        <f t="shared" si="1"/>
        <v>1000142467</v>
      </c>
      <c r="O22" s="32"/>
      <c r="P22" s="32"/>
    </row>
    <row r="23" spans="1:16" ht="21.75" customHeight="1">
      <c r="A23" s="10" t="s">
        <v>183</v>
      </c>
      <c r="C23" s="19">
        <v>0</v>
      </c>
      <c r="D23" s="17"/>
      <c r="E23" s="34">
        <v>0</v>
      </c>
      <c r="F23" s="17"/>
      <c r="G23" s="40">
        <f t="shared" si="0"/>
        <v>0</v>
      </c>
      <c r="H23" s="17"/>
      <c r="I23" s="34">
        <v>1620416496</v>
      </c>
      <c r="J23" s="17"/>
      <c r="K23" s="19">
        <v>0</v>
      </c>
      <c r="L23" s="17"/>
      <c r="M23" s="34">
        <f t="shared" si="1"/>
        <v>1620416496</v>
      </c>
      <c r="O23" s="32"/>
      <c r="P23" s="32"/>
    </row>
    <row r="24" spans="1:16" ht="21.75" customHeight="1">
      <c r="A24" s="10" t="s">
        <v>216</v>
      </c>
      <c r="C24" s="19">
        <v>0</v>
      </c>
      <c r="D24" s="17"/>
      <c r="E24" s="34">
        <v>0</v>
      </c>
      <c r="F24" s="17"/>
      <c r="G24" s="40">
        <f t="shared" si="0"/>
        <v>0</v>
      </c>
      <c r="H24" s="17"/>
      <c r="I24" s="34">
        <v>2743249320</v>
      </c>
      <c r="J24" s="17"/>
      <c r="K24" s="19">
        <v>7616163</v>
      </c>
      <c r="L24" s="17"/>
      <c r="M24" s="34">
        <f t="shared" si="1"/>
        <v>2735633157</v>
      </c>
      <c r="O24" s="32"/>
      <c r="P24" s="32"/>
    </row>
    <row r="25" spans="1:16" ht="21.75" customHeight="1">
      <c r="A25" s="10" t="s">
        <v>219</v>
      </c>
      <c r="C25" s="19">
        <v>0</v>
      </c>
      <c r="D25" s="17"/>
      <c r="E25" s="34">
        <v>0</v>
      </c>
      <c r="F25" s="17"/>
      <c r="G25" s="40">
        <f t="shared" si="0"/>
        <v>0</v>
      </c>
      <c r="H25" s="17"/>
      <c r="I25" s="34">
        <v>100792510</v>
      </c>
      <c r="J25" s="17"/>
      <c r="K25" s="19">
        <v>0</v>
      </c>
      <c r="L25" s="17"/>
      <c r="M25" s="34">
        <f t="shared" si="1"/>
        <v>100792510</v>
      </c>
      <c r="O25" s="32"/>
      <c r="P25" s="32"/>
    </row>
    <row r="26" spans="1:16" ht="21.75" customHeight="1">
      <c r="A26" s="10" t="s">
        <v>183</v>
      </c>
      <c r="C26" s="19">
        <v>0</v>
      </c>
      <c r="D26" s="17"/>
      <c r="E26" s="34">
        <v>0</v>
      </c>
      <c r="F26" s="17"/>
      <c r="G26" s="40">
        <f t="shared" si="0"/>
        <v>0</v>
      </c>
      <c r="H26" s="17"/>
      <c r="I26" s="34">
        <v>365535398</v>
      </c>
      <c r="J26" s="17"/>
      <c r="K26" s="19">
        <v>159059</v>
      </c>
      <c r="L26" s="17"/>
      <c r="M26" s="34">
        <f t="shared" si="1"/>
        <v>365376339</v>
      </c>
      <c r="O26" s="32"/>
      <c r="P26" s="32"/>
    </row>
    <row r="27" spans="1:16" ht="21.75" customHeight="1">
      <c r="A27" s="10" t="s">
        <v>216</v>
      </c>
      <c r="C27" s="19">
        <v>0</v>
      </c>
      <c r="D27" s="17"/>
      <c r="E27" s="34">
        <v>0</v>
      </c>
      <c r="F27" s="17"/>
      <c r="G27" s="40">
        <f t="shared" si="0"/>
        <v>0</v>
      </c>
      <c r="H27" s="17"/>
      <c r="I27" s="34">
        <v>384876715</v>
      </c>
      <c r="J27" s="17"/>
      <c r="K27" s="19">
        <v>1250196</v>
      </c>
      <c r="L27" s="17"/>
      <c r="M27" s="34">
        <f t="shared" si="1"/>
        <v>383626519</v>
      </c>
      <c r="O27" s="32"/>
      <c r="P27" s="32"/>
    </row>
    <row r="28" spans="1:16" ht="21.75" customHeight="1">
      <c r="A28" s="10" t="s">
        <v>195</v>
      </c>
      <c r="C28" s="19">
        <v>0</v>
      </c>
      <c r="D28" s="17"/>
      <c r="E28" s="34">
        <v>0</v>
      </c>
      <c r="F28" s="17"/>
      <c r="G28" s="40">
        <f t="shared" si="0"/>
        <v>0</v>
      </c>
      <c r="H28" s="17"/>
      <c r="I28" s="34">
        <v>8483662699</v>
      </c>
      <c r="J28" s="17"/>
      <c r="K28" s="19">
        <v>8620676</v>
      </c>
      <c r="L28" s="17"/>
      <c r="M28" s="34">
        <f t="shared" si="1"/>
        <v>8475042023</v>
      </c>
      <c r="O28" s="32"/>
      <c r="P28" s="32"/>
    </row>
    <row r="29" spans="1:16" ht="21.75" customHeight="1">
      <c r="A29" s="10" t="s">
        <v>195</v>
      </c>
      <c r="C29" s="19">
        <v>0</v>
      </c>
      <c r="D29" s="17"/>
      <c r="E29" s="34">
        <v>0</v>
      </c>
      <c r="F29" s="17"/>
      <c r="G29" s="40">
        <f t="shared" si="0"/>
        <v>0</v>
      </c>
      <c r="H29" s="17"/>
      <c r="I29" s="34">
        <v>3543032779</v>
      </c>
      <c r="J29" s="17"/>
      <c r="K29" s="19">
        <v>11355704</v>
      </c>
      <c r="L29" s="17"/>
      <c r="M29" s="34">
        <f t="shared" si="1"/>
        <v>3531677075</v>
      </c>
      <c r="O29" s="32"/>
      <c r="P29" s="32"/>
    </row>
    <row r="30" spans="1:16" ht="21.75" customHeight="1">
      <c r="A30" s="10" t="s">
        <v>183</v>
      </c>
      <c r="C30" s="19">
        <v>0</v>
      </c>
      <c r="D30" s="17"/>
      <c r="E30" s="34">
        <v>0</v>
      </c>
      <c r="F30" s="17"/>
      <c r="G30" s="40">
        <f t="shared" si="0"/>
        <v>0</v>
      </c>
      <c r="H30" s="17"/>
      <c r="I30" s="34">
        <v>209732664</v>
      </c>
      <c r="J30" s="17"/>
      <c r="K30" s="19">
        <v>0</v>
      </c>
      <c r="L30" s="17"/>
      <c r="M30" s="34">
        <f t="shared" si="1"/>
        <v>209732664</v>
      </c>
      <c r="O30" s="32"/>
      <c r="P30" s="32"/>
    </row>
    <row r="31" spans="1:16" ht="21.75" customHeight="1">
      <c r="A31" s="10" t="s">
        <v>195</v>
      </c>
      <c r="C31" s="19">
        <v>0</v>
      </c>
      <c r="D31" s="17"/>
      <c r="E31" s="34">
        <v>0</v>
      </c>
      <c r="F31" s="17"/>
      <c r="G31" s="40">
        <f t="shared" si="0"/>
        <v>0</v>
      </c>
      <c r="H31" s="17"/>
      <c r="I31" s="34">
        <v>4547513661</v>
      </c>
      <c r="J31" s="17"/>
      <c r="K31" s="19">
        <v>0</v>
      </c>
      <c r="L31" s="17"/>
      <c r="M31" s="34">
        <f t="shared" si="1"/>
        <v>4547513661</v>
      </c>
      <c r="O31" s="32"/>
      <c r="P31" s="32"/>
    </row>
    <row r="32" spans="1:16" ht="21.75" customHeight="1">
      <c r="A32" s="38" t="s">
        <v>195</v>
      </c>
      <c r="C32" s="19">
        <v>0</v>
      </c>
      <c r="D32" s="17"/>
      <c r="E32" s="34">
        <v>0</v>
      </c>
      <c r="F32" s="17"/>
      <c r="G32" s="40">
        <f t="shared" si="0"/>
        <v>0</v>
      </c>
      <c r="H32" s="17"/>
      <c r="I32" s="34">
        <v>6593289606</v>
      </c>
      <c r="J32" s="17"/>
      <c r="K32" s="19">
        <v>0</v>
      </c>
      <c r="L32" s="17"/>
      <c r="M32" s="34">
        <f t="shared" si="1"/>
        <v>6593289606</v>
      </c>
      <c r="O32" s="32"/>
      <c r="P32" s="32"/>
    </row>
    <row r="33" spans="1:16" ht="21.75" customHeight="1">
      <c r="A33" s="10" t="s">
        <v>195</v>
      </c>
      <c r="C33" s="19">
        <v>0</v>
      </c>
      <c r="D33" s="17"/>
      <c r="E33" s="34">
        <v>0</v>
      </c>
      <c r="F33" s="17"/>
      <c r="G33" s="40">
        <f t="shared" si="0"/>
        <v>0</v>
      </c>
      <c r="H33" s="17"/>
      <c r="I33" s="34">
        <v>5417643716</v>
      </c>
      <c r="J33" s="17"/>
      <c r="K33" s="19">
        <v>0</v>
      </c>
      <c r="L33" s="17"/>
      <c r="M33" s="34">
        <f t="shared" si="1"/>
        <v>5417643716</v>
      </c>
      <c r="O33" s="32"/>
      <c r="P33" s="32"/>
    </row>
    <row r="34" spans="1:16" ht="21.75" customHeight="1">
      <c r="A34" s="10" t="s">
        <v>204</v>
      </c>
      <c r="C34" s="19">
        <v>0</v>
      </c>
      <c r="D34" s="17"/>
      <c r="E34" s="34">
        <v>-24229653</v>
      </c>
      <c r="F34" s="17"/>
      <c r="G34" s="40">
        <f t="shared" si="0"/>
        <v>24229653</v>
      </c>
      <c r="H34" s="17"/>
      <c r="I34" s="34">
        <v>16088237578</v>
      </c>
      <c r="J34" s="17"/>
      <c r="K34" s="19">
        <v>0</v>
      </c>
      <c r="L34" s="17"/>
      <c r="M34" s="34">
        <f t="shared" si="1"/>
        <v>16088237578</v>
      </c>
      <c r="O34" s="32"/>
      <c r="P34" s="32"/>
    </row>
    <row r="35" spans="1:16" ht="21.75" customHeight="1">
      <c r="A35" s="10" t="s">
        <v>195</v>
      </c>
      <c r="C35" s="19">
        <v>0</v>
      </c>
      <c r="D35" s="17"/>
      <c r="E35" s="34">
        <v>-35656644</v>
      </c>
      <c r="F35" s="17"/>
      <c r="G35" s="40">
        <f t="shared" si="0"/>
        <v>35656644</v>
      </c>
      <c r="H35" s="17"/>
      <c r="I35" s="34">
        <v>46256830594</v>
      </c>
      <c r="J35" s="17"/>
      <c r="K35" s="19">
        <v>0</v>
      </c>
      <c r="L35" s="17"/>
      <c r="M35" s="34">
        <f t="shared" si="1"/>
        <v>46256830594</v>
      </c>
      <c r="O35" s="32"/>
      <c r="P35" s="32"/>
    </row>
    <row r="36" spans="1:16" ht="21.75" customHeight="1">
      <c r="A36" s="10" t="s">
        <v>204</v>
      </c>
      <c r="C36" s="19">
        <v>0</v>
      </c>
      <c r="D36" s="17"/>
      <c r="E36" s="34">
        <v>0</v>
      </c>
      <c r="F36" s="17"/>
      <c r="G36" s="40">
        <f t="shared" si="0"/>
        <v>0</v>
      </c>
      <c r="H36" s="17"/>
      <c r="I36" s="34">
        <v>16305091861</v>
      </c>
      <c r="J36" s="17"/>
      <c r="K36" s="19">
        <v>0</v>
      </c>
      <c r="L36" s="17"/>
      <c r="M36" s="34">
        <f t="shared" si="1"/>
        <v>16305091861</v>
      </c>
      <c r="O36" s="32"/>
      <c r="P36" s="32"/>
    </row>
    <row r="37" spans="1:16" ht="21.75" customHeight="1">
      <c r="A37" s="10" t="s">
        <v>204</v>
      </c>
      <c r="C37" s="19">
        <v>0</v>
      </c>
      <c r="D37" s="17"/>
      <c r="E37" s="34">
        <v>0</v>
      </c>
      <c r="F37" s="17"/>
      <c r="G37" s="40">
        <f t="shared" si="0"/>
        <v>0</v>
      </c>
      <c r="H37" s="17"/>
      <c r="I37" s="34">
        <v>8703708881</v>
      </c>
      <c r="J37" s="17"/>
      <c r="K37" s="19">
        <v>0</v>
      </c>
      <c r="L37" s="17"/>
      <c r="M37" s="34">
        <f t="shared" si="1"/>
        <v>8703708881</v>
      </c>
      <c r="O37" s="32"/>
      <c r="P37" s="32"/>
    </row>
    <row r="38" spans="1:16" ht="21.75" customHeight="1">
      <c r="A38" s="10" t="s">
        <v>183</v>
      </c>
      <c r="C38" s="19">
        <v>0</v>
      </c>
      <c r="D38" s="17"/>
      <c r="E38" s="34">
        <v>0</v>
      </c>
      <c r="F38" s="17"/>
      <c r="G38" s="40">
        <f t="shared" si="0"/>
        <v>0</v>
      </c>
      <c r="H38" s="17"/>
      <c r="I38" s="34">
        <v>4135463097</v>
      </c>
      <c r="J38" s="17"/>
      <c r="K38" s="19">
        <v>0</v>
      </c>
      <c r="L38" s="17"/>
      <c r="M38" s="34">
        <f t="shared" si="1"/>
        <v>4135463097</v>
      </c>
      <c r="O38" s="32"/>
      <c r="P38" s="32"/>
    </row>
    <row r="39" spans="1:16" ht="21.75" customHeight="1">
      <c r="A39" s="10" t="s">
        <v>183</v>
      </c>
      <c r="C39" s="19">
        <v>889924409</v>
      </c>
      <c r="D39" s="17"/>
      <c r="E39" s="34">
        <v>-12903815</v>
      </c>
      <c r="F39" s="17"/>
      <c r="G39" s="40">
        <f t="shared" si="0"/>
        <v>902828224</v>
      </c>
      <c r="H39" s="17"/>
      <c r="I39" s="34">
        <v>16270356174</v>
      </c>
      <c r="J39" s="17"/>
      <c r="K39" s="19">
        <v>0</v>
      </c>
      <c r="L39" s="17"/>
      <c r="M39" s="34">
        <f t="shared" si="1"/>
        <v>16270356174</v>
      </c>
      <c r="O39" s="32"/>
      <c r="P39" s="32"/>
    </row>
    <row r="40" spans="1:16" ht="21.75" customHeight="1">
      <c r="A40" s="10" t="s">
        <v>183</v>
      </c>
      <c r="C40" s="19">
        <v>0</v>
      </c>
      <c r="D40" s="17"/>
      <c r="E40" s="34">
        <v>0</v>
      </c>
      <c r="F40" s="17"/>
      <c r="G40" s="40">
        <f t="shared" si="0"/>
        <v>0</v>
      </c>
      <c r="H40" s="17"/>
      <c r="I40" s="34">
        <v>2619287683</v>
      </c>
      <c r="J40" s="17"/>
      <c r="K40" s="19">
        <v>0</v>
      </c>
      <c r="L40" s="17"/>
      <c r="M40" s="34">
        <f t="shared" si="1"/>
        <v>2619287683</v>
      </c>
      <c r="O40" s="32"/>
      <c r="P40" s="32"/>
    </row>
    <row r="41" spans="1:16" ht="21.75" customHeight="1">
      <c r="A41" s="10" t="s">
        <v>184</v>
      </c>
      <c r="C41" s="19">
        <v>603790</v>
      </c>
      <c r="D41" s="17"/>
      <c r="E41" s="34">
        <v>0</v>
      </c>
      <c r="F41" s="17"/>
      <c r="G41" s="40">
        <f t="shared" si="0"/>
        <v>603790</v>
      </c>
      <c r="H41" s="17"/>
      <c r="I41" s="34">
        <v>7981605</v>
      </c>
      <c r="J41" s="17"/>
      <c r="K41" s="19">
        <v>0</v>
      </c>
      <c r="L41" s="17"/>
      <c r="M41" s="34">
        <f t="shared" si="1"/>
        <v>7981605</v>
      </c>
      <c r="O41" s="32"/>
      <c r="P41" s="32"/>
    </row>
    <row r="42" spans="1:16" ht="21.75" customHeight="1">
      <c r="A42" s="10" t="s">
        <v>183</v>
      </c>
      <c r="C42" s="19">
        <v>0</v>
      </c>
      <c r="D42" s="17"/>
      <c r="E42" s="34">
        <v>0</v>
      </c>
      <c r="F42" s="17"/>
      <c r="G42" s="40">
        <f t="shared" si="0"/>
        <v>0</v>
      </c>
      <c r="H42" s="17"/>
      <c r="I42" s="34">
        <v>12913865767</v>
      </c>
      <c r="J42" s="17"/>
      <c r="K42" s="19">
        <v>0</v>
      </c>
      <c r="L42" s="17"/>
      <c r="M42" s="34">
        <f t="shared" si="1"/>
        <v>12913865767</v>
      </c>
      <c r="O42" s="32"/>
      <c r="P42" s="32"/>
    </row>
    <row r="43" spans="1:16" ht="21.75" customHeight="1">
      <c r="A43" s="10" t="s">
        <v>216</v>
      </c>
      <c r="C43" s="19">
        <v>0</v>
      </c>
      <c r="D43" s="17"/>
      <c r="E43" s="34">
        <v>0</v>
      </c>
      <c r="F43" s="17"/>
      <c r="G43" s="40">
        <f t="shared" si="0"/>
        <v>0</v>
      </c>
      <c r="H43" s="17"/>
      <c r="I43" s="34">
        <v>5749823569</v>
      </c>
      <c r="J43" s="17"/>
      <c r="K43" s="19">
        <v>0</v>
      </c>
      <c r="L43" s="17"/>
      <c r="M43" s="34">
        <f t="shared" si="1"/>
        <v>5749823569</v>
      </c>
      <c r="O43" s="32"/>
      <c r="P43" s="32"/>
    </row>
    <row r="44" spans="1:16" ht="21.75" customHeight="1">
      <c r="A44" s="10" t="s">
        <v>183</v>
      </c>
      <c r="C44" s="19">
        <v>832603650</v>
      </c>
      <c r="D44" s="17"/>
      <c r="E44" s="34">
        <v>-13499106</v>
      </c>
      <c r="F44" s="17"/>
      <c r="G44" s="40">
        <f t="shared" si="0"/>
        <v>846102756</v>
      </c>
      <c r="H44" s="17"/>
      <c r="I44" s="34">
        <v>14255934254</v>
      </c>
      <c r="J44" s="17"/>
      <c r="K44" s="19">
        <v>0</v>
      </c>
      <c r="L44" s="17"/>
      <c r="M44" s="34">
        <f t="shared" si="1"/>
        <v>14255934254</v>
      </c>
      <c r="O44" s="32"/>
      <c r="P44" s="32"/>
    </row>
    <row r="45" spans="1:16" ht="21.75" customHeight="1">
      <c r="A45" s="10" t="s">
        <v>216</v>
      </c>
      <c r="C45" s="19">
        <v>0</v>
      </c>
      <c r="D45" s="17"/>
      <c r="E45" s="34">
        <v>0</v>
      </c>
      <c r="F45" s="17"/>
      <c r="G45" s="40">
        <f t="shared" si="0"/>
        <v>0</v>
      </c>
      <c r="H45" s="17"/>
      <c r="I45" s="34">
        <v>952099975</v>
      </c>
      <c r="J45" s="17"/>
      <c r="K45" s="19">
        <v>0</v>
      </c>
      <c r="L45" s="17"/>
      <c r="M45" s="34">
        <f t="shared" si="1"/>
        <v>952099975</v>
      </c>
      <c r="O45" s="32"/>
      <c r="P45" s="32"/>
    </row>
    <row r="46" spans="1:16" ht="21.75" customHeight="1">
      <c r="A46" s="10" t="s">
        <v>216</v>
      </c>
      <c r="C46" s="19">
        <v>0</v>
      </c>
      <c r="D46" s="17"/>
      <c r="E46" s="34">
        <v>0</v>
      </c>
      <c r="F46" s="17"/>
      <c r="G46" s="40">
        <f t="shared" si="0"/>
        <v>0</v>
      </c>
      <c r="H46" s="17"/>
      <c r="I46" s="34">
        <v>2872876719</v>
      </c>
      <c r="J46" s="17"/>
      <c r="K46" s="19">
        <v>0</v>
      </c>
      <c r="L46" s="17"/>
      <c r="M46" s="34">
        <f t="shared" si="1"/>
        <v>2872876719</v>
      </c>
      <c r="O46" s="32"/>
      <c r="P46" s="32"/>
    </row>
    <row r="47" spans="1:16" ht="21.75" customHeight="1">
      <c r="A47" s="10" t="s">
        <v>204</v>
      </c>
      <c r="C47" s="19">
        <v>0</v>
      </c>
      <c r="D47" s="17"/>
      <c r="E47" s="34">
        <v>0</v>
      </c>
      <c r="F47" s="17"/>
      <c r="G47" s="40">
        <f t="shared" si="0"/>
        <v>0</v>
      </c>
      <c r="H47" s="17"/>
      <c r="I47" s="34">
        <v>1705699461</v>
      </c>
      <c r="J47" s="17"/>
      <c r="K47" s="19">
        <v>4212050</v>
      </c>
      <c r="L47" s="17"/>
      <c r="M47" s="34">
        <f t="shared" si="1"/>
        <v>1701487411</v>
      </c>
      <c r="O47" s="32"/>
      <c r="P47" s="32"/>
    </row>
    <row r="48" spans="1:16" ht="21.75" customHeight="1">
      <c r="A48" s="10" t="s">
        <v>195</v>
      </c>
      <c r="C48" s="19">
        <v>0</v>
      </c>
      <c r="D48" s="17"/>
      <c r="E48" s="34">
        <v>0</v>
      </c>
      <c r="F48" s="17"/>
      <c r="G48" s="40">
        <f t="shared" si="0"/>
        <v>0</v>
      </c>
      <c r="H48" s="17"/>
      <c r="I48" s="34">
        <v>4303843596</v>
      </c>
      <c r="J48" s="17"/>
      <c r="K48" s="19">
        <v>5867061</v>
      </c>
      <c r="L48" s="17"/>
      <c r="M48" s="34">
        <f t="shared" si="1"/>
        <v>4297976535</v>
      </c>
      <c r="O48" s="32"/>
      <c r="P48" s="32"/>
    </row>
    <row r="49" spans="1:16" ht="21.75" customHeight="1">
      <c r="A49" s="10" t="s">
        <v>185</v>
      </c>
      <c r="C49" s="19">
        <v>0</v>
      </c>
      <c r="D49" s="17"/>
      <c r="E49" s="34">
        <v>0</v>
      </c>
      <c r="F49" s="17"/>
      <c r="G49" s="40">
        <f t="shared" si="0"/>
        <v>0</v>
      </c>
      <c r="H49" s="17"/>
      <c r="I49" s="34">
        <v>-9792568</v>
      </c>
      <c r="J49" s="17"/>
      <c r="K49" s="19">
        <v>0</v>
      </c>
      <c r="L49" s="17"/>
      <c r="M49" s="34">
        <f t="shared" si="1"/>
        <v>-9792568</v>
      </c>
      <c r="O49" s="32"/>
      <c r="P49" s="32"/>
    </row>
    <row r="50" spans="1:16" ht="21.75" customHeight="1">
      <c r="A50" s="10" t="s">
        <v>186</v>
      </c>
      <c r="C50" s="19">
        <v>0</v>
      </c>
      <c r="D50" s="17"/>
      <c r="E50" s="34">
        <v>0</v>
      </c>
      <c r="F50" s="17"/>
      <c r="G50" s="40">
        <f t="shared" si="0"/>
        <v>0</v>
      </c>
      <c r="H50" s="17"/>
      <c r="I50" s="34">
        <v>-394701</v>
      </c>
      <c r="J50" s="17"/>
      <c r="K50" s="19">
        <v>396</v>
      </c>
      <c r="L50" s="17"/>
      <c r="M50" s="34">
        <f t="shared" si="1"/>
        <v>-395097</v>
      </c>
      <c r="O50" s="32"/>
      <c r="P50" s="32"/>
    </row>
    <row r="51" spans="1:16" ht="21.75" customHeight="1">
      <c r="A51" s="10" t="s">
        <v>220</v>
      </c>
      <c r="C51" s="19">
        <v>0</v>
      </c>
      <c r="D51" s="17"/>
      <c r="E51" s="34">
        <v>0</v>
      </c>
      <c r="F51" s="17"/>
      <c r="G51" s="40">
        <f t="shared" si="0"/>
        <v>0</v>
      </c>
      <c r="H51" s="17"/>
      <c r="I51" s="34">
        <v>27741783067</v>
      </c>
      <c r="J51" s="17"/>
      <c r="K51" s="19">
        <v>3479342</v>
      </c>
      <c r="L51" s="17"/>
      <c r="M51" s="34">
        <f t="shared" si="1"/>
        <v>27738303725</v>
      </c>
      <c r="O51" s="32"/>
      <c r="P51" s="32"/>
    </row>
    <row r="52" spans="1:16" ht="21.75" customHeight="1">
      <c r="A52" s="10" t="s">
        <v>220</v>
      </c>
      <c r="C52" s="19">
        <v>0</v>
      </c>
      <c r="D52" s="17"/>
      <c r="E52" s="34">
        <v>0</v>
      </c>
      <c r="F52" s="17"/>
      <c r="G52" s="40">
        <f t="shared" si="0"/>
        <v>0</v>
      </c>
      <c r="H52" s="17"/>
      <c r="I52" s="34">
        <v>46236305112</v>
      </c>
      <c r="J52" s="17"/>
      <c r="K52" s="19">
        <v>5798911</v>
      </c>
      <c r="L52" s="17"/>
      <c r="M52" s="34">
        <f t="shared" si="1"/>
        <v>46230506201</v>
      </c>
      <c r="O52" s="32"/>
      <c r="P52" s="32"/>
    </row>
    <row r="53" spans="1:16" ht="21.75" customHeight="1">
      <c r="A53" s="10" t="s">
        <v>200</v>
      </c>
      <c r="C53" s="19">
        <v>0</v>
      </c>
      <c r="D53" s="17"/>
      <c r="E53" s="34">
        <v>0</v>
      </c>
      <c r="F53" s="17"/>
      <c r="G53" s="40">
        <f t="shared" si="0"/>
        <v>0</v>
      </c>
      <c r="H53" s="17"/>
      <c r="I53" s="34">
        <v>46236305112</v>
      </c>
      <c r="J53" s="17"/>
      <c r="K53" s="19">
        <v>5798911</v>
      </c>
      <c r="L53" s="17"/>
      <c r="M53" s="34">
        <f t="shared" si="1"/>
        <v>46230506201</v>
      </c>
      <c r="O53" s="32"/>
      <c r="P53" s="32"/>
    </row>
    <row r="54" spans="1:16" ht="21.75" customHeight="1">
      <c r="A54" s="10" t="s">
        <v>220</v>
      </c>
      <c r="C54" s="19">
        <v>0</v>
      </c>
      <c r="D54" s="17"/>
      <c r="E54" s="34">
        <v>0</v>
      </c>
      <c r="F54" s="17"/>
      <c r="G54" s="40">
        <f t="shared" si="0"/>
        <v>0</v>
      </c>
      <c r="H54" s="17"/>
      <c r="I54" s="34">
        <v>18494522043</v>
      </c>
      <c r="J54" s="17"/>
      <c r="K54" s="19">
        <v>2319569</v>
      </c>
      <c r="L54" s="17"/>
      <c r="M54" s="34">
        <f t="shared" si="1"/>
        <v>18492202474</v>
      </c>
      <c r="O54" s="32"/>
      <c r="P54" s="32"/>
    </row>
    <row r="55" spans="1:16" ht="21.75" customHeight="1">
      <c r="A55" s="10" t="s">
        <v>220</v>
      </c>
      <c r="C55" s="19">
        <v>0</v>
      </c>
      <c r="D55" s="17"/>
      <c r="E55" s="34">
        <v>0</v>
      </c>
      <c r="F55" s="17"/>
      <c r="G55" s="40">
        <f t="shared" si="0"/>
        <v>0</v>
      </c>
      <c r="H55" s="17"/>
      <c r="I55" s="34">
        <v>18494522043</v>
      </c>
      <c r="J55" s="17"/>
      <c r="K55" s="19">
        <v>2319569</v>
      </c>
      <c r="L55" s="17"/>
      <c r="M55" s="34">
        <f t="shared" si="1"/>
        <v>18492202474</v>
      </c>
      <c r="O55" s="32"/>
      <c r="P55" s="32"/>
    </row>
    <row r="56" spans="1:16" ht="21.75" customHeight="1">
      <c r="A56" s="10" t="s">
        <v>220</v>
      </c>
      <c r="C56" s="19">
        <v>0</v>
      </c>
      <c r="D56" s="17"/>
      <c r="E56" s="34">
        <v>0</v>
      </c>
      <c r="F56" s="17"/>
      <c r="G56" s="40">
        <f t="shared" si="0"/>
        <v>0</v>
      </c>
      <c r="H56" s="17"/>
      <c r="I56" s="34">
        <v>27741783065</v>
      </c>
      <c r="J56" s="17"/>
      <c r="K56" s="19">
        <v>3479342</v>
      </c>
      <c r="L56" s="17"/>
      <c r="M56" s="34">
        <f t="shared" si="1"/>
        <v>27738303723</v>
      </c>
      <c r="O56" s="32"/>
      <c r="P56" s="32"/>
    </row>
    <row r="57" spans="1:16" ht="21.75" customHeight="1">
      <c r="A57" s="10" t="s">
        <v>183</v>
      </c>
      <c r="C57" s="19">
        <v>0</v>
      </c>
      <c r="D57" s="17"/>
      <c r="E57" s="34">
        <v>0</v>
      </c>
      <c r="F57" s="17"/>
      <c r="G57" s="40">
        <f t="shared" si="0"/>
        <v>0</v>
      </c>
      <c r="H57" s="17"/>
      <c r="I57" s="34">
        <v>2838753972</v>
      </c>
      <c r="J57" s="17"/>
      <c r="K57" s="19">
        <v>1418154</v>
      </c>
      <c r="L57" s="17"/>
      <c r="M57" s="34">
        <f t="shared" si="1"/>
        <v>2837335818</v>
      </c>
      <c r="O57" s="32"/>
      <c r="P57" s="32"/>
    </row>
    <row r="58" spans="1:16" ht="21.75" customHeight="1">
      <c r="A58" s="10" t="s">
        <v>195</v>
      </c>
      <c r="C58" s="19">
        <v>0</v>
      </c>
      <c r="D58" s="17"/>
      <c r="E58" s="34">
        <v>0</v>
      </c>
      <c r="F58" s="17"/>
      <c r="G58" s="40">
        <f t="shared" si="0"/>
        <v>0</v>
      </c>
      <c r="H58" s="17"/>
      <c r="I58" s="34">
        <v>1989316535</v>
      </c>
      <c r="J58" s="17"/>
      <c r="K58" s="19">
        <v>48450</v>
      </c>
      <c r="L58" s="17"/>
      <c r="M58" s="34">
        <f t="shared" si="1"/>
        <v>1989268085</v>
      </c>
      <c r="O58" s="32"/>
      <c r="P58" s="32"/>
    </row>
    <row r="59" spans="1:16" ht="21.75" customHeight="1">
      <c r="A59" s="10" t="s">
        <v>200</v>
      </c>
      <c r="C59" s="19">
        <v>0</v>
      </c>
      <c r="D59" s="17"/>
      <c r="E59" s="34">
        <v>0</v>
      </c>
      <c r="F59" s="17"/>
      <c r="G59" s="40">
        <f t="shared" si="0"/>
        <v>0</v>
      </c>
      <c r="H59" s="17"/>
      <c r="I59" s="34">
        <v>72141592620</v>
      </c>
      <c r="J59" s="17"/>
      <c r="K59" s="19">
        <v>0</v>
      </c>
      <c r="L59" s="17"/>
      <c r="M59" s="34">
        <f t="shared" si="1"/>
        <v>72141592620</v>
      </c>
      <c r="O59" s="32"/>
      <c r="P59" s="32"/>
    </row>
    <row r="60" spans="1:16" ht="21.75" customHeight="1">
      <c r="A60" s="10" t="s">
        <v>200</v>
      </c>
      <c r="C60" s="19">
        <v>0</v>
      </c>
      <c r="D60" s="17"/>
      <c r="E60" s="34">
        <v>0</v>
      </c>
      <c r="F60" s="17"/>
      <c r="G60" s="40">
        <f t="shared" si="0"/>
        <v>0</v>
      </c>
      <c r="H60" s="17"/>
      <c r="I60" s="34">
        <v>48320360654</v>
      </c>
      <c r="J60" s="17"/>
      <c r="K60" s="19">
        <v>0</v>
      </c>
      <c r="L60" s="17"/>
      <c r="M60" s="34">
        <f t="shared" si="1"/>
        <v>48320360654</v>
      </c>
      <c r="O60" s="32"/>
      <c r="P60" s="32"/>
    </row>
    <row r="61" spans="1:16" ht="21.75" customHeight="1">
      <c r="A61" s="10" t="s">
        <v>220</v>
      </c>
      <c r="C61" s="19">
        <v>0</v>
      </c>
      <c r="D61" s="17"/>
      <c r="E61" s="34">
        <v>0</v>
      </c>
      <c r="F61" s="17"/>
      <c r="G61" s="40">
        <f t="shared" si="0"/>
        <v>0</v>
      </c>
      <c r="H61" s="17"/>
      <c r="I61" s="34">
        <v>1397334834</v>
      </c>
      <c r="J61" s="17"/>
      <c r="K61" s="19">
        <v>0</v>
      </c>
      <c r="L61" s="17"/>
      <c r="M61" s="34">
        <f t="shared" si="1"/>
        <v>1397334834</v>
      </c>
      <c r="O61" s="32"/>
      <c r="P61" s="32"/>
    </row>
    <row r="62" spans="1:16" ht="21.75" customHeight="1">
      <c r="A62" s="10" t="s">
        <v>188</v>
      </c>
      <c r="C62" s="19">
        <v>2956</v>
      </c>
      <c r="D62" s="17"/>
      <c r="E62" s="34">
        <v>0</v>
      </c>
      <c r="F62" s="17"/>
      <c r="G62" s="40">
        <f t="shared" si="0"/>
        <v>2956</v>
      </c>
      <c r="H62" s="17"/>
      <c r="I62" s="34">
        <v>2945500576</v>
      </c>
      <c r="J62" s="17"/>
      <c r="K62" s="19">
        <v>0</v>
      </c>
      <c r="L62" s="17"/>
      <c r="M62" s="34">
        <f t="shared" si="1"/>
        <v>2945500576</v>
      </c>
      <c r="O62" s="32"/>
      <c r="P62" s="32"/>
    </row>
    <row r="63" spans="1:16" ht="21.75" customHeight="1">
      <c r="A63" s="10" t="s">
        <v>192</v>
      </c>
      <c r="C63" s="19">
        <v>0</v>
      </c>
      <c r="D63" s="17"/>
      <c r="E63" s="34">
        <v>0</v>
      </c>
      <c r="F63" s="17"/>
      <c r="G63" s="40">
        <f t="shared" si="0"/>
        <v>0</v>
      </c>
      <c r="H63" s="17"/>
      <c r="I63" s="34">
        <v>165625904334</v>
      </c>
      <c r="J63" s="17"/>
      <c r="K63" s="19">
        <v>0</v>
      </c>
      <c r="L63" s="17"/>
      <c r="M63" s="34">
        <f t="shared" si="1"/>
        <v>165625904334</v>
      </c>
      <c r="O63" s="32"/>
      <c r="P63" s="32"/>
    </row>
    <row r="64" spans="1:16" ht="21.75" customHeight="1">
      <c r="A64" s="10" t="s">
        <v>195</v>
      </c>
      <c r="C64" s="19">
        <v>0</v>
      </c>
      <c r="D64" s="17"/>
      <c r="E64" s="34">
        <v>0</v>
      </c>
      <c r="F64" s="17"/>
      <c r="G64" s="40">
        <f t="shared" si="0"/>
        <v>0</v>
      </c>
      <c r="H64" s="17"/>
      <c r="I64" s="34">
        <v>24479210360</v>
      </c>
      <c r="J64" s="17"/>
      <c r="K64" s="19">
        <v>0</v>
      </c>
      <c r="L64" s="17"/>
      <c r="M64" s="34">
        <f t="shared" si="1"/>
        <v>24479210360</v>
      </c>
      <c r="O64" s="32"/>
      <c r="P64" s="32"/>
    </row>
    <row r="65" spans="1:16" ht="21.75" customHeight="1">
      <c r="A65" s="10" t="s">
        <v>195</v>
      </c>
      <c r="C65" s="19">
        <v>0</v>
      </c>
      <c r="D65" s="17"/>
      <c r="E65" s="34">
        <v>-14460267</v>
      </c>
      <c r="F65" s="17"/>
      <c r="G65" s="40">
        <f t="shared" si="0"/>
        <v>14460267</v>
      </c>
      <c r="H65" s="17"/>
      <c r="I65" s="34">
        <v>57475038233</v>
      </c>
      <c r="J65" s="17"/>
      <c r="K65" s="19">
        <v>21010997</v>
      </c>
      <c r="L65" s="17"/>
      <c r="M65" s="34">
        <f t="shared" si="1"/>
        <v>57454027236</v>
      </c>
      <c r="O65" s="32"/>
      <c r="P65" s="32"/>
    </row>
    <row r="66" spans="1:16" ht="21.75" customHeight="1">
      <c r="A66" s="10" t="s">
        <v>216</v>
      </c>
      <c r="C66" s="19">
        <v>0</v>
      </c>
      <c r="D66" s="17"/>
      <c r="E66" s="34">
        <v>0</v>
      </c>
      <c r="F66" s="17"/>
      <c r="G66" s="40">
        <f t="shared" si="0"/>
        <v>0</v>
      </c>
      <c r="H66" s="17"/>
      <c r="I66" s="34">
        <v>344706849</v>
      </c>
      <c r="J66" s="17"/>
      <c r="K66" s="19">
        <v>0</v>
      </c>
      <c r="L66" s="17"/>
      <c r="M66" s="34">
        <f t="shared" si="1"/>
        <v>344706849</v>
      </c>
      <c r="O66" s="32"/>
      <c r="P66" s="32"/>
    </row>
    <row r="67" spans="1:16" ht="21.75" customHeight="1">
      <c r="A67" s="10" t="s">
        <v>195</v>
      </c>
      <c r="C67" s="19">
        <v>0</v>
      </c>
      <c r="D67" s="17"/>
      <c r="E67" s="34">
        <v>0</v>
      </c>
      <c r="F67" s="17"/>
      <c r="G67" s="40">
        <f t="shared" si="0"/>
        <v>0</v>
      </c>
      <c r="H67" s="17"/>
      <c r="I67" s="34">
        <v>1028593777</v>
      </c>
      <c r="J67" s="17"/>
      <c r="K67" s="19">
        <v>0</v>
      </c>
      <c r="L67" s="17"/>
      <c r="M67" s="34">
        <f t="shared" si="1"/>
        <v>1028593777</v>
      </c>
      <c r="O67" s="32"/>
      <c r="P67" s="32"/>
    </row>
    <row r="68" spans="1:16" ht="21.75" customHeight="1">
      <c r="A68" s="10" t="s">
        <v>195</v>
      </c>
      <c r="C68" s="19">
        <v>0</v>
      </c>
      <c r="D68" s="17"/>
      <c r="E68" s="34">
        <v>-14780571</v>
      </c>
      <c r="F68" s="17"/>
      <c r="G68" s="40">
        <f t="shared" si="0"/>
        <v>14780571</v>
      </c>
      <c r="H68" s="17"/>
      <c r="I68" s="34">
        <v>5245318624</v>
      </c>
      <c r="J68" s="17"/>
      <c r="K68" s="19">
        <v>0</v>
      </c>
      <c r="L68" s="17"/>
      <c r="M68" s="34">
        <f t="shared" si="1"/>
        <v>5245318624</v>
      </c>
      <c r="O68" s="32"/>
      <c r="P68" s="32"/>
    </row>
    <row r="69" spans="1:16" ht="21.75" customHeight="1">
      <c r="A69" s="10" t="s">
        <v>216</v>
      </c>
      <c r="C69" s="19">
        <v>0</v>
      </c>
      <c r="D69" s="17"/>
      <c r="E69" s="34">
        <v>0</v>
      </c>
      <c r="F69" s="17"/>
      <c r="G69" s="40">
        <f t="shared" si="0"/>
        <v>0</v>
      </c>
      <c r="H69" s="17"/>
      <c r="I69" s="34">
        <v>5450704109</v>
      </c>
      <c r="J69" s="17"/>
      <c r="K69" s="19">
        <v>0</v>
      </c>
      <c r="L69" s="17"/>
      <c r="M69" s="34">
        <f t="shared" si="1"/>
        <v>5450704109</v>
      </c>
      <c r="O69" s="32"/>
      <c r="P69" s="32"/>
    </row>
    <row r="70" spans="1:16" ht="21.75" customHeight="1">
      <c r="A70" s="10" t="s">
        <v>192</v>
      </c>
      <c r="C70" s="19">
        <v>0</v>
      </c>
      <c r="D70" s="17"/>
      <c r="E70" s="34">
        <v>0</v>
      </c>
      <c r="F70" s="17"/>
      <c r="G70" s="40">
        <f t="shared" si="0"/>
        <v>0</v>
      </c>
      <c r="H70" s="17"/>
      <c r="I70" s="34">
        <v>36065412632</v>
      </c>
      <c r="J70" s="17"/>
      <c r="K70" s="19">
        <v>0</v>
      </c>
      <c r="L70" s="17"/>
      <c r="M70" s="34">
        <f t="shared" si="1"/>
        <v>36065412632</v>
      </c>
      <c r="O70" s="32"/>
      <c r="P70" s="32"/>
    </row>
    <row r="71" spans="1:16" ht="21.75" customHeight="1">
      <c r="A71" s="10" t="s">
        <v>195</v>
      </c>
      <c r="C71" s="19">
        <v>0</v>
      </c>
      <c r="D71" s="17"/>
      <c r="E71" s="34">
        <v>0</v>
      </c>
      <c r="F71" s="17"/>
      <c r="G71" s="40">
        <f t="shared" si="0"/>
        <v>0</v>
      </c>
      <c r="H71" s="17"/>
      <c r="I71" s="34">
        <v>12853719615</v>
      </c>
      <c r="J71" s="17"/>
      <c r="K71" s="19">
        <v>0</v>
      </c>
      <c r="L71" s="17"/>
      <c r="M71" s="34">
        <f t="shared" si="1"/>
        <v>12853719615</v>
      </c>
      <c r="O71" s="32"/>
      <c r="P71" s="32"/>
    </row>
    <row r="72" spans="1:16" ht="21.75" customHeight="1">
      <c r="A72" s="10" t="s">
        <v>195</v>
      </c>
      <c r="C72" s="19">
        <v>0</v>
      </c>
      <c r="D72" s="17"/>
      <c r="E72" s="34">
        <v>0</v>
      </c>
      <c r="F72" s="17"/>
      <c r="G72" s="40">
        <f t="shared" si="0"/>
        <v>0</v>
      </c>
      <c r="H72" s="17"/>
      <c r="I72" s="34">
        <v>9891266383</v>
      </c>
      <c r="J72" s="17"/>
      <c r="K72" s="19">
        <v>7354116</v>
      </c>
      <c r="L72" s="17"/>
      <c r="M72" s="34">
        <f t="shared" si="1"/>
        <v>9883912267</v>
      </c>
      <c r="O72" s="32"/>
      <c r="P72" s="32"/>
    </row>
    <row r="73" spans="1:16" ht="21.75" customHeight="1">
      <c r="A73" s="10" t="s">
        <v>195</v>
      </c>
      <c r="C73" s="19">
        <v>0</v>
      </c>
      <c r="D73" s="17"/>
      <c r="E73" s="34">
        <v>0</v>
      </c>
      <c r="F73" s="17"/>
      <c r="G73" s="40">
        <f t="shared" ref="G73:G137" si="2">C73-E73</f>
        <v>0</v>
      </c>
      <c r="H73" s="17"/>
      <c r="I73" s="34">
        <v>3269760656</v>
      </c>
      <c r="J73" s="17"/>
      <c r="K73" s="19">
        <v>0</v>
      </c>
      <c r="L73" s="17"/>
      <c r="M73" s="34">
        <f t="shared" ref="M73:M137" si="3">I73-K73</f>
        <v>3269760656</v>
      </c>
      <c r="O73" s="32"/>
      <c r="P73" s="32"/>
    </row>
    <row r="74" spans="1:16" ht="21.75" customHeight="1">
      <c r="A74" s="10" t="s">
        <v>195</v>
      </c>
      <c r="C74" s="19">
        <v>0</v>
      </c>
      <c r="D74" s="17"/>
      <c r="E74" s="34">
        <v>0</v>
      </c>
      <c r="F74" s="17"/>
      <c r="G74" s="40">
        <f t="shared" si="2"/>
        <v>0</v>
      </c>
      <c r="H74" s="17"/>
      <c r="I74" s="34">
        <v>5871926229</v>
      </c>
      <c r="J74" s="17"/>
      <c r="K74" s="19">
        <v>0</v>
      </c>
      <c r="L74" s="17"/>
      <c r="M74" s="34">
        <f t="shared" si="3"/>
        <v>5871926229</v>
      </c>
      <c r="O74" s="32"/>
      <c r="P74" s="32"/>
    </row>
    <row r="75" spans="1:16" ht="21.75" customHeight="1">
      <c r="A75" s="10" t="s">
        <v>204</v>
      </c>
      <c r="C75" s="19">
        <v>0</v>
      </c>
      <c r="D75" s="17"/>
      <c r="E75" s="34">
        <v>0</v>
      </c>
      <c r="F75" s="17"/>
      <c r="G75" s="40">
        <f t="shared" si="2"/>
        <v>0</v>
      </c>
      <c r="H75" s="17"/>
      <c r="I75" s="34">
        <v>8012178378</v>
      </c>
      <c r="J75" s="17"/>
      <c r="K75" s="19">
        <v>0</v>
      </c>
      <c r="L75" s="17"/>
      <c r="M75" s="34">
        <f t="shared" si="3"/>
        <v>8012178378</v>
      </c>
      <c r="O75" s="32"/>
      <c r="P75" s="32"/>
    </row>
    <row r="76" spans="1:16" ht="21.75" customHeight="1">
      <c r="A76" s="10" t="s">
        <v>183</v>
      </c>
      <c r="C76" s="19">
        <v>0</v>
      </c>
      <c r="D76" s="17"/>
      <c r="E76" s="34">
        <v>0</v>
      </c>
      <c r="F76" s="17"/>
      <c r="G76" s="40">
        <f t="shared" si="2"/>
        <v>0</v>
      </c>
      <c r="H76" s="17"/>
      <c r="I76" s="34">
        <v>38268756945</v>
      </c>
      <c r="J76" s="17"/>
      <c r="K76" s="19">
        <v>0</v>
      </c>
      <c r="L76" s="17"/>
      <c r="M76" s="34">
        <f t="shared" si="3"/>
        <v>38268756945</v>
      </c>
      <c r="O76" s="32"/>
      <c r="P76" s="32"/>
    </row>
    <row r="77" spans="1:16" ht="21.75" customHeight="1">
      <c r="A77" s="10" t="s">
        <v>195</v>
      </c>
      <c r="C77" s="19">
        <v>0</v>
      </c>
      <c r="D77" s="17"/>
      <c r="E77" s="34">
        <v>0</v>
      </c>
      <c r="F77" s="17"/>
      <c r="G77" s="40">
        <f t="shared" si="2"/>
        <v>0</v>
      </c>
      <c r="H77" s="17"/>
      <c r="I77" s="34">
        <v>2685245902</v>
      </c>
      <c r="J77" s="17"/>
      <c r="K77" s="19">
        <v>0</v>
      </c>
      <c r="L77" s="17"/>
      <c r="M77" s="34">
        <f t="shared" si="3"/>
        <v>2685245902</v>
      </c>
      <c r="O77" s="32"/>
      <c r="P77" s="32"/>
    </row>
    <row r="78" spans="1:16" ht="21.75" customHeight="1">
      <c r="A78" s="10" t="s">
        <v>216</v>
      </c>
      <c r="C78" s="19">
        <v>0</v>
      </c>
      <c r="D78" s="17"/>
      <c r="E78" s="34">
        <v>0</v>
      </c>
      <c r="F78" s="17"/>
      <c r="G78" s="40">
        <f t="shared" si="2"/>
        <v>0</v>
      </c>
      <c r="H78" s="17"/>
      <c r="I78" s="34">
        <v>24846154272</v>
      </c>
      <c r="J78" s="17"/>
      <c r="K78" s="19">
        <v>0</v>
      </c>
      <c r="L78" s="17"/>
      <c r="M78" s="34">
        <f t="shared" si="3"/>
        <v>24846154272</v>
      </c>
      <c r="O78" s="32"/>
      <c r="P78" s="32"/>
    </row>
    <row r="79" spans="1:16" ht="21.75" customHeight="1">
      <c r="A79" s="10" t="s">
        <v>216</v>
      </c>
      <c r="C79" s="19">
        <v>0</v>
      </c>
      <c r="D79" s="17"/>
      <c r="E79" s="34">
        <v>0</v>
      </c>
      <c r="F79" s="17"/>
      <c r="G79" s="40">
        <f t="shared" si="2"/>
        <v>0</v>
      </c>
      <c r="H79" s="17"/>
      <c r="I79" s="34">
        <v>51799687320</v>
      </c>
      <c r="J79" s="17"/>
      <c r="K79" s="19">
        <v>0</v>
      </c>
      <c r="L79" s="17"/>
      <c r="M79" s="34">
        <f t="shared" si="3"/>
        <v>51799687320</v>
      </c>
      <c r="O79" s="32"/>
      <c r="P79" s="32"/>
    </row>
    <row r="80" spans="1:16" ht="21.75" customHeight="1">
      <c r="A80" s="10" t="s">
        <v>183</v>
      </c>
      <c r="C80" s="19">
        <v>0</v>
      </c>
      <c r="D80" s="17"/>
      <c r="E80" s="34">
        <v>0</v>
      </c>
      <c r="F80" s="17"/>
      <c r="G80" s="40">
        <f t="shared" si="2"/>
        <v>0</v>
      </c>
      <c r="H80" s="17"/>
      <c r="I80" s="34">
        <v>8274819023</v>
      </c>
      <c r="J80" s="17"/>
      <c r="K80" s="19">
        <v>0</v>
      </c>
      <c r="L80" s="17"/>
      <c r="M80" s="34">
        <f t="shared" si="3"/>
        <v>8274819023</v>
      </c>
      <c r="O80" s="32"/>
      <c r="P80" s="32"/>
    </row>
    <row r="81" spans="1:16" ht="21.75" customHeight="1">
      <c r="A81" s="10" t="s">
        <v>183</v>
      </c>
      <c r="C81" s="19">
        <v>0</v>
      </c>
      <c r="D81" s="17"/>
      <c r="E81" s="34">
        <v>0</v>
      </c>
      <c r="F81" s="17"/>
      <c r="G81" s="40">
        <f t="shared" si="2"/>
        <v>0</v>
      </c>
      <c r="H81" s="17"/>
      <c r="I81" s="34">
        <v>119440382480</v>
      </c>
      <c r="J81" s="17"/>
      <c r="K81" s="19">
        <v>0</v>
      </c>
      <c r="L81" s="17"/>
      <c r="M81" s="34">
        <f t="shared" si="3"/>
        <v>119440382480</v>
      </c>
      <c r="O81" s="32"/>
      <c r="P81" s="32"/>
    </row>
    <row r="82" spans="1:16" ht="21.75" customHeight="1">
      <c r="A82" s="10" t="s">
        <v>204</v>
      </c>
      <c r="C82" s="19">
        <v>0</v>
      </c>
      <c r="D82" s="17"/>
      <c r="E82" s="34">
        <v>0</v>
      </c>
      <c r="F82" s="17"/>
      <c r="G82" s="40">
        <f t="shared" si="2"/>
        <v>0</v>
      </c>
      <c r="H82" s="17"/>
      <c r="I82" s="34">
        <v>28001817891</v>
      </c>
      <c r="J82" s="17"/>
      <c r="K82" s="19">
        <v>0</v>
      </c>
      <c r="L82" s="17"/>
      <c r="M82" s="34">
        <f t="shared" si="3"/>
        <v>28001817891</v>
      </c>
      <c r="O82" s="32"/>
      <c r="P82" s="32"/>
    </row>
    <row r="83" spans="1:16" ht="21.75" customHeight="1">
      <c r="A83" s="10" t="s">
        <v>230</v>
      </c>
      <c r="C83" s="19">
        <v>0</v>
      </c>
      <c r="D83" s="17"/>
      <c r="E83" s="34">
        <v>0</v>
      </c>
      <c r="F83" s="17"/>
      <c r="G83" s="40">
        <f t="shared" si="2"/>
        <v>0</v>
      </c>
      <c r="H83" s="17"/>
      <c r="I83" s="34">
        <v>15385311666</v>
      </c>
      <c r="J83" s="17"/>
      <c r="K83" s="19">
        <v>0</v>
      </c>
      <c r="L83" s="17"/>
      <c r="M83" s="34">
        <f t="shared" si="3"/>
        <v>15385311666</v>
      </c>
      <c r="O83" s="32"/>
      <c r="P83" s="32"/>
    </row>
    <row r="84" spans="1:16" ht="21.75" customHeight="1">
      <c r="A84" s="10" t="s">
        <v>204</v>
      </c>
      <c r="C84" s="19">
        <v>0</v>
      </c>
      <c r="D84" s="17"/>
      <c r="E84" s="34">
        <v>0</v>
      </c>
      <c r="F84" s="17"/>
      <c r="G84" s="40">
        <f t="shared" si="2"/>
        <v>0</v>
      </c>
      <c r="H84" s="17"/>
      <c r="I84" s="34">
        <v>504945001</v>
      </c>
      <c r="J84" s="17"/>
      <c r="K84" s="19">
        <v>0</v>
      </c>
      <c r="L84" s="17"/>
      <c r="M84" s="34">
        <f t="shared" si="3"/>
        <v>504945001</v>
      </c>
      <c r="O84" s="32"/>
      <c r="P84" s="32"/>
    </row>
    <row r="85" spans="1:16" ht="21.75" customHeight="1">
      <c r="A85" s="10" t="s">
        <v>231</v>
      </c>
      <c r="C85" s="19">
        <v>23700229510</v>
      </c>
      <c r="D85" s="17"/>
      <c r="E85" s="34">
        <v>27196417</v>
      </c>
      <c r="F85" s="17"/>
      <c r="G85" s="40">
        <f t="shared" si="2"/>
        <v>23673033093</v>
      </c>
      <c r="H85" s="17"/>
      <c r="I85" s="34">
        <v>121731114723</v>
      </c>
      <c r="J85" s="17"/>
      <c r="K85" s="19">
        <v>32778290</v>
      </c>
      <c r="L85" s="17"/>
      <c r="M85" s="34">
        <f t="shared" si="3"/>
        <v>121698336433</v>
      </c>
      <c r="O85" s="32"/>
      <c r="P85" s="32"/>
    </row>
    <row r="86" spans="1:16" ht="21.75" customHeight="1">
      <c r="A86" s="10" t="s">
        <v>192</v>
      </c>
      <c r="C86" s="19">
        <v>0</v>
      </c>
      <c r="D86" s="17"/>
      <c r="E86" s="34">
        <v>0</v>
      </c>
      <c r="F86" s="17"/>
      <c r="G86" s="40">
        <f t="shared" si="2"/>
        <v>0</v>
      </c>
      <c r="H86" s="17"/>
      <c r="I86" s="34">
        <v>22128166659</v>
      </c>
      <c r="J86" s="17"/>
      <c r="K86" s="19">
        <v>0</v>
      </c>
      <c r="L86" s="17"/>
      <c r="M86" s="34">
        <f t="shared" si="3"/>
        <v>22128166659</v>
      </c>
      <c r="O86" s="32"/>
      <c r="P86" s="32"/>
    </row>
    <row r="87" spans="1:16" ht="21.75" customHeight="1">
      <c r="A87" s="10" t="s">
        <v>190</v>
      </c>
      <c r="C87" s="19">
        <v>12124316940</v>
      </c>
      <c r="D87" s="17"/>
      <c r="E87" s="34">
        <v>81050277</v>
      </c>
      <c r="F87" s="17"/>
      <c r="G87" s="40">
        <f t="shared" si="2"/>
        <v>12043266663</v>
      </c>
      <c r="H87" s="17"/>
      <c r="I87" s="34">
        <v>60218579221</v>
      </c>
      <c r="J87" s="17"/>
      <c r="K87" s="19">
        <v>84155318</v>
      </c>
      <c r="L87" s="17"/>
      <c r="M87" s="34">
        <f t="shared" si="3"/>
        <v>60134423903</v>
      </c>
      <c r="O87" s="32"/>
      <c r="P87" s="32"/>
    </row>
    <row r="88" spans="1:16" ht="21.75" customHeight="1">
      <c r="A88" s="10" t="s">
        <v>195</v>
      </c>
      <c r="C88" s="19">
        <v>0</v>
      </c>
      <c r="D88" s="17"/>
      <c r="E88" s="34">
        <v>-3053404</v>
      </c>
      <c r="F88" s="17"/>
      <c r="G88" s="40">
        <f t="shared" si="2"/>
        <v>3053404</v>
      </c>
      <c r="H88" s="17"/>
      <c r="I88" s="34">
        <v>10480283123</v>
      </c>
      <c r="J88" s="17"/>
      <c r="K88" s="19">
        <v>0</v>
      </c>
      <c r="L88" s="17"/>
      <c r="M88" s="34">
        <f t="shared" si="3"/>
        <v>10480283123</v>
      </c>
      <c r="O88" s="32"/>
      <c r="P88" s="32"/>
    </row>
    <row r="89" spans="1:16" ht="21.75" customHeight="1">
      <c r="A89" s="10" t="s">
        <v>195</v>
      </c>
      <c r="C89" s="19">
        <v>0</v>
      </c>
      <c r="D89" s="17"/>
      <c r="E89" s="34">
        <v>0</v>
      </c>
      <c r="F89" s="17"/>
      <c r="G89" s="40">
        <f t="shared" si="2"/>
        <v>0</v>
      </c>
      <c r="H89" s="17"/>
      <c r="I89" s="34">
        <v>5952043643</v>
      </c>
      <c r="J89" s="17"/>
      <c r="K89" s="19">
        <v>0</v>
      </c>
      <c r="L89" s="17"/>
      <c r="M89" s="34">
        <f t="shared" si="3"/>
        <v>5952043643</v>
      </c>
      <c r="O89" s="32"/>
      <c r="P89" s="32"/>
    </row>
    <row r="90" spans="1:16" ht="21.75" customHeight="1">
      <c r="A90" s="10" t="s">
        <v>204</v>
      </c>
      <c r="C90" s="19">
        <v>0</v>
      </c>
      <c r="D90" s="17"/>
      <c r="E90" s="34">
        <v>0</v>
      </c>
      <c r="F90" s="17"/>
      <c r="G90" s="40">
        <f t="shared" si="2"/>
        <v>0</v>
      </c>
      <c r="H90" s="17"/>
      <c r="I90" s="34">
        <v>4536666667</v>
      </c>
      <c r="J90" s="17"/>
      <c r="K90" s="19">
        <v>0</v>
      </c>
      <c r="L90" s="17"/>
      <c r="M90" s="34">
        <f t="shared" si="3"/>
        <v>4536666667</v>
      </c>
      <c r="O90" s="32"/>
      <c r="P90" s="32"/>
    </row>
    <row r="91" spans="1:16" ht="21.75" customHeight="1">
      <c r="A91" s="10" t="s">
        <v>195</v>
      </c>
      <c r="C91" s="19">
        <v>0</v>
      </c>
      <c r="D91" s="17"/>
      <c r="E91" s="34">
        <v>0</v>
      </c>
      <c r="F91" s="17"/>
      <c r="G91" s="40">
        <f t="shared" si="2"/>
        <v>0</v>
      </c>
      <c r="H91" s="17"/>
      <c r="I91" s="34">
        <v>7981707501</v>
      </c>
      <c r="J91" s="17"/>
      <c r="K91" s="19">
        <v>0</v>
      </c>
      <c r="L91" s="17"/>
      <c r="M91" s="34">
        <f t="shared" si="3"/>
        <v>7981707501</v>
      </c>
      <c r="O91" s="32"/>
      <c r="P91" s="32"/>
    </row>
    <row r="92" spans="1:16" ht="21.75" customHeight="1">
      <c r="A92" s="10" t="s">
        <v>204</v>
      </c>
      <c r="C92" s="19">
        <v>0</v>
      </c>
      <c r="D92" s="17"/>
      <c r="E92" s="34">
        <v>0</v>
      </c>
      <c r="F92" s="17"/>
      <c r="G92" s="40">
        <f t="shared" si="2"/>
        <v>0</v>
      </c>
      <c r="H92" s="17"/>
      <c r="I92" s="34">
        <v>15941844647</v>
      </c>
      <c r="J92" s="17"/>
      <c r="K92" s="19">
        <v>0</v>
      </c>
      <c r="L92" s="17"/>
      <c r="M92" s="34">
        <f t="shared" si="3"/>
        <v>15941844647</v>
      </c>
      <c r="O92" s="32"/>
      <c r="P92" s="32"/>
    </row>
    <row r="93" spans="1:16" ht="21.75" customHeight="1">
      <c r="A93" s="10" t="s">
        <v>204</v>
      </c>
      <c r="C93" s="19">
        <v>0</v>
      </c>
      <c r="D93" s="17"/>
      <c r="E93" s="34">
        <v>0</v>
      </c>
      <c r="F93" s="17"/>
      <c r="G93" s="40">
        <f t="shared" si="2"/>
        <v>0</v>
      </c>
      <c r="H93" s="17"/>
      <c r="I93" s="34">
        <v>11541233334</v>
      </c>
      <c r="J93" s="17"/>
      <c r="K93" s="19">
        <v>0</v>
      </c>
      <c r="L93" s="17"/>
      <c r="M93" s="34">
        <f t="shared" si="3"/>
        <v>11541233334</v>
      </c>
      <c r="O93" s="32"/>
      <c r="P93" s="32"/>
    </row>
    <row r="94" spans="1:16" ht="21.75" customHeight="1">
      <c r="A94" s="58" t="s">
        <v>215</v>
      </c>
      <c r="B94" s="59"/>
      <c r="C94" s="60">
        <v>0</v>
      </c>
      <c r="D94" s="61"/>
      <c r="E94" s="62">
        <v>0</v>
      </c>
      <c r="F94" s="61"/>
      <c r="G94" s="60">
        <f>C94-E94</f>
        <v>0</v>
      </c>
      <c r="H94" s="61"/>
      <c r="I94" s="62">
        <v>-135455359</v>
      </c>
      <c r="J94" s="61"/>
      <c r="K94" s="60">
        <v>0</v>
      </c>
      <c r="L94" s="61"/>
      <c r="M94" s="62">
        <f>I94-K94</f>
        <v>-135455359</v>
      </c>
      <c r="O94" s="32"/>
      <c r="P94" s="32"/>
    </row>
    <row r="95" spans="1:16" ht="21.75" customHeight="1">
      <c r="A95" s="10" t="s">
        <v>216</v>
      </c>
      <c r="C95" s="19">
        <v>0</v>
      </c>
      <c r="D95" s="17"/>
      <c r="E95" s="34">
        <v>-266469185</v>
      </c>
      <c r="F95" s="17"/>
      <c r="G95" s="40">
        <f t="shared" si="2"/>
        <v>266469185</v>
      </c>
      <c r="H95" s="17"/>
      <c r="I95" s="34">
        <v>34469748582</v>
      </c>
      <c r="J95" s="17"/>
      <c r="K95" s="19">
        <v>0</v>
      </c>
      <c r="L95" s="17"/>
      <c r="M95" s="34">
        <f t="shared" si="3"/>
        <v>34469748582</v>
      </c>
      <c r="O95" s="32"/>
      <c r="P95" s="32"/>
    </row>
    <row r="96" spans="1:16" ht="21.75" customHeight="1">
      <c r="A96" s="10" t="s">
        <v>183</v>
      </c>
      <c r="C96" s="19">
        <v>0</v>
      </c>
      <c r="D96" s="17"/>
      <c r="E96" s="34">
        <v>0</v>
      </c>
      <c r="F96" s="17"/>
      <c r="G96" s="40">
        <f t="shared" si="2"/>
        <v>0</v>
      </c>
      <c r="H96" s="17"/>
      <c r="I96" s="34">
        <v>29501537490</v>
      </c>
      <c r="J96" s="17"/>
      <c r="K96" s="19">
        <v>356497629</v>
      </c>
      <c r="L96" s="17"/>
      <c r="M96" s="34">
        <f t="shared" si="3"/>
        <v>29145039861</v>
      </c>
      <c r="O96" s="32"/>
      <c r="P96" s="32"/>
    </row>
    <row r="97" spans="1:16" ht="21.75" customHeight="1">
      <c r="A97" s="10" t="s">
        <v>195</v>
      </c>
      <c r="C97" s="19">
        <v>0</v>
      </c>
      <c r="D97" s="17"/>
      <c r="E97" s="34">
        <v>-13851212</v>
      </c>
      <c r="F97" s="17"/>
      <c r="G97" s="40">
        <f t="shared" si="2"/>
        <v>13851212</v>
      </c>
      <c r="H97" s="17"/>
      <c r="I97" s="34">
        <v>855737700</v>
      </c>
      <c r="J97" s="17"/>
      <c r="K97" s="19">
        <v>0</v>
      </c>
      <c r="L97" s="17"/>
      <c r="M97" s="34">
        <f t="shared" si="3"/>
        <v>855737700</v>
      </c>
      <c r="O97" s="32"/>
      <c r="P97" s="32"/>
    </row>
    <row r="98" spans="1:16" ht="21.75" customHeight="1">
      <c r="A98" s="10" t="s">
        <v>195</v>
      </c>
      <c r="C98" s="19">
        <v>0</v>
      </c>
      <c r="D98" s="17"/>
      <c r="E98" s="34">
        <v>0</v>
      </c>
      <c r="F98" s="17"/>
      <c r="G98" s="40">
        <f t="shared" si="2"/>
        <v>0</v>
      </c>
      <c r="H98" s="17"/>
      <c r="I98" s="34">
        <v>9537086065</v>
      </c>
      <c r="J98" s="17"/>
      <c r="K98" s="19">
        <v>0</v>
      </c>
      <c r="L98" s="17"/>
      <c r="M98" s="34">
        <f t="shared" si="3"/>
        <v>9537086065</v>
      </c>
      <c r="O98" s="32"/>
      <c r="P98" s="32"/>
    </row>
    <row r="99" spans="1:16" ht="21.75" customHeight="1">
      <c r="A99" s="10" t="s">
        <v>192</v>
      </c>
      <c r="C99" s="19">
        <v>10382240444</v>
      </c>
      <c r="D99" s="17"/>
      <c r="E99" s="34">
        <v>23100821</v>
      </c>
      <c r="F99" s="17"/>
      <c r="G99" s="40">
        <f t="shared" si="2"/>
        <v>10359139623</v>
      </c>
      <c r="H99" s="17"/>
      <c r="I99" s="34">
        <v>43237103801</v>
      </c>
      <c r="J99" s="17"/>
      <c r="K99" s="19">
        <v>24007633</v>
      </c>
      <c r="L99" s="17"/>
      <c r="M99" s="34">
        <f t="shared" si="3"/>
        <v>43213096168</v>
      </c>
      <c r="O99" s="32"/>
      <c r="P99" s="32"/>
    </row>
    <row r="100" spans="1:16" ht="21.75" customHeight="1">
      <c r="A100" s="10" t="s">
        <v>204</v>
      </c>
      <c r="C100" s="19">
        <v>0</v>
      </c>
      <c r="D100" s="17"/>
      <c r="E100" s="34">
        <v>0</v>
      </c>
      <c r="F100" s="17"/>
      <c r="G100" s="40">
        <f t="shared" si="2"/>
        <v>0</v>
      </c>
      <c r="H100" s="17"/>
      <c r="I100" s="34">
        <v>40445472784</v>
      </c>
      <c r="J100" s="17"/>
      <c r="K100" s="19">
        <v>31416469</v>
      </c>
      <c r="L100" s="17"/>
      <c r="M100" s="34">
        <f t="shared" si="3"/>
        <v>40414056315</v>
      </c>
      <c r="O100" s="32"/>
      <c r="P100" s="32"/>
    </row>
    <row r="101" spans="1:16" ht="21.75" customHeight="1">
      <c r="A101" s="10" t="s">
        <v>204</v>
      </c>
      <c r="C101" s="19">
        <v>0</v>
      </c>
      <c r="D101" s="17"/>
      <c r="E101" s="34">
        <v>-16405450</v>
      </c>
      <c r="F101" s="17"/>
      <c r="G101" s="40">
        <f t="shared" si="2"/>
        <v>16405450</v>
      </c>
      <c r="H101" s="17"/>
      <c r="I101" s="34">
        <v>33650273216</v>
      </c>
      <c r="J101" s="17"/>
      <c r="K101" s="19">
        <v>0</v>
      </c>
      <c r="L101" s="17"/>
      <c r="M101" s="34">
        <f t="shared" si="3"/>
        <v>33650273216</v>
      </c>
      <c r="O101" s="32"/>
      <c r="P101" s="32"/>
    </row>
    <row r="102" spans="1:16" ht="21.75" customHeight="1">
      <c r="A102" s="10" t="s">
        <v>195</v>
      </c>
      <c r="C102" s="19">
        <v>0</v>
      </c>
      <c r="D102" s="17"/>
      <c r="E102" s="34">
        <v>0</v>
      </c>
      <c r="F102" s="17"/>
      <c r="G102" s="40">
        <f t="shared" si="2"/>
        <v>0</v>
      </c>
      <c r="H102" s="17"/>
      <c r="I102" s="34">
        <v>23342794378</v>
      </c>
      <c r="J102" s="17"/>
      <c r="K102" s="19">
        <v>26100251</v>
      </c>
      <c r="L102" s="17"/>
      <c r="M102" s="34">
        <f t="shared" si="3"/>
        <v>23316694127</v>
      </c>
      <c r="O102" s="32"/>
      <c r="P102" s="32"/>
    </row>
    <row r="103" spans="1:16" ht="21.75" customHeight="1">
      <c r="A103" s="10" t="s">
        <v>195</v>
      </c>
      <c r="C103" s="19">
        <v>0</v>
      </c>
      <c r="D103" s="17"/>
      <c r="E103" s="34">
        <v>-436828</v>
      </c>
      <c r="F103" s="17"/>
      <c r="G103" s="40">
        <f t="shared" si="2"/>
        <v>436828</v>
      </c>
      <c r="H103" s="17"/>
      <c r="I103" s="34">
        <v>3287006802</v>
      </c>
      <c r="J103" s="17"/>
      <c r="K103" s="19">
        <v>3069302</v>
      </c>
      <c r="L103" s="17"/>
      <c r="M103" s="34">
        <f t="shared" si="3"/>
        <v>3283937500</v>
      </c>
      <c r="O103" s="32"/>
      <c r="P103" s="32"/>
    </row>
    <row r="104" spans="1:16" ht="21.75" customHeight="1">
      <c r="A104" s="10" t="s">
        <v>195</v>
      </c>
      <c r="C104" s="19">
        <v>0</v>
      </c>
      <c r="D104" s="17"/>
      <c r="E104" s="34">
        <v>0</v>
      </c>
      <c r="F104" s="17"/>
      <c r="G104" s="40">
        <f t="shared" si="2"/>
        <v>0</v>
      </c>
      <c r="H104" s="17"/>
      <c r="I104" s="34">
        <v>13683838311</v>
      </c>
      <c r="J104" s="17"/>
      <c r="K104" s="19">
        <v>14789160</v>
      </c>
      <c r="L104" s="17"/>
      <c r="M104" s="34">
        <f t="shared" si="3"/>
        <v>13669049151</v>
      </c>
      <c r="O104" s="32"/>
      <c r="P104" s="32"/>
    </row>
    <row r="105" spans="1:16" ht="21.75" customHeight="1">
      <c r="A105" s="10" t="s">
        <v>195</v>
      </c>
      <c r="C105" s="19">
        <v>0</v>
      </c>
      <c r="D105" s="17"/>
      <c r="E105" s="34">
        <v>0</v>
      </c>
      <c r="F105" s="17"/>
      <c r="G105" s="40">
        <f t="shared" si="2"/>
        <v>0</v>
      </c>
      <c r="H105" s="17"/>
      <c r="I105" s="34">
        <v>16125288523</v>
      </c>
      <c r="J105" s="17"/>
      <c r="K105" s="19">
        <v>20255336</v>
      </c>
      <c r="L105" s="17"/>
      <c r="M105" s="34">
        <f t="shared" si="3"/>
        <v>16105033187</v>
      </c>
      <c r="O105" s="32"/>
      <c r="P105" s="32"/>
    </row>
    <row r="106" spans="1:16" ht="21.75" customHeight="1">
      <c r="A106" s="10" t="s">
        <v>190</v>
      </c>
      <c r="C106" s="19">
        <v>14888661202</v>
      </c>
      <c r="D106" s="17"/>
      <c r="E106" s="34">
        <v>184059960</v>
      </c>
      <c r="F106" s="17"/>
      <c r="G106" s="40">
        <f t="shared" si="2"/>
        <v>14704601242</v>
      </c>
      <c r="H106" s="17"/>
      <c r="I106" s="34">
        <v>53993415291</v>
      </c>
      <c r="J106" s="17"/>
      <c r="K106" s="19">
        <v>193982029</v>
      </c>
      <c r="L106" s="17"/>
      <c r="M106" s="34">
        <f t="shared" si="3"/>
        <v>53799433262</v>
      </c>
      <c r="O106" s="32"/>
      <c r="P106" s="32"/>
    </row>
    <row r="107" spans="1:16" ht="21.75" customHeight="1">
      <c r="A107" s="10" t="s">
        <v>218</v>
      </c>
      <c r="C107" s="19">
        <v>4440</v>
      </c>
      <c r="D107" s="17"/>
      <c r="E107" s="34">
        <v>0</v>
      </c>
      <c r="F107" s="17"/>
      <c r="G107" s="40">
        <f t="shared" si="2"/>
        <v>4440</v>
      </c>
      <c r="H107" s="17"/>
      <c r="I107" s="34">
        <v>36090</v>
      </c>
      <c r="J107" s="17"/>
      <c r="K107" s="19">
        <v>0</v>
      </c>
      <c r="L107" s="17"/>
      <c r="M107" s="34">
        <f t="shared" si="3"/>
        <v>36090</v>
      </c>
      <c r="O107" s="32"/>
      <c r="P107" s="32"/>
    </row>
    <row r="108" spans="1:16" ht="21.75" customHeight="1">
      <c r="A108" s="10" t="s">
        <v>194</v>
      </c>
      <c r="C108" s="19">
        <v>11127049181</v>
      </c>
      <c r="D108" s="17"/>
      <c r="E108" s="34">
        <v>0</v>
      </c>
      <c r="F108" s="17"/>
      <c r="G108" s="40">
        <f t="shared" si="2"/>
        <v>11127049181</v>
      </c>
      <c r="H108" s="17"/>
      <c r="I108" s="34">
        <v>37377049180</v>
      </c>
      <c r="J108" s="17"/>
      <c r="K108" s="19">
        <v>0</v>
      </c>
      <c r="L108" s="17"/>
      <c r="M108" s="34">
        <f t="shared" si="3"/>
        <v>37377049180</v>
      </c>
      <c r="O108" s="32"/>
      <c r="P108" s="32"/>
    </row>
    <row r="109" spans="1:16" ht="21.75" customHeight="1">
      <c r="A109" s="10" t="s">
        <v>194</v>
      </c>
      <c r="C109" s="19">
        <v>11127049181</v>
      </c>
      <c r="D109" s="17"/>
      <c r="E109" s="34">
        <v>0</v>
      </c>
      <c r="F109" s="17"/>
      <c r="G109" s="40">
        <f t="shared" si="2"/>
        <v>11127049181</v>
      </c>
      <c r="H109" s="17"/>
      <c r="I109" s="34">
        <v>37377049180</v>
      </c>
      <c r="J109" s="17"/>
      <c r="K109" s="19">
        <v>0</v>
      </c>
      <c r="L109" s="17"/>
      <c r="M109" s="34">
        <f t="shared" si="3"/>
        <v>37377049180</v>
      </c>
      <c r="O109" s="32"/>
      <c r="P109" s="32"/>
    </row>
    <row r="110" spans="1:16" ht="21.75" customHeight="1">
      <c r="A110" s="10" t="s">
        <v>193</v>
      </c>
      <c r="C110" s="19">
        <v>11127049181</v>
      </c>
      <c r="D110" s="17"/>
      <c r="E110" s="34">
        <v>0</v>
      </c>
      <c r="F110" s="17"/>
      <c r="G110" s="40">
        <f t="shared" si="2"/>
        <v>11127049181</v>
      </c>
      <c r="H110" s="17"/>
      <c r="I110" s="34">
        <v>37377049180</v>
      </c>
      <c r="J110" s="17"/>
      <c r="K110" s="19">
        <v>0</v>
      </c>
      <c r="L110" s="17"/>
      <c r="M110" s="34">
        <f t="shared" si="3"/>
        <v>37377049180</v>
      </c>
      <c r="O110" s="32"/>
      <c r="P110" s="32"/>
    </row>
    <row r="111" spans="1:16" ht="21.75" customHeight="1">
      <c r="A111" s="10" t="s">
        <v>194</v>
      </c>
      <c r="C111" s="19">
        <v>11127049181</v>
      </c>
      <c r="D111" s="17"/>
      <c r="E111" s="34">
        <v>0</v>
      </c>
      <c r="F111" s="17"/>
      <c r="G111" s="40">
        <f t="shared" si="2"/>
        <v>11127049181</v>
      </c>
      <c r="H111" s="17"/>
      <c r="I111" s="34">
        <v>37377049180</v>
      </c>
      <c r="J111" s="17"/>
      <c r="K111" s="19">
        <v>0</v>
      </c>
      <c r="L111" s="17"/>
      <c r="M111" s="34">
        <f t="shared" si="3"/>
        <v>37377049180</v>
      </c>
      <c r="O111" s="32"/>
      <c r="P111" s="32"/>
    </row>
    <row r="112" spans="1:16" ht="21.75" customHeight="1">
      <c r="A112" s="10" t="s">
        <v>194</v>
      </c>
      <c r="C112" s="19">
        <v>11127049181</v>
      </c>
      <c r="D112" s="17"/>
      <c r="E112" s="34">
        <v>0</v>
      </c>
      <c r="F112" s="17"/>
      <c r="G112" s="40">
        <f t="shared" si="2"/>
        <v>11127049181</v>
      </c>
      <c r="H112" s="17"/>
      <c r="I112" s="34">
        <v>37377049180</v>
      </c>
      <c r="J112" s="17"/>
      <c r="K112" s="19">
        <v>0</v>
      </c>
      <c r="L112" s="17"/>
      <c r="M112" s="34">
        <f t="shared" si="3"/>
        <v>37377049180</v>
      </c>
      <c r="O112" s="32"/>
      <c r="P112" s="32"/>
    </row>
    <row r="113" spans="1:16" ht="21.75" customHeight="1">
      <c r="A113" s="10" t="s">
        <v>193</v>
      </c>
      <c r="C113" s="19">
        <v>11127049181</v>
      </c>
      <c r="D113" s="17"/>
      <c r="E113" s="34">
        <v>0</v>
      </c>
      <c r="F113" s="17"/>
      <c r="G113" s="40">
        <f t="shared" si="2"/>
        <v>11127049181</v>
      </c>
      <c r="H113" s="17"/>
      <c r="I113" s="34">
        <v>37377049180</v>
      </c>
      <c r="J113" s="17"/>
      <c r="K113" s="19">
        <v>0</v>
      </c>
      <c r="L113" s="17"/>
      <c r="M113" s="34">
        <f t="shared" si="3"/>
        <v>37377049180</v>
      </c>
      <c r="O113" s="32"/>
      <c r="P113" s="32"/>
    </row>
    <row r="114" spans="1:16" ht="21.75" customHeight="1">
      <c r="A114" s="10" t="s">
        <v>193</v>
      </c>
      <c r="C114" s="19">
        <v>6650637295</v>
      </c>
      <c r="D114" s="17"/>
      <c r="E114" s="34">
        <v>0</v>
      </c>
      <c r="F114" s="17"/>
      <c r="G114" s="40">
        <f t="shared" si="2"/>
        <v>6650637295</v>
      </c>
      <c r="H114" s="17"/>
      <c r="I114" s="34">
        <v>22340262291</v>
      </c>
      <c r="J114" s="17"/>
      <c r="K114" s="19">
        <v>0</v>
      </c>
      <c r="L114" s="17"/>
      <c r="M114" s="34">
        <f t="shared" si="3"/>
        <v>22340262291</v>
      </c>
      <c r="O114" s="32"/>
      <c r="P114" s="32"/>
    </row>
    <row r="115" spans="1:16" ht="21.75" customHeight="1">
      <c r="A115" s="10" t="s">
        <v>204</v>
      </c>
      <c r="C115" s="19">
        <v>0</v>
      </c>
      <c r="D115" s="17"/>
      <c r="E115" s="34">
        <v>0</v>
      </c>
      <c r="F115" s="17"/>
      <c r="G115" s="40">
        <f t="shared" si="2"/>
        <v>0</v>
      </c>
      <c r="H115" s="17"/>
      <c r="I115" s="34">
        <v>1896134764</v>
      </c>
      <c r="J115" s="17"/>
      <c r="K115" s="19">
        <v>0</v>
      </c>
      <c r="L115" s="17"/>
      <c r="M115" s="34">
        <f t="shared" si="3"/>
        <v>1896134764</v>
      </c>
      <c r="O115" s="32"/>
      <c r="P115" s="32"/>
    </row>
    <row r="116" spans="1:16" ht="21.75" customHeight="1">
      <c r="A116" s="10" t="s">
        <v>194</v>
      </c>
      <c r="C116" s="19">
        <v>1179590167</v>
      </c>
      <c r="D116" s="17"/>
      <c r="E116" s="34">
        <v>0</v>
      </c>
      <c r="F116" s="17"/>
      <c r="G116" s="40">
        <f t="shared" si="2"/>
        <v>1179590167</v>
      </c>
      <c r="H116" s="17"/>
      <c r="I116" s="34">
        <v>51901967213</v>
      </c>
      <c r="J116" s="17"/>
      <c r="K116" s="19">
        <v>0</v>
      </c>
      <c r="L116" s="17"/>
      <c r="M116" s="34">
        <f t="shared" si="3"/>
        <v>51901967213</v>
      </c>
      <c r="O116" s="32"/>
      <c r="P116" s="32"/>
    </row>
    <row r="117" spans="1:16" ht="21.75" customHeight="1">
      <c r="A117" s="10" t="s">
        <v>194</v>
      </c>
      <c r="C117" s="19">
        <v>29102459010</v>
      </c>
      <c r="D117" s="17"/>
      <c r="E117" s="34">
        <v>0</v>
      </c>
      <c r="F117" s="17"/>
      <c r="G117" s="40">
        <f t="shared" si="2"/>
        <v>29102459010</v>
      </c>
      <c r="H117" s="17"/>
      <c r="I117" s="34">
        <v>105156885238</v>
      </c>
      <c r="J117" s="17"/>
      <c r="K117" s="19">
        <v>0</v>
      </c>
      <c r="L117" s="17"/>
      <c r="M117" s="34">
        <f t="shared" si="3"/>
        <v>105156885238</v>
      </c>
      <c r="O117" s="32"/>
      <c r="P117" s="32"/>
    </row>
    <row r="118" spans="1:16" ht="21.75" customHeight="1">
      <c r="A118" s="10" t="s">
        <v>195</v>
      </c>
      <c r="C118" s="19">
        <v>0</v>
      </c>
      <c r="D118" s="17"/>
      <c r="E118" s="34">
        <v>0</v>
      </c>
      <c r="F118" s="17"/>
      <c r="G118" s="40">
        <f t="shared" si="2"/>
        <v>0</v>
      </c>
      <c r="H118" s="17"/>
      <c r="I118" s="34">
        <v>23125014389</v>
      </c>
      <c r="J118" s="17"/>
      <c r="K118" s="19">
        <v>0</v>
      </c>
      <c r="L118" s="17"/>
      <c r="M118" s="34">
        <f t="shared" si="3"/>
        <v>23125014389</v>
      </c>
      <c r="O118" s="32"/>
      <c r="P118" s="32"/>
    </row>
    <row r="119" spans="1:16" ht="21.75" customHeight="1">
      <c r="A119" s="10" t="s">
        <v>204</v>
      </c>
      <c r="C119" s="19">
        <v>0</v>
      </c>
      <c r="D119" s="17"/>
      <c r="E119" s="34">
        <v>0</v>
      </c>
      <c r="F119" s="17"/>
      <c r="G119" s="40">
        <f t="shared" si="2"/>
        <v>0</v>
      </c>
      <c r="H119" s="17"/>
      <c r="I119" s="34">
        <v>22581967191</v>
      </c>
      <c r="J119" s="17"/>
      <c r="K119" s="19">
        <v>0</v>
      </c>
      <c r="L119" s="17"/>
      <c r="M119" s="34">
        <f t="shared" si="3"/>
        <v>22581967191</v>
      </c>
      <c r="O119" s="32"/>
      <c r="P119" s="32"/>
    </row>
    <row r="120" spans="1:16" ht="21.75" customHeight="1">
      <c r="A120" s="10" t="s">
        <v>204</v>
      </c>
      <c r="C120" s="19">
        <v>4585951316</v>
      </c>
      <c r="D120" s="17"/>
      <c r="E120" s="34">
        <v>-16010594</v>
      </c>
      <c r="F120" s="17"/>
      <c r="G120" s="40">
        <f t="shared" si="2"/>
        <v>4601961910</v>
      </c>
      <c r="H120" s="17"/>
      <c r="I120" s="34">
        <v>45705002970</v>
      </c>
      <c r="J120" s="17"/>
      <c r="K120" s="19">
        <v>0</v>
      </c>
      <c r="L120" s="17"/>
      <c r="M120" s="34">
        <f t="shared" si="3"/>
        <v>45705002970</v>
      </c>
      <c r="O120" s="32"/>
      <c r="P120" s="32"/>
    </row>
    <row r="121" spans="1:16" ht="21.75" customHeight="1">
      <c r="A121" s="10" t="s">
        <v>195</v>
      </c>
      <c r="C121" s="19">
        <v>0</v>
      </c>
      <c r="D121" s="17"/>
      <c r="E121" s="34">
        <v>-4295263</v>
      </c>
      <c r="F121" s="17"/>
      <c r="G121" s="40">
        <f t="shared" si="2"/>
        <v>4295263</v>
      </c>
      <c r="H121" s="17"/>
      <c r="I121" s="34">
        <v>24255737678</v>
      </c>
      <c r="J121" s="17"/>
      <c r="K121" s="19">
        <v>7619422</v>
      </c>
      <c r="L121" s="17"/>
      <c r="M121" s="34">
        <f t="shared" si="3"/>
        <v>24248118256</v>
      </c>
      <c r="O121" s="32"/>
      <c r="P121" s="32"/>
    </row>
    <row r="122" spans="1:16" ht="21.75" customHeight="1">
      <c r="A122" s="10" t="s">
        <v>195</v>
      </c>
      <c r="C122" s="19">
        <v>3048155737</v>
      </c>
      <c r="D122" s="17"/>
      <c r="E122" s="34">
        <v>-3824067</v>
      </c>
      <c r="F122" s="17"/>
      <c r="G122" s="40">
        <f t="shared" si="2"/>
        <v>3051979804</v>
      </c>
      <c r="H122" s="17"/>
      <c r="I122" s="34">
        <v>25413643828</v>
      </c>
      <c r="J122" s="17"/>
      <c r="K122" s="19">
        <v>0</v>
      </c>
      <c r="L122" s="17"/>
      <c r="M122" s="34">
        <f t="shared" si="3"/>
        <v>25413643828</v>
      </c>
      <c r="O122" s="32"/>
      <c r="P122" s="32"/>
    </row>
    <row r="123" spans="1:16" ht="21.75" customHeight="1">
      <c r="A123" s="10" t="s">
        <v>204</v>
      </c>
      <c r="C123" s="19">
        <v>2159672155</v>
      </c>
      <c r="D123" s="17"/>
      <c r="E123" s="34">
        <v>-27337811</v>
      </c>
      <c r="F123" s="17"/>
      <c r="G123" s="40">
        <f t="shared" si="2"/>
        <v>2187009966</v>
      </c>
      <c r="H123" s="17"/>
      <c r="I123" s="34">
        <v>45773333347</v>
      </c>
      <c r="J123" s="17"/>
      <c r="K123" s="19">
        <v>0</v>
      </c>
      <c r="L123" s="17"/>
      <c r="M123" s="34">
        <f t="shared" si="3"/>
        <v>45773333347</v>
      </c>
      <c r="O123" s="32"/>
      <c r="P123" s="32"/>
    </row>
    <row r="124" spans="1:16" ht="21.75" customHeight="1">
      <c r="A124" s="10" t="s">
        <v>197</v>
      </c>
      <c r="C124" s="19">
        <v>34149774</v>
      </c>
      <c r="D124" s="17"/>
      <c r="E124" s="34">
        <v>215105</v>
      </c>
      <c r="F124" s="17"/>
      <c r="G124" s="40">
        <f t="shared" si="2"/>
        <v>33934669</v>
      </c>
      <c r="H124" s="17"/>
      <c r="I124" s="34">
        <v>1779445802</v>
      </c>
      <c r="J124" s="17"/>
      <c r="K124" s="19">
        <v>1206237</v>
      </c>
      <c r="L124" s="17"/>
      <c r="M124" s="34">
        <f t="shared" si="3"/>
        <v>1778239565</v>
      </c>
      <c r="O124" s="32"/>
      <c r="P124" s="32"/>
    </row>
    <row r="125" spans="1:16" ht="21.75" customHeight="1">
      <c r="A125" s="10" t="s">
        <v>199</v>
      </c>
      <c r="C125" s="19">
        <v>4441246986</v>
      </c>
      <c r="D125" s="17"/>
      <c r="E125" s="34">
        <v>-32700782</v>
      </c>
      <c r="F125" s="17"/>
      <c r="G125" s="40">
        <f t="shared" si="2"/>
        <v>4473947768</v>
      </c>
      <c r="H125" s="17"/>
      <c r="I125" s="34">
        <v>34255910874</v>
      </c>
      <c r="J125" s="17"/>
      <c r="K125" s="19">
        <v>9685705</v>
      </c>
      <c r="L125" s="17"/>
      <c r="M125" s="34">
        <f t="shared" si="3"/>
        <v>34246225169</v>
      </c>
      <c r="O125" s="32"/>
      <c r="P125" s="32"/>
    </row>
    <row r="126" spans="1:16" ht="21.75" customHeight="1">
      <c r="A126" s="10" t="s">
        <v>199</v>
      </c>
      <c r="C126" s="19">
        <v>2809067116</v>
      </c>
      <c r="D126" s="17"/>
      <c r="E126" s="34">
        <v>-1173462</v>
      </c>
      <c r="F126" s="17"/>
      <c r="G126" s="40">
        <f t="shared" si="2"/>
        <v>2810240578</v>
      </c>
      <c r="H126" s="17"/>
      <c r="I126" s="34">
        <v>7946850057</v>
      </c>
      <c r="J126" s="17"/>
      <c r="K126" s="19">
        <v>12321355</v>
      </c>
      <c r="L126" s="17"/>
      <c r="M126" s="34">
        <f t="shared" si="3"/>
        <v>7934528702</v>
      </c>
      <c r="O126" s="32"/>
      <c r="P126" s="32"/>
    </row>
    <row r="127" spans="1:16" ht="21.75" customHeight="1">
      <c r="A127" s="10" t="s">
        <v>198</v>
      </c>
      <c r="C127" s="19">
        <v>7685326631</v>
      </c>
      <c r="D127" s="17"/>
      <c r="E127" s="34">
        <v>-68732005</v>
      </c>
      <c r="F127" s="17"/>
      <c r="G127" s="40">
        <f t="shared" si="2"/>
        <v>7754058636</v>
      </c>
      <c r="H127" s="17"/>
      <c r="I127" s="34">
        <v>31070403635</v>
      </c>
      <c r="J127" s="17"/>
      <c r="K127" s="19">
        <v>0</v>
      </c>
      <c r="L127" s="17"/>
      <c r="M127" s="34">
        <f t="shared" si="3"/>
        <v>31070403635</v>
      </c>
      <c r="O127" s="32"/>
      <c r="P127" s="32"/>
    </row>
    <row r="128" spans="1:16" ht="21.75" customHeight="1">
      <c r="A128" s="10" t="s">
        <v>198</v>
      </c>
      <c r="C128" s="19">
        <v>8345962284</v>
      </c>
      <c r="D128" s="17"/>
      <c r="E128" s="34">
        <v>-62439747</v>
      </c>
      <c r="F128" s="17"/>
      <c r="G128" s="40">
        <f t="shared" si="2"/>
        <v>8408402031</v>
      </c>
      <c r="H128" s="17"/>
      <c r="I128" s="34">
        <v>25411068492</v>
      </c>
      <c r="J128" s="17"/>
      <c r="K128" s="19">
        <v>0</v>
      </c>
      <c r="L128" s="17"/>
      <c r="M128" s="34">
        <f t="shared" si="3"/>
        <v>25411068492</v>
      </c>
      <c r="O128" s="32"/>
      <c r="P128" s="32"/>
    </row>
    <row r="129" spans="1:16" ht="21.75" customHeight="1">
      <c r="A129" s="10" t="s">
        <v>198</v>
      </c>
      <c r="C129" s="19">
        <v>10206406891</v>
      </c>
      <c r="D129" s="17"/>
      <c r="E129" s="34">
        <v>-159123410</v>
      </c>
      <c r="F129" s="17"/>
      <c r="G129" s="40">
        <f t="shared" si="2"/>
        <v>10365530301</v>
      </c>
      <c r="H129" s="17"/>
      <c r="I129" s="34">
        <v>30690673971</v>
      </c>
      <c r="J129" s="17"/>
      <c r="K129" s="19">
        <v>0</v>
      </c>
      <c r="L129" s="17"/>
      <c r="M129" s="34">
        <f t="shared" si="3"/>
        <v>30690673971</v>
      </c>
      <c r="O129" s="32"/>
      <c r="P129" s="32"/>
    </row>
    <row r="130" spans="1:16" ht="21.75" customHeight="1">
      <c r="A130" s="10" t="s">
        <v>199</v>
      </c>
      <c r="C130" s="19">
        <v>8727723319</v>
      </c>
      <c r="D130" s="17"/>
      <c r="E130" s="34">
        <v>-61824511</v>
      </c>
      <c r="F130" s="17"/>
      <c r="G130" s="40">
        <f t="shared" si="2"/>
        <v>8789547830</v>
      </c>
      <c r="H130" s="17"/>
      <c r="I130" s="34">
        <v>24570147944</v>
      </c>
      <c r="J130" s="17"/>
      <c r="K130" s="19">
        <v>0</v>
      </c>
      <c r="L130" s="17"/>
      <c r="M130" s="34">
        <f t="shared" si="3"/>
        <v>24570147944</v>
      </c>
      <c r="O130" s="32"/>
      <c r="P130" s="32"/>
    </row>
    <row r="131" spans="1:16" ht="21.75" customHeight="1">
      <c r="A131" s="10" t="s">
        <v>199</v>
      </c>
      <c r="C131" s="19">
        <v>1856987582</v>
      </c>
      <c r="D131" s="17"/>
      <c r="E131" s="34">
        <v>-160197433</v>
      </c>
      <c r="F131" s="17"/>
      <c r="G131" s="40">
        <f t="shared" si="2"/>
        <v>2017185015</v>
      </c>
      <c r="H131" s="17"/>
      <c r="I131" s="34">
        <v>57210969863</v>
      </c>
      <c r="J131" s="17"/>
      <c r="K131" s="19">
        <v>0</v>
      </c>
      <c r="L131" s="17"/>
      <c r="M131" s="34">
        <f t="shared" si="3"/>
        <v>57210969863</v>
      </c>
      <c r="O131" s="32"/>
      <c r="P131" s="32"/>
    </row>
    <row r="132" spans="1:16" ht="21.75" customHeight="1">
      <c r="A132" s="10" t="s">
        <v>199</v>
      </c>
      <c r="C132" s="19">
        <v>20221879070</v>
      </c>
      <c r="D132" s="17"/>
      <c r="E132" s="34">
        <v>-101852240</v>
      </c>
      <c r="F132" s="17"/>
      <c r="G132" s="40">
        <f t="shared" si="2"/>
        <v>20323731310</v>
      </c>
      <c r="H132" s="17"/>
      <c r="I132" s="34">
        <v>52690315510</v>
      </c>
      <c r="J132" s="17"/>
      <c r="K132" s="19">
        <v>27246848</v>
      </c>
      <c r="L132" s="17"/>
      <c r="M132" s="34">
        <f t="shared" si="3"/>
        <v>52663068662</v>
      </c>
      <c r="O132" s="32"/>
      <c r="P132" s="32"/>
    </row>
    <row r="133" spans="1:16" ht="21.75" customHeight="1">
      <c r="A133" s="10" t="s">
        <v>204</v>
      </c>
      <c r="C133" s="19">
        <v>8352079226</v>
      </c>
      <c r="D133" s="17"/>
      <c r="E133" s="34">
        <v>-96089318</v>
      </c>
      <c r="F133" s="17"/>
      <c r="G133" s="40">
        <f t="shared" si="2"/>
        <v>8448168544</v>
      </c>
      <c r="H133" s="17"/>
      <c r="I133" s="34">
        <v>33489719844</v>
      </c>
      <c r="J133" s="17"/>
      <c r="K133" s="19">
        <v>0</v>
      </c>
      <c r="L133" s="17"/>
      <c r="M133" s="34">
        <f t="shared" si="3"/>
        <v>33489719844</v>
      </c>
      <c r="O133" s="32"/>
      <c r="P133" s="32"/>
    </row>
    <row r="134" spans="1:16" ht="21.75" customHeight="1">
      <c r="A134" s="10" t="s">
        <v>195</v>
      </c>
      <c r="C134" s="19">
        <v>4199453548</v>
      </c>
      <c r="D134" s="17"/>
      <c r="E134" s="34">
        <v>-129683943</v>
      </c>
      <c r="F134" s="17"/>
      <c r="G134" s="40">
        <f t="shared" si="2"/>
        <v>4329137491</v>
      </c>
      <c r="H134" s="17"/>
      <c r="I134" s="34">
        <v>38125683061</v>
      </c>
      <c r="J134" s="17"/>
      <c r="K134" s="19">
        <v>0</v>
      </c>
      <c r="L134" s="17"/>
      <c r="M134" s="34">
        <f t="shared" si="3"/>
        <v>38125683061</v>
      </c>
      <c r="O134" s="32"/>
      <c r="P134" s="32"/>
    </row>
    <row r="135" spans="1:16" ht="21.75" customHeight="1">
      <c r="A135" s="10" t="s">
        <v>210</v>
      </c>
      <c r="C135" s="19">
        <v>9215344248</v>
      </c>
      <c r="D135" s="17"/>
      <c r="E135" s="34">
        <v>-77337447</v>
      </c>
      <c r="F135" s="17"/>
      <c r="G135" s="40">
        <f t="shared" si="2"/>
        <v>9292681695</v>
      </c>
      <c r="H135" s="17"/>
      <c r="I135" s="34">
        <v>60307897991</v>
      </c>
      <c r="J135" s="17"/>
      <c r="K135" s="19">
        <v>51354414</v>
      </c>
      <c r="L135" s="17"/>
      <c r="M135" s="34">
        <f t="shared" si="3"/>
        <v>60256543577</v>
      </c>
      <c r="O135" s="32"/>
      <c r="P135" s="32"/>
    </row>
    <row r="136" spans="1:16" ht="21.75" customHeight="1">
      <c r="A136" s="10" t="s">
        <v>201</v>
      </c>
      <c r="C136" s="19">
        <v>6681694003</v>
      </c>
      <c r="D136" s="17"/>
      <c r="E136" s="34">
        <v>-42884581</v>
      </c>
      <c r="F136" s="17"/>
      <c r="G136" s="40">
        <f t="shared" si="2"/>
        <v>6724578584</v>
      </c>
      <c r="H136" s="17"/>
      <c r="I136" s="34">
        <v>14922131155</v>
      </c>
      <c r="J136" s="17"/>
      <c r="K136" s="19">
        <v>0</v>
      </c>
      <c r="L136" s="17"/>
      <c r="M136" s="34">
        <f t="shared" si="3"/>
        <v>14922131155</v>
      </c>
      <c r="O136" s="32"/>
      <c r="P136" s="32"/>
    </row>
    <row r="137" spans="1:16" ht="21.75" customHeight="1">
      <c r="A137" s="10" t="s">
        <v>220</v>
      </c>
      <c r="C137" s="19">
        <v>13073713117</v>
      </c>
      <c r="D137" s="17"/>
      <c r="E137" s="34">
        <v>-53735522</v>
      </c>
      <c r="F137" s="17"/>
      <c r="G137" s="40">
        <f t="shared" si="2"/>
        <v>13127448639</v>
      </c>
      <c r="H137" s="17"/>
      <c r="I137" s="34">
        <v>26691035511</v>
      </c>
      <c r="J137" s="17"/>
      <c r="K137" s="19">
        <v>0</v>
      </c>
      <c r="L137" s="17"/>
      <c r="M137" s="34">
        <f t="shared" si="3"/>
        <v>26691035511</v>
      </c>
      <c r="O137" s="32"/>
      <c r="P137" s="32"/>
    </row>
    <row r="138" spans="1:16" ht="21.75" customHeight="1">
      <c r="A138" s="10" t="s">
        <v>201</v>
      </c>
      <c r="C138" s="19">
        <v>31527229511</v>
      </c>
      <c r="D138" s="17"/>
      <c r="E138" s="34">
        <v>-149401038</v>
      </c>
      <c r="F138" s="17"/>
      <c r="G138" s="40">
        <f t="shared" ref="G138:G166" si="4">C138-E138</f>
        <v>31676630549</v>
      </c>
      <c r="H138" s="17"/>
      <c r="I138" s="34">
        <v>63102366111</v>
      </c>
      <c r="J138" s="17"/>
      <c r="K138" s="19">
        <v>0</v>
      </c>
      <c r="L138" s="17"/>
      <c r="M138" s="34">
        <f t="shared" ref="M138:M166" si="5">I138-K138</f>
        <v>63102366111</v>
      </c>
      <c r="O138" s="32"/>
      <c r="P138" s="32"/>
    </row>
    <row r="139" spans="1:16" ht="21.75" customHeight="1">
      <c r="A139" s="10" t="s">
        <v>202</v>
      </c>
      <c r="C139" s="19">
        <v>8482770910</v>
      </c>
      <c r="D139" s="17"/>
      <c r="E139" s="34">
        <v>-94025831</v>
      </c>
      <c r="F139" s="17"/>
      <c r="G139" s="40">
        <f t="shared" si="4"/>
        <v>8576796741</v>
      </c>
      <c r="H139" s="17"/>
      <c r="I139" s="34">
        <v>25529237134</v>
      </c>
      <c r="J139" s="17"/>
      <c r="K139" s="19">
        <v>0</v>
      </c>
      <c r="L139" s="17"/>
      <c r="M139" s="34">
        <f t="shared" si="5"/>
        <v>25529237134</v>
      </c>
      <c r="O139" s="32"/>
      <c r="P139" s="32"/>
    </row>
    <row r="140" spans="1:16" ht="21.75" customHeight="1">
      <c r="A140" s="10" t="s">
        <v>195</v>
      </c>
      <c r="C140" s="19">
        <v>5364359770</v>
      </c>
      <c r="D140" s="17"/>
      <c r="E140" s="34">
        <v>-40253519</v>
      </c>
      <c r="F140" s="17"/>
      <c r="G140" s="40">
        <f t="shared" si="4"/>
        <v>5404613289</v>
      </c>
      <c r="H140" s="17"/>
      <c r="I140" s="34">
        <v>10484885005</v>
      </c>
      <c r="J140" s="17"/>
      <c r="K140" s="19">
        <v>0</v>
      </c>
      <c r="L140" s="17"/>
      <c r="M140" s="34">
        <f t="shared" si="5"/>
        <v>10484885005</v>
      </c>
      <c r="O140" s="32"/>
      <c r="P140" s="32"/>
    </row>
    <row r="141" spans="1:16" ht="21.75" customHeight="1">
      <c r="A141" s="10" t="s">
        <v>200</v>
      </c>
      <c r="C141" s="19">
        <v>9889344264</v>
      </c>
      <c r="D141" s="17"/>
      <c r="E141" s="34">
        <v>-72705807</v>
      </c>
      <c r="F141" s="17"/>
      <c r="G141" s="40">
        <f t="shared" si="4"/>
        <v>9962050071</v>
      </c>
      <c r="H141" s="17"/>
      <c r="I141" s="34">
        <v>17020491798</v>
      </c>
      <c r="J141" s="17"/>
      <c r="K141" s="19">
        <v>0</v>
      </c>
      <c r="L141" s="17"/>
      <c r="M141" s="34">
        <f t="shared" si="5"/>
        <v>17020491798</v>
      </c>
      <c r="O141" s="32"/>
      <c r="P141" s="32"/>
    </row>
    <row r="142" spans="1:16" ht="21.75" customHeight="1">
      <c r="A142" s="10" t="s">
        <v>202</v>
      </c>
      <c r="C142" s="19">
        <v>62021008008</v>
      </c>
      <c r="D142" s="17"/>
      <c r="E142" s="34">
        <v>-274548559</v>
      </c>
      <c r="F142" s="17"/>
      <c r="G142" s="40">
        <f t="shared" si="4"/>
        <v>62295556567</v>
      </c>
      <c r="H142" s="17"/>
      <c r="I142" s="34">
        <v>96093630954</v>
      </c>
      <c r="J142" s="17"/>
      <c r="K142" s="19">
        <v>72839786</v>
      </c>
      <c r="L142" s="17"/>
      <c r="M142" s="34">
        <f t="shared" si="5"/>
        <v>96020791168</v>
      </c>
      <c r="O142" s="32"/>
      <c r="P142" s="32"/>
    </row>
    <row r="143" spans="1:16" ht="21.75" customHeight="1">
      <c r="A143" s="10" t="s">
        <v>202</v>
      </c>
      <c r="C143" s="19">
        <v>3112100793</v>
      </c>
      <c r="D143" s="17"/>
      <c r="E143" s="34">
        <v>-11704046</v>
      </c>
      <c r="F143" s="17"/>
      <c r="G143" s="40">
        <f t="shared" si="4"/>
        <v>3123804839</v>
      </c>
      <c r="H143" s="17"/>
      <c r="I143" s="34">
        <v>4435339087</v>
      </c>
      <c r="J143" s="17"/>
      <c r="K143" s="19">
        <v>5883005</v>
      </c>
      <c r="L143" s="17"/>
      <c r="M143" s="34">
        <f t="shared" si="5"/>
        <v>4429456082</v>
      </c>
      <c r="O143" s="32"/>
      <c r="P143" s="32"/>
    </row>
    <row r="144" spans="1:16" ht="21.75" customHeight="1">
      <c r="A144" s="10" t="s">
        <v>202</v>
      </c>
      <c r="C144" s="19">
        <v>41574614237</v>
      </c>
      <c r="D144" s="17"/>
      <c r="E144" s="34">
        <v>-69971198</v>
      </c>
      <c r="F144" s="17"/>
      <c r="G144" s="40">
        <f t="shared" si="4"/>
        <v>41644585435</v>
      </c>
      <c r="H144" s="17"/>
      <c r="I144" s="34">
        <v>57152843741</v>
      </c>
      <c r="J144" s="17"/>
      <c r="K144" s="19">
        <v>161075193</v>
      </c>
      <c r="L144" s="17"/>
      <c r="M144" s="34">
        <f t="shared" si="5"/>
        <v>56991768548</v>
      </c>
      <c r="O144" s="32"/>
      <c r="P144" s="32"/>
    </row>
    <row r="145" spans="1:16" ht="21.75" customHeight="1">
      <c r="A145" s="10" t="s">
        <v>204</v>
      </c>
      <c r="C145" s="19">
        <v>9508196712</v>
      </c>
      <c r="D145" s="17"/>
      <c r="E145" s="34">
        <v>-67982669</v>
      </c>
      <c r="F145" s="17"/>
      <c r="G145" s="40">
        <f t="shared" si="4"/>
        <v>9576179381</v>
      </c>
      <c r="H145" s="17"/>
      <c r="I145" s="34">
        <v>13866120205</v>
      </c>
      <c r="J145" s="17"/>
      <c r="K145" s="19">
        <v>0</v>
      </c>
      <c r="L145" s="17"/>
      <c r="M145" s="34">
        <f t="shared" si="5"/>
        <v>13866120205</v>
      </c>
      <c r="O145" s="32"/>
      <c r="P145" s="32"/>
    </row>
    <row r="146" spans="1:16" ht="21.75" customHeight="1">
      <c r="A146" s="10" t="s">
        <v>204</v>
      </c>
      <c r="C146" s="19">
        <v>7606113642</v>
      </c>
      <c r="D146" s="17"/>
      <c r="E146" s="34">
        <v>-56059868</v>
      </c>
      <c r="F146" s="17"/>
      <c r="G146" s="40">
        <f t="shared" si="4"/>
        <v>7662173510</v>
      </c>
      <c r="H146" s="17"/>
      <c r="I146" s="34">
        <v>11199744507</v>
      </c>
      <c r="J146" s="17"/>
      <c r="K146" s="19">
        <v>0</v>
      </c>
      <c r="L146" s="17"/>
      <c r="M146" s="34">
        <f t="shared" si="5"/>
        <v>11199744507</v>
      </c>
      <c r="O146" s="32"/>
      <c r="P146" s="32"/>
    </row>
    <row r="147" spans="1:16" ht="21.75" customHeight="1">
      <c r="A147" s="10" t="s">
        <v>195</v>
      </c>
      <c r="C147" s="19">
        <v>1588762608</v>
      </c>
      <c r="D147" s="17"/>
      <c r="E147" s="34">
        <v>-10834704</v>
      </c>
      <c r="F147" s="17"/>
      <c r="G147" s="40">
        <f t="shared" si="4"/>
        <v>1599597312</v>
      </c>
      <c r="H147" s="17"/>
      <c r="I147" s="34">
        <v>2250747028</v>
      </c>
      <c r="J147" s="17"/>
      <c r="K147" s="19">
        <v>0</v>
      </c>
      <c r="L147" s="17"/>
      <c r="M147" s="34">
        <f t="shared" si="5"/>
        <v>2250747028</v>
      </c>
      <c r="O147" s="32"/>
      <c r="P147" s="32"/>
    </row>
    <row r="148" spans="1:16" ht="21.75" customHeight="1">
      <c r="A148" s="10" t="s">
        <v>216</v>
      </c>
      <c r="C148" s="19">
        <v>28439907041</v>
      </c>
      <c r="D148" s="17"/>
      <c r="E148" s="34">
        <v>0</v>
      </c>
      <c r="F148" s="17"/>
      <c r="G148" s="40">
        <f t="shared" si="4"/>
        <v>28439907041</v>
      </c>
      <c r="H148" s="17"/>
      <c r="I148" s="34">
        <v>34335992117</v>
      </c>
      <c r="J148" s="17"/>
      <c r="K148" s="19">
        <v>110029902</v>
      </c>
      <c r="L148" s="17"/>
      <c r="M148" s="34">
        <f t="shared" si="5"/>
        <v>34225962215</v>
      </c>
      <c r="O148" s="32"/>
      <c r="P148" s="32"/>
    </row>
    <row r="149" spans="1:16" ht="21.75" customHeight="1">
      <c r="A149" s="10" t="s">
        <v>204</v>
      </c>
      <c r="C149" s="19">
        <v>3609235392</v>
      </c>
      <c r="D149" s="17"/>
      <c r="E149" s="34">
        <v>-17526428</v>
      </c>
      <c r="F149" s="17"/>
      <c r="G149" s="40">
        <f t="shared" si="4"/>
        <v>3626761820</v>
      </c>
      <c r="H149" s="17"/>
      <c r="I149" s="34">
        <v>4511544240</v>
      </c>
      <c r="J149" s="17"/>
      <c r="K149" s="19">
        <v>0</v>
      </c>
      <c r="L149" s="17"/>
      <c r="M149" s="34">
        <f t="shared" si="5"/>
        <v>4511544240</v>
      </c>
      <c r="O149" s="32"/>
      <c r="P149" s="32"/>
    </row>
    <row r="150" spans="1:16" ht="21.75" customHeight="1">
      <c r="A150" s="10" t="s">
        <v>195</v>
      </c>
      <c r="C150" s="19">
        <v>11489071027</v>
      </c>
      <c r="D150" s="17"/>
      <c r="E150" s="34">
        <v>-39984452</v>
      </c>
      <c r="F150" s="17"/>
      <c r="G150" s="40">
        <f t="shared" si="4"/>
        <v>11529055479</v>
      </c>
      <c r="H150" s="17"/>
      <c r="I150" s="34">
        <v>13469945342</v>
      </c>
      <c r="J150" s="17"/>
      <c r="K150" s="19">
        <v>0</v>
      </c>
      <c r="L150" s="17"/>
      <c r="M150" s="34">
        <f t="shared" si="5"/>
        <v>13469945342</v>
      </c>
      <c r="O150" s="32"/>
      <c r="P150" s="32"/>
    </row>
    <row r="151" spans="1:16" ht="21.75" customHeight="1">
      <c r="A151" s="10" t="s">
        <v>195</v>
      </c>
      <c r="C151" s="19">
        <v>10147882826</v>
      </c>
      <c r="D151" s="17"/>
      <c r="E151" s="34">
        <v>-35316827</v>
      </c>
      <c r="F151" s="17"/>
      <c r="G151" s="40">
        <f t="shared" si="4"/>
        <v>10183199653</v>
      </c>
      <c r="H151" s="17"/>
      <c r="I151" s="34">
        <v>11897517796</v>
      </c>
      <c r="J151" s="17"/>
      <c r="K151" s="19">
        <v>0</v>
      </c>
      <c r="L151" s="17"/>
      <c r="M151" s="34">
        <f t="shared" si="5"/>
        <v>11897517796</v>
      </c>
      <c r="O151" s="32"/>
      <c r="P151" s="32"/>
    </row>
    <row r="152" spans="1:16" ht="21.75" customHeight="1">
      <c r="A152" s="10" t="s">
        <v>216</v>
      </c>
      <c r="C152" s="19">
        <v>3255624246</v>
      </c>
      <c r="D152" s="17"/>
      <c r="E152" s="34">
        <v>0</v>
      </c>
      <c r="F152" s="17"/>
      <c r="G152" s="40">
        <f t="shared" si="4"/>
        <v>3255624246</v>
      </c>
      <c r="H152" s="17"/>
      <c r="I152" s="34">
        <v>3544887360</v>
      </c>
      <c r="J152" s="17"/>
      <c r="K152" s="19">
        <v>6278244</v>
      </c>
      <c r="L152" s="17"/>
      <c r="M152" s="34">
        <f t="shared" si="5"/>
        <v>3538609116</v>
      </c>
      <c r="O152" s="32"/>
      <c r="P152" s="32"/>
    </row>
    <row r="153" spans="1:16" ht="21.75" customHeight="1">
      <c r="A153" s="10" t="s">
        <v>204</v>
      </c>
      <c r="C153" s="19">
        <v>4350957145</v>
      </c>
      <c r="D153" s="17"/>
      <c r="E153" s="34">
        <v>23999247</v>
      </c>
      <c r="F153" s="17"/>
      <c r="G153" s="40">
        <f t="shared" si="4"/>
        <v>4326957898</v>
      </c>
      <c r="H153" s="17"/>
      <c r="I153" s="34">
        <v>4350957145</v>
      </c>
      <c r="J153" s="17"/>
      <c r="K153" s="19">
        <v>23999247</v>
      </c>
      <c r="L153" s="17"/>
      <c r="M153" s="34">
        <f t="shared" si="5"/>
        <v>4326957898</v>
      </c>
      <c r="O153" s="32"/>
      <c r="P153" s="32"/>
    </row>
    <row r="154" spans="1:16" ht="21.75" customHeight="1">
      <c r="A154" s="10" t="s">
        <v>204</v>
      </c>
      <c r="C154" s="19">
        <v>18224043698</v>
      </c>
      <c r="D154" s="17"/>
      <c r="E154" s="34">
        <v>100521177</v>
      </c>
      <c r="F154" s="17"/>
      <c r="G154" s="40">
        <f t="shared" si="4"/>
        <v>18123522521</v>
      </c>
      <c r="H154" s="17"/>
      <c r="I154" s="34">
        <v>18224043698</v>
      </c>
      <c r="J154" s="17"/>
      <c r="K154" s="19">
        <v>100521177</v>
      </c>
      <c r="L154" s="17"/>
      <c r="M154" s="34">
        <f t="shared" si="5"/>
        <v>18123522521</v>
      </c>
      <c r="O154" s="32"/>
      <c r="P154" s="32"/>
    </row>
    <row r="155" spans="1:16" ht="21.75" customHeight="1">
      <c r="A155" s="10" t="s">
        <v>204</v>
      </c>
      <c r="C155" s="19">
        <v>16082637758</v>
      </c>
      <c r="D155" s="17"/>
      <c r="E155" s="34">
        <v>101302453</v>
      </c>
      <c r="F155" s="17"/>
      <c r="G155" s="40">
        <f t="shared" si="4"/>
        <v>15981335305</v>
      </c>
      <c r="H155" s="17"/>
      <c r="I155" s="34">
        <v>16082637758</v>
      </c>
      <c r="J155" s="17"/>
      <c r="K155" s="19">
        <v>101302453</v>
      </c>
      <c r="L155" s="17"/>
      <c r="M155" s="34">
        <f t="shared" si="5"/>
        <v>15981335305</v>
      </c>
      <c r="O155" s="32"/>
      <c r="P155" s="32"/>
    </row>
    <row r="156" spans="1:16" ht="21.75" customHeight="1">
      <c r="A156" s="10" t="s">
        <v>205</v>
      </c>
      <c r="C156" s="19">
        <v>3753420069</v>
      </c>
      <c r="D156" s="17"/>
      <c r="E156" s="34">
        <v>26576670</v>
      </c>
      <c r="F156" s="17"/>
      <c r="G156" s="40">
        <f t="shared" si="4"/>
        <v>3726843399</v>
      </c>
      <c r="H156" s="17"/>
      <c r="I156" s="34">
        <v>3753420069</v>
      </c>
      <c r="J156" s="17"/>
      <c r="K156" s="19">
        <v>26576670</v>
      </c>
      <c r="L156" s="17"/>
      <c r="M156" s="34">
        <f t="shared" si="5"/>
        <v>3726843399</v>
      </c>
      <c r="O156" s="32"/>
      <c r="P156" s="32"/>
    </row>
    <row r="157" spans="1:16" ht="21.75" customHeight="1">
      <c r="A157" s="10" t="s">
        <v>202</v>
      </c>
      <c r="C157" s="19">
        <v>15054644794</v>
      </c>
      <c r="D157" s="17"/>
      <c r="E157" s="34">
        <v>130080221</v>
      </c>
      <c r="F157" s="17"/>
      <c r="G157" s="40">
        <f t="shared" si="4"/>
        <v>14924564573</v>
      </c>
      <c r="H157" s="17"/>
      <c r="I157" s="34">
        <v>15054644794</v>
      </c>
      <c r="J157" s="17"/>
      <c r="K157" s="19">
        <v>130080221</v>
      </c>
      <c r="L157" s="17"/>
      <c r="M157" s="34">
        <f t="shared" si="5"/>
        <v>14924564573</v>
      </c>
      <c r="O157" s="32"/>
      <c r="P157" s="32"/>
    </row>
    <row r="158" spans="1:16" ht="21.75" customHeight="1">
      <c r="A158" s="10" t="s">
        <v>195</v>
      </c>
      <c r="C158" s="19">
        <v>22424992421</v>
      </c>
      <c r="D158" s="17"/>
      <c r="E158" s="34">
        <v>193763986</v>
      </c>
      <c r="F158" s="17"/>
      <c r="G158" s="40">
        <f t="shared" si="4"/>
        <v>22231228435</v>
      </c>
      <c r="H158" s="17"/>
      <c r="I158" s="34">
        <v>22424992421</v>
      </c>
      <c r="J158" s="17"/>
      <c r="K158" s="19">
        <v>193763986</v>
      </c>
      <c r="L158" s="17"/>
      <c r="M158" s="34">
        <f t="shared" si="5"/>
        <v>22231228435</v>
      </c>
      <c r="O158" s="32"/>
      <c r="P158" s="32"/>
    </row>
    <row r="159" spans="1:16" ht="21.75" customHeight="1">
      <c r="A159" s="10" t="s">
        <v>199</v>
      </c>
      <c r="C159" s="19">
        <v>19254098355</v>
      </c>
      <c r="D159" s="17"/>
      <c r="E159" s="34">
        <v>226151824</v>
      </c>
      <c r="F159" s="17"/>
      <c r="G159" s="40">
        <f t="shared" si="4"/>
        <v>19027946531</v>
      </c>
      <c r="H159" s="17"/>
      <c r="I159" s="34">
        <v>19254098355</v>
      </c>
      <c r="J159" s="17"/>
      <c r="K159" s="19">
        <v>226151824</v>
      </c>
      <c r="L159" s="17"/>
      <c r="M159" s="34">
        <f t="shared" si="5"/>
        <v>19027946531</v>
      </c>
      <c r="O159" s="32"/>
      <c r="P159" s="32"/>
    </row>
    <row r="160" spans="1:16" ht="21.75" customHeight="1">
      <c r="A160" s="10" t="s">
        <v>212</v>
      </c>
      <c r="C160" s="19">
        <v>11638666662</v>
      </c>
      <c r="D160" s="17"/>
      <c r="E160" s="34">
        <v>145703144</v>
      </c>
      <c r="F160" s="17"/>
      <c r="G160" s="40">
        <f t="shared" si="4"/>
        <v>11492963518</v>
      </c>
      <c r="H160" s="17"/>
      <c r="I160" s="34">
        <v>11638666662</v>
      </c>
      <c r="J160" s="17"/>
      <c r="K160" s="19">
        <v>145703144</v>
      </c>
      <c r="L160" s="17"/>
      <c r="M160" s="34">
        <f t="shared" si="5"/>
        <v>11492963518</v>
      </c>
      <c r="O160" s="32"/>
      <c r="P160" s="32"/>
    </row>
    <row r="161" spans="1:16" ht="21.75" customHeight="1">
      <c r="A161" s="10" t="s">
        <v>198</v>
      </c>
      <c r="C161" s="19">
        <v>6682685516</v>
      </c>
      <c r="D161" s="17"/>
      <c r="E161" s="34">
        <v>88819021</v>
      </c>
      <c r="F161" s="17"/>
      <c r="G161" s="40">
        <f t="shared" si="4"/>
        <v>6593866495</v>
      </c>
      <c r="H161" s="17"/>
      <c r="I161" s="34">
        <v>6682685516</v>
      </c>
      <c r="J161" s="17"/>
      <c r="K161" s="19">
        <v>88819021</v>
      </c>
      <c r="L161" s="17"/>
      <c r="M161" s="34">
        <f t="shared" si="5"/>
        <v>6593866495</v>
      </c>
      <c r="O161" s="32"/>
      <c r="P161" s="32"/>
    </row>
    <row r="162" spans="1:16" ht="21.75" customHeight="1">
      <c r="A162" s="10" t="s">
        <v>230</v>
      </c>
      <c r="C162" s="19">
        <v>3798077700</v>
      </c>
      <c r="D162" s="17"/>
      <c r="E162" s="34">
        <v>53407590</v>
      </c>
      <c r="F162" s="17"/>
      <c r="G162" s="40">
        <f t="shared" si="4"/>
        <v>3744670110</v>
      </c>
      <c r="H162" s="17"/>
      <c r="I162" s="34">
        <v>3798077700</v>
      </c>
      <c r="J162" s="17"/>
      <c r="K162" s="19">
        <v>53407590</v>
      </c>
      <c r="L162" s="17"/>
      <c r="M162" s="34">
        <f t="shared" si="5"/>
        <v>3744670110</v>
      </c>
      <c r="O162" s="32"/>
      <c r="P162" s="32"/>
    </row>
    <row r="163" spans="1:16" ht="21.75" customHeight="1">
      <c r="A163" s="10" t="s">
        <v>183</v>
      </c>
      <c r="C163" s="19">
        <v>13656147534</v>
      </c>
      <c r="D163" s="17"/>
      <c r="E163" s="34">
        <v>223510276</v>
      </c>
      <c r="F163" s="17"/>
      <c r="G163" s="40">
        <f t="shared" si="4"/>
        <v>13432637258</v>
      </c>
      <c r="H163" s="17"/>
      <c r="I163" s="34">
        <v>13656147534</v>
      </c>
      <c r="J163" s="17"/>
      <c r="K163" s="19">
        <v>223510276</v>
      </c>
      <c r="L163" s="17"/>
      <c r="M163" s="34">
        <f t="shared" si="5"/>
        <v>13432637258</v>
      </c>
      <c r="O163" s="32"/>
      <c r="P163" s="32"/>
    </row>
    <row r="164" spans="1:16" ht="21.75" customHeight="1">
      <c r="A164" s="10" t="s">
        <v>183</v>
      </c>
      <c r="C164" s="19">
        <v>2682325680</v>
      </c>
      <c r="D164" s="17"/>
      <c r="E164" s="34">
        <v>45956383</v>
      </c>
      <c r="F164" s="17"/>
      <c r="G164" s="40">
        <f t="shared" si="4"/>
        <v>2636369297</v>
      </c>
      <c r="H164" s="17"/>
      <c r="I164" s="34">
        <v>2682325680</v>
      </c>
      <c r="J164" s="17"/>
      <c r="K164" s="19">
        <v>45956383</v>
      </c>
      <c r="L164" s="17"/>
      <c r="M164" s="34">
        <f t="shared" si="5"/>
        <v>2636369297</v>
      </c>
      <c r="O164" s="32"/>
      <c r="P164" s="32"/>
    </row>
    <row r="165" spans="1:16" ht="21.75" customHeight="1">
      <c r="A165" s="10" t="s">
        <v>204</v>
      </c>
      <c r="C165" s="19">
        <v>1327277704</v>
      </c>
      <c r="D165" s="17"/>
      <c r="E165" s="34">
        <v>28807588</v>
      </c>
      <c r="F165" s="17"/>
      <c r="G165" s="40">
        <f t="shared" si="4"/>
        <v>1298470116</v>
      </c>
      <c r="H165" s="17"/>
      <c r="I165" s="34">
        <v>1327277704</v>
      </c>
      <c r="J165" s="17"/>
      <c r="K165" s="19">
        <v>28807588</v>
      </c>
      <c r="L165" s="17"/>
      <c r="M165" s="34">
        <f t="shared" si="5"/>
        <v>1298470116</v>
      </c>
      <c r="O165" s="32"/>
      <c r="P165" s="32"/>
    </row>
    <row r="166" spans="1:16" ht="21.75" customHeight="1">
      <c r="A166" s="6" t="s">
        <v>198</v>
      </c>
      <c r="C166" s="20">
        <v>297699262</v>
      </c>
      <c r="D166" s="17"/>
      <c r="E166" s="35">
        <v>6686923</v>
      </c>
      <c r="F166" s="17"/>
      <c r="G166" s="40">
        <f t="shared" si="4"/>
        <v>291012339</v>
      </c>
      <c r="H166" s="17"/>
      <c r="I166" s="35">
        <v>297699262</v>
      </c>
      <c r="J166" s="17"/>
      <c r="K166" s="20">
        <v>6686923</v>
      </c>
      <c r="L166" s="17"/>
      <c r="M166" s="34">
        <f t="shared" si="5"/>
        <v>291012339</v>
      </c>
      <c r="O166" s="32"/>
      <c r="P166" s="32"/>
    </row>
    <row r="167" spans="1:16" ht="21">
      <c r="A167" s="39" t="s">
        <v>21</v>
      </c>
      <c r="C167" s="22">
        <f>SUM(C8:C166)</f>
        <v>661000467461</v>
      </c>
      <c r="D167" s="17"/>
      <c r="E167" s="36">
        <f>SUM(E8:E166)</f>
        <v>-775700512</v>
      </c>
      <c r="F167" s="17"/>
      <c r="G167" s="22">
        <f>SUM(G8:G166)</f>
        <v>661776167973</v>
      </c>
      <c r="H167" s="17"/>
      <c r="I167" s="36">
        <f>SUM(I8:I166)</f>
        <v>3282119429833</v>
      </c>
      <c r="J167" s="17"/>
      <c r="K167" s="22">
        <f>SUM(K8:K166)</f>
        <v>2739986697</v>
      </c>
      <c r="L167" s="17"/>
      <c r="M167" s="36">
        <f>SUM(M8:M166)</f>
        <v>3279379443136</v>
      </c>
    </row>
    <row r="169" spans="1:16">
      <c r="C169" s="81"/>
      <c r="D169" s="82"/>
      <c r="E169" s="82"/>
      <c r="F169" s="82"/>
      <c r="G169" s="82"/>
      <c r="H169" s="82"/>
      <c r="I169" s="81"/>
    </row>
    <row r="171" spans="1:16" ht="18.75">
      <c r="I171" s="34"/>
    </row>
    <row r="172" spans="1:16">
      <c r="I172" s="63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6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12"/>
  <sheetViews>
    <sheetView rightToLeft="1" view="pageBreakPreview" zoomScale="94" zoomScaleNormal="80" zoomScaleSheetLayoutView="94" workbookViewId="0">
      <selection activeCell="A8" sqref="A8"/>
    </sheetView>
  </sheetViews>
  <sheetFormatPr defaultRowHeight="12.75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23.85546875" customWidth="1"/>
    <col min="6" max="6" width="1.28515625" customWidth="1"/>
    <col min="7" max="7" width="17.5703125" customWidth="1"/>
    <col min="8" max="8" width="1.28515625" customWidth="1"/>
    <col min="9" max="9" width="23.140625" customWidth="1"/>
    <col min="10" max="10" width="1.28515625" customWidth="1"/>
    <col min="11" max="11" width="22.28515625" customWidth="1"/>
    <col min="12" max="12" width="1.28515625" customWidth="1"/>
    <col min="13" max="13" width="20" customWidth="1"/>
    <col min="14" max="14" width="1.28515625" customWidth="1"/>
    <col min="15" max="15" width="20" customWidth="1"/>
    <col min="16" max="16" width="1.28515625" customWidth="1"/>
    <col min="17" max="17" width="26.28515625" customWidth="1"/>
    <col min="19" max="19" width="14.7109375" bestFit="1" customWidth="1"/>
  </cols>
  <sheetData>
    <row r="1" spans="1:20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20" ht="21.75" customHeight="1">
      <c r="A2" s="90" t="s">
        <v>122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20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pans="1:20" ht="14.45" customHeight="1"/>
    <row r="5" spans="1:20" ht="14.45" customHeight="1">
      <c r="A5" s="91" t="s">
        <v>171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1:20" ht="14.45" customHeight="1">
      <c r="A6" s="88" t="s">
        <v>125</v>
      </c>
      <c r="C6" s="88" t="s">
        <v>141</v>
      </c>
      <c r="D6" s="88"/>
      <c r="E6" s="88"/>
      <c r="F6" s="88"/>
      <c r="G6" s="88"/>
      <c r="H6" s="88"/>
      <c r="I6" s="88"/>
      <c r="K6" s="88" t="s">
        <v>142</v>
      </c>
      <c r="L6" s="88"/>
      <c r="M6" s="88"/>
      <c r="N6" s="88"/>
      <c r="O6" s="88"/>
      <c r="P6" s="88"/>
      <c r="Q6" s="88"/>
    </row>
    <row r="7" spans="1:20" ht="29.1" customHeight="1">
      <c r="A7" s="88"/>
      <c r="C7" s="14" t="s">
        <v>13</v>
      </c>
      <c r="D7" s="37"/>
      <c r="E7" s="14" t="s">
        <v>172</v>
      </c>
      <c r="F7" s="37"/>
      <c r="G7" s="14" t="s">
        <v>173</v>
      </c>
      <c r="H7" s="37"/>
      <c r="I7" s="14" t="s">
        <v>174</v>
      </c>
      <c r="J7" s="17"/>
      <c r="K7" s="14" t="s">
        <v>13</v>
      </c>
      <c r="L7" s="37"/>
      <c r="M7" s="14" t="s">
        <v>172</v>
      </c>
      <c r="N7" s="37"/>
      <c r="O7" s="14" t="s">
        <v>173</v>
      </c>
      <c r="P7" s="37"/>
      <c r="Q7" s="14" t="s">
        <v>174</v>
      </c>
    </row>
    <row r="8" spans="1:20" ht="21.75" customHeight="1">
      <c r="A8" s="5" t="s">
        <v>51</v>
      </c>
      <c r="C8" s="16">
        <v>0</v>
      </c>
      <c r="D8" s="17"/>
      <c r="E8" s="16">
        <v>0</v>
      </c>
      <c r="F8" s="17"/>
      <c r="G8" s="16">
        <v>0</v>
      </c>
      <c r="H8" s="17"/>
      <c r="I8" s="16">
        <v>0</v>
      </c>
      <c r="J8" s="17"/>
      <c r="K8" s="16">
        <v>27791673</v>
      </c>
      <c r="L8" s="17"/>
      <c r="M8" s="16">
        <v>512061575025</v>
      </c>
      <c r="N8" s="17"/>
      <c r="O8" s="16">
        <v>499999988943</v>
      </c>
      <c r="P8" s="17"/>
      <c r="Q8" s="33">
        <f>M8-O8</f>
        <v>12061586082</v>
      </c>
      <c r="S8" s="32"/>
      <c r="T8" s="32"/>
    </row>
    <row r="9" spans="1:20" ht="21.75" customHeight="1">
      <c r="A9" s="6" t="s">
        <v>155</v>
      </c>
      <c r="C9" s="20">
        <v>0</v>
      </c>
      <c r="D9" s="17"/>
      <c r="E9" s="20">
        <v>0</v>
      </c>
      <c r="F9" s="17"/>
      <c r="G9" s="20">
        <v>0</v>
      </c>
      <c r="H9" s="17"/>
      <c r="I9" s="20">
        <v>0</v>
      </c>
      <c r="J9" s="17"/>
      <c r="K9" s="20">
        <v>3161189</v>
      </c>
      <c r="L9" s="17"/>
      <c r="M9" s="20">
        <v>2934833749202</v>
      </c>
      <c r="N9" s="17"/>
      <c r="O9" s="20">
        <v>3000077253200</v>
      </c>
      <c r="P9" s="17"/>
      <c r="Q9" s="35">
        <f>M9-O9</f>
        <v>-65243503998</v>
      </c>
      <c r="S9" s="32"/>
      <c r="T9" s="32"/>
    </row>
    <row r="10" spans="1:20" ht="21.75" customHeight="1" thickBot="1">
      <c r="A10" s="13" t="s">
        <v>21</v>
      </c>
      <c r="C10" s="22">
        <v>0</v>
      </c>
      <c r="D10" s="17"/>
      <c r="E10" s="22">
        <v>0</v>
      </c>
      <c r="F10" s="17"/>
      <c r="G10" s="22">
        <v>0</v>
      </c>
      <c r="H10" s="17"/>
      <c r="I10" s="22">
        <v>0</v>
      </c>
      <c r="J10" s="17"/>
      <c r="K10" s="22">
        <f>SUM(K8:K9)</f>
        <v>30952862</v>
      </c>
      <c r="L10" s="17"/>
      <c r="M10" s="22">
        <f>SUM(M8:M9)</f>
        <v>3446895324227</v>
      </c>
      <c r="N10" s="17"/>
      <c r="O10" s="22">
        <f>SUM(O8:O9)</f>
        <v>3500077242143</v>
      </c>
      <c r="P10" s="17"/>
      <c r="Q10" s="36">
        <f>SUM(Q8:Q9)</f>
        <v>-53181917916</v>
      </c>
    </row>
    <row r="11" spans="1:20" ht="13.5" thickTop="1"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20">
      <c r="Q12" s="80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34"/>
  <sheetViews>
    <sheetView rightToLeft="1" view="pageBreakPreview" topLeftCell="A4" zoomScaleNormal="100" zoomScaleSheetLayoutView="100" workbookViewId="0">
      <selection activeCell="A6" sqref="A6:A7"/>
    </sheetView>
  </sheetViews>
  <sheetFormatPr defaultRowHeight="12.75"/>
  <cols>
    <col min="1" max="1" width="40.28515625" customWidth="1"/>
    <col min="2" max="2" width="1.28515625" customWidth="1"/>
    <col min="3" max="3" width="21" customWidth="1"/>
    <col min="4" max="4" width="1.28515625" customWidth="1"/>
    <col min="5" max="5" width="22.42578125" customWidth="1"/>
    <col min="6" max="6" width="1.28515625" customWidth="1"/>
    <col min="7" max="7" width="20.7109375" customWidth="1"/>
    <col min="8" max="8" width="1.28515625" customWidth="1"/>
    <col min="9" max="9" width="28.5703125" customWidth="1"/>
    <col min="10" max="10" width="1.28515625" customWidth="1"/>
    <col min="11" max="11" width="19.5703125" customWidth="1"/>
    <col min="12" max="12" width="1.28515625" customWidth="1"/>
    <col min="13" max="13" width="20.5703125" customWidth="1"/>
    <col min="14" max="14" width="1.28515625" customWidth="1"/>
    <col min="15" max="15" width="23.28515625" customWidth="1"/>
    <col min="16" max="16" width="1.28515625" customWidth="1"/>
    <col min="17" max="17" width="28.5703125" customWidth="1"/>
    <col min="19" max="19" width="16.7109375" customWidth="1"/>
    <col min="20" max="20" width="17.7109375" customWidth="1"/>
  </cols>
  <sheetData>
    <row r="1" spans="1:20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20" ht="21.75" customHeight="1">
      <c r="A2" s="90" t="s">
        <v>122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20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pans="1:20" ht="14.45" customHeight="1"/>
    <row r="5" spans="1:20" ht="25.5" customHeight="1">
      <c r="A5" s="91" t="s">
        <v>175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1:20" ht="16.5" customHeight="1">
      <c r="A6" s="88" t="s">
        <v>125</v>
      </c>
      <c r="C6" s="88" t="s">
        <v>141</v>
      </c>
      <c r="D6" s="88"/>
      <c r="E6" s="88"/>
      <c r="F6" s="88"/>
      <c r="G6" s="88"/>
      <c r="H6" s="88"/>
      <c r="I6" s="88"/>
      <c r="K6" s="88" t="s">
        <v>142</v>
      </c>
      <c r="L6" s="88"/>
      <c r="M6" s="88"/>
      <c r="N6" s="88"/>
      <c r="O6" s="88"/>
      <c r="P6" s="88"/>
      <c r="Q6" s="88"/>
    </row>
    <row r="7" spans="1:20" ht="29.1" customHeight="1">
      <c r="A7" s="88"/>
      <c r="C7" s="14" t="s">
        <v>13</v>
      </c>
      <c r="D7" s="37"/>
      <c r="E7" s="14" t="s">
        <v>15</v>
      </c>
      <c r="F7" s="37"/>
      <c r="G7" s="14" t="s">
        <v>173</v>
      </c>
      <c r="H7" s="37"/>
      <c r="I7" s="14" t="s">
        <v>176</v>
      </c>
      <c r="J7" s="17"/>
      <c r="K7" s="14" t="s">
        <v>13</v>
      </c>
      <c r="L7" s="37"/>
      <c r="M7" s="14" t="s">
        <v>15</v>
      </c>
      <c r="N7" s="37"/>
      <c r="O7" s="14" t="s">
        <v>173</v>
      </c>
      <c r="P7" s="37"/>
      <c r="Q7" s="14" t="s">
        <v>176</v>
      </c>
    </row>
    <row r="8" spans="1:20" ht="21.75" customHeight="1">
      <c r="A8" s="5" t="s">
        <v>19</v>
      </c>
      <c r="C8" s="16">
        <v>50000000</v>
      </c>
      <c r="D8" s="17"/>
      <c r="E8" s="16">
        <v>543248325000</v>
      </c>
      <c r="F8" s="17"/>
      <c r="G8" s="16">
        <v>531717345000</v>
      </c>
      <c r="H8" s="17"/>
      <c r="I8" s="33">
        <v>11530980000</v>
      </c>
      <c r="J8" s="17"/>
      <c r="K8" s="16">
        <v>50000000</v>
      </c>
      <c r="L8" s="17"/>
      <c r="M8" s="33">
        <v>543248325000</v>
      </c>
      <c r="N8" s="17"/>
      <c r="O8" s="16">
        <v>499656188500</v>
      </c>
      <c r="P8" s="17"/>
      <c r="Q8" s="33">
        <f>M8-O8</f>
        <v>43592136500</v>
      </c>
      <c r="S8" s="32"/>
      <c r="T8" s="32"/>
    </row>
    <row r="9" spans="1:20" ht="21.75" customHeight="1">
      <c r="A9" s="10" t="s">
        <v>49</v>
      </c>
      <c r="C9" s="19">
        <v>38305370</v>
      </c>
      <c r="D9" s="17"/>
      <c r="E9" s="19">
        <v>551022747450</v>
      </c>
      <c r="F9" s="17"/>
      <c r="G9" s="19">
        <v>537500951840</v>
      </c>
      <c r="H9" s="17"/>
      <c r="I9" s="34">
        <v>13521795610</v>
      </c>
      <c r="J9" s="17"/>
      <c r="K9" s="19">
        <v>38305370</v>
      </c>
      <c r="L9" s="17"/>
      <c r="M9" s="34">
        <v>551022747450</v>
      </c>
      <c r="N9" s="17"/>
      <c r="O9" s="19">
        <v>499999994610</v>
      </c>
      <c r="P9" s="17"/>
      <c r="Q9" s="34">
        <f>M9-O9</f>
        <v>51022752840</v>
      </c>
      <c r="S9" s="32"/>
      <c r="T9" s="32"/>
    </row>
    <row r="10" spans="1:20" ht="21.75" customHeight="1">
      <c r="A10" s="10" t="s">
        <v>50</v>
      </c>
      <c r="C10" s="19">
        <v>49955040</v>
      </c>
      <c r="D10" s="17"/>
      <c r="E10" s="19">
        <v>550654405920</v>
      </c>
      <c r="F10" s="17"/>
      <c r="G10" s="19">
        <v>535817759040</v>
      </c>
      <c r="H10" s="17"/>
      <c r="I10" s="34">
        <v>14836646880</v>
      </c>
      <c r="J10" s="17"/>
      <c r="K10" s="19">
        <v>49955040</v>
      </c>
      <c r="L10" s="17"/>
      <c r="M10" s="34">
        <v>550654405920</v>
      </c>
      <c r="N10" s="17"/>
      <c r="O10" s="19">
        <v>499999995360</v>
      </c>
      <c r="P10" s="17"/>
      <c r="Q10" s="34">
        <f t="shared" ref="Q10:Q32" si="0">M10-O10</f>
        <v>50654410560</v>
      </c>
      <c r="S10" s="32"/>
      <c r="T10" s="32"/>
    </row>
    <row r="11" spans="1:20" ht="21.75" customHeight="1">
      <c r="A11" s="10" t="s">
        <v>54</v>
      </c>
      <c r="C11" s="19">
        <v>6998000</v>
      </c>
      <c r="D11" s="17"/>
      <c r="E11" s="19">
        <v>89118545906</v>
      </c>
      <c r="F11" s="17"/>
      <c r="G11" s="19">
        <v>95073016891</v>
      </c>
      <c r="H11" s="17"/>
      <c r="I11" s="34">
        <v>-5954470984</v>
      </c>
      <c r="J11" s="17"/>
      <c r="K11" s="19">
        <v>6998000</v>
      </c>
      <c r="L11" s="17"/>
      <c r="M11" s="34">
        <v>89118545906</v>
      </c>
      <c r="N11" s="17"/>
      <c r="O11" s="19">
        <v>95073016891</v>
      </c>
      <c r="P11" s="17"/>
      <c r="Q11" s="34">
        <f t="shared" si="0"/>
        <v>-5954470985</v>
      </c>
      <c r="S11" s="32"/>
      <c r="T11" s="32"/>
    </row>
    <row r="12" spans="1:20" ht="21.75" customHeight="1">
      <c r="A12" s="10" t="s">
        <v>51</v>
      </c>
      <c r="C12" s="19">
        <v>80280317</v>
      </c>
      <c r="D12" s="17"/>
      <c r="E12" s="19">
        <v>1587061586773</v>
      </c>
      <c r="F12" s="17"/>
      <c r="G12" s="19">
        <v>1544272177812</v>
      </c>
      <c r="H12" s="17"/>
      <c r="I12" s="34">
        <v>42789408961</v>
      </c>
      <c r="J12" s="17"/>
      <c r="K12" s="19">
        <v>80280317</v>
      </c>
      <c r="L12" s="17"/>
      <c r="M12" s="34">
        <v>1587061586773</v>
      </c>
      <c r="N12" s="17"/>
      <c r="O12" s="19">
        <v>1499957442828</v>
      </c>
      <c r="P12" s="17"/>
      <c r="Q12" s="34">
        <f t="shared" si="0"/>
        <v>87104143945</v>
      </c>
      <c r="S12" s="32"/>
      <c r="T12" s="32"/>
    </row>
    <row r="13" spans="1:20" ht="21.75" customHeight="1">
      <c r="A13" s="10" t="s">
        <v>48</v>
      </c>
      <c r="C13" s="19">
        <v>49333991</v>
      </c>
      <c r="D13" s="17"/>
      <c r="E13" s="19">
        <v>544893930595</v>
      </c>
      <c r="F13" s="17"/>
      <c r="G13" s="19">
        <v>530143067286</v>
      </c>
      <c r="H13" s="17"/>
      <c r="I13" s="34">
        <v>14750863309</v>
      </c>
      <c r="J13" s="17"/>
      <c r="K13" s="19">
        <v>49333991</v>
      </c>
      <c r="L13" s="17"/>
      <c r="M13" s="34">
        <v>544893930595</v>
      </c>
      <c r="N13" s="17"/>
      <c r="O13" s="19">
        <v>499999998785</v>
      </c>
      <c r="P13" s="17"/>
      <c r="Q13" s="34">
        <f t="shared" si="0"/>
        <v>44893931810</v>
      </c>
      <c r="S13" s="32"/>
      <c r="T13" s="32"/>
    </row>
    <row r="14" spans="1:20" ht="21.75" customHeight="1">
      <c r="A14" s="10" t="s">
        <v>147</v>
      </c>
      <c r="C14" s="19">
        <v>79924</v>
      </c>
      <c r="D14" s="17"/>
      <c r="E14" s="19">
        <v>464331971169</v>
      </c>
      <c r="F14" s="17"/>
      <c r="G14" s="19">
        <v>453998609458</v>
      </c>
      <c r="H14" s="17"/>
      <c r="I14" s="34">
        <v>10333361711</v>
      </c>
      <c r="J14" s="17"/>
      <c r="K14" s="19">
        <v>79924</v>
      </c>
      <c r="L14" s="17"/>
      <c r="M14" s="34">
        <v>464331971169</v>
      </c>
      <c r="N14" s="17"/>
      <c r="O14" s="19">
        <v>453998609458</v>
      </c>
      <c r="P14" s="17"/>
      <c r="Q14" s="34">
        <f t="shared" si="0"/>
        <v>10333361711</v>
      </c>
      <c r="S14" s="32"/>
      <c r="T14" s="32"/>
    </row>
    <row r="15" spans="1:20" ht="21.75" customHeight="1">
      <c r="A15" s="10" t="s">
        <v>52</v>
      </c>
      <c r="C15" s="19">
        <v>4000000</v>
      </c>
      <c r="D15" s="17"/>
      <c r="E15" s="19">
        <v>30483757500</v>
      </c>
      <c r="F15" s="17"/>
      <c r="G15" s="19">
        <v>33895701000</v>
      </c>
      <c r="H15" s="17"/>
      <c r="I15" s="34">
        <v>-3411943500</v>
      </c>
      <c r="J15" s="17"/>
      <c r="K15" s="19">
        <v>4000000</v>
      </c>
      <c r="L15" s="17"/>
      <c r="M15" s="34">
        <v>30436257500</v>
      </c>
      <c r="N15" s="17"/>
      <c r="O15" s="19">
        <v>39952500000</v>
      </c>
      <c r="P15" s="17"/>
      <c r="Q15" s="34">
        <f t="shared" si="0"/>
        <v>-9516242500</v>
      </c>
      <c r="S15" s="32"/>
      <c r="T15" s="32"/>
    </row>
    <row r="16" spans="1:20" ht="21.75" customHeight="1">
      <c r="A16" s="10" t="s">
        <v>53</v>
      </c>
      <c r="C16" s="19">
        <v>7400000</v>
      </c>
      <c r="D16" s="17"/>
      <c r="E16" s="19">
        <v>90911913750</v>
      </c>
      <c r="F16" s="17"/>
      <c r="G16" s="19">
        <v>93875789962</v>
      </c>
      <c r="H16" s="17"/>
      <c r="I16" s="34">
        <v>-2963876212</v>
      </c>
      <c r="J16" s="17"/>
      <c r="K16" s="19">
        <v>7400000</v>
      </c>
      <c r="L16" s="17"/>
      <c r="M16" s="34">
        <v>90911913750</v>
      </c>
      <c r="N16" s="17"/>
      <c r="O16" s="19">
        <v>100015884000</v>
      </c>
      <c r="P16" s="17"/>
      <c r="Q16" s="34">
        <f t="shared" si="0"/>
        <v>-9103970250</v>
      </c>
      <c r="S16" s="32"/>
      <c r="T16" s="32"/>
    </row>
    <row r="17" spans="1:20" ht="21.75" customHeight="1">
      <c r="A17" s="10" t="s">
        <v>78</v>
      </c>
      <c r="C17" s="19">
        <v>9000</v>
      </c>
      <c r="D17" s="17"/>
      <c r="E17" s="19">
        <v>6461728599</v>
      </c>
      <c r="F17" s="17"/>
      <c r="G17" s="19">
        <v>6361846706</v>
      </c>
      <c r="H17" s="17"/>
      <c r="I17" s="34">
        <v>99881893</v>
      </c>
      <c r="J17" s="17"/>
      <c r="K17" s="19">
        <v>9000</v>
      </c>
      <c r="L17" s="17"/>
      <c r="M17" s="34">
        <v>6461728599</v>
      </c>
      <c r="N17" s="17"/>
      <c r="O17" s="19">
        <v>5392877280</v>
      </c>
      <c r="P17" s="17"/>
      <c r="Q17" s="34">
        <f t="shared" si="0"/>
        <v>1068851319</v>
      </c>
      <c r="S17" s="32"/>
      <c r="T17" s="32"/>
    </row>
    <row r="18" spans="1:20" ht="21.75" customHeight="1">
      <c r="A18" s="10" t="s">
        <v>75</v>
      </c>
      <c r="C18" s="19">
        <v>612939</v>
      </c>
      <c r="D18" s="17"/>
      <c r="E18" s="19">
        <v>383035825341</v>
      </c>
      <c r="F18" s="17"/>
      <c r="G18" s="19">
        <v>381769739565</v>
      </c>
      <c r="H18" s="17"/>
      <c r="I18" s="34">
        <v>1266085776</v>
      </c>
      <c r="J18" s="17"/>
      <c r="K18" s="19">
        <v>612939</v>
      </c>
      <c r="L18" s="17"/>
      <c r="M18" s="34">
        <v>374701073873</v>
      </c>
      <c r="N18" s="17"/>
      <c r="O18" s="19">
        <v>333124666083</v>
      </c>
      <c r="P18" s="17"/>
      <c r="Q18" s="34">
        <f t="shared" si="0"/>
        <v>41576407790</v>
      </c>
      <c r="S18" s="32"/>
      <c r="T18" s="32"/>
    </row>
    <row r="19" spans="1:20" ht="21.75" customHeight="1">
      <c r="A19" s="10" t="s">
        <v>101</v>
      </c>
      <c r="C19" s="19">
        <v>5198</v>
      </c>
      <c r="D19" s="17"/>
      <c r="E19" s="19">
        <v>2819092066</v>
      </c>
      <c r="F19" s="17"/>
      <c r="G19" s="19">
        <v>2828806403</v>
      </c>
      <c r="H19" s="17"/>
      <c r="I19" s="34">
        <v>-9714336</v>
      </c>
      <c r="J19" s="17"/>
      <c r="K19" s="19">
        <v>5198</v>
      </c>
      <c r="L19" s="17"/>
      <c r="M19" s="34">
        <v>2819092066</v>
      </c>
      <c r="N19" s="17"/>
      <c r="O19" s="19">
        <v>2828806403</v>
      </c>
      <c r="P19" s="17"/>
      <c r="Q19" s="34">
        <f t="shared" si="0"/>
        <v>-9714337</v>
      </c>
      <c r="S19" s="32"/>
      <c r="T19" s="32"/>
    </row>
    <row r="20" spans="1:20" ht="21.75" customHeight="1">
      <c r="A20" s="10" t="s">
        <v>84</v>
      </c>
      <c r="C20" s="19">
        <v>100000</v>
      </c>
      <c r="D20" s="17"/>
      <c r="E20" s="19">
        <v>99981875000</v>
      </c>
      <c r="F20" s="17"/>
      <c r="G20" s="19">
        <v>99981875000</v>
      </c>
      <c r="H20" s="17"/>
      <c r="I20" s="34">
        <v>0</v>
      </c>
      <c r="J20" s="17"/>
      <c r="K20" s="19">
        <v>100000</v>
      </c>
      <c r="L20" s="17"/>
      <c r="M20" s="34">
        <v>99981875000</v>
      </c>
      <c r="N20" s="17"/>
      <c r="O20" s="19">
        <v>100015625000</v>
      </c>
      <c r="P20" s="17"/>
      <c r="Q20" s="34">
        <f t="shared" si="0"/>
        <v>-33750000</v>
      </c>
      <c r="S20" s="32"/>
      <c r="T20" s="32"/>
    </row>
    <row r="21" spans="1:20" ht="21.75" customHeight="1">
      <c r="A21" s="10" t="s">
        <v>81</v>
      </c>
      <c r="C21" s="19">
        <v>2055000</v>
      </c>
      <c r="D21" s="17"/>
      <c r="E21" s="19">
        <v>2054627531250</v>
      </c>
      <c r="F21" s="17"/>
      <c r="G21" s="19">
        <v>2042299766062</v>
      </c>
      <c r="H21" s="17"/>
      <c r="I21" s="34">
        <v>12327765188</v>
      </c>
      <c r="J21" s="17"/>
      <c r="K21" s="19">
        <v>2055000</v>
      </c>
      <c r="L21" s="17"/>
      <c r="M21" s="34">
        <v>2054627531250</v>
      </c>
      <c r="N21" s="17"/>
      <c r="O21" s="19">
        <v>1980867193180</v>
      </c>
      <c r="P21" s="17"/>
      <c r="Q21" s="34">
        <f t="shared" si="0"/>
        <v>73760338070</v>
      </c>
      <c r="S21" s="32"/>
      <c r="T21" s="32"/>
    </row>
    <row r="22" spans="1:20" ht="21.75" customHeight="1">
      <c r="A22" s="10" t="s">
        <v>87</v>
      </c>
      <c r="C22" s="19">
        <v>750000</v>
      </c>
      <c r="D22" s="17"/>
      <c r="E22" s="19">
        <v>749864062500</v>
      </c>
      <c r="F22" s="17"/>
      <c r="G22" s="19">
        <v>749864062500</v>
      </c>
      <c r="H22" s="17"/>
      <c r="I22" s="34">
        <v>0</v>
      </c>
      <c r="J22" s="17"/>
      <c r="K22" s="19">
        <v>750000</v>
      </c>
      <c r="L22" s="17"/>
      <c r="M22" s="34">
        <v>749864062500</v>
      </c>
      <c r="N22" s="17"/>
      <c r="O22" s="19">
        <v>750000000000</v>
      </c>
      <c r="P22" s="17"/>
      <c r="Q22" s="34">
        <f t="shared" si="0"/>
        <v>-135937500</v>
      </c>
      <c r="S22" s="32"/>
      <c r="T22" s="32"/>
    </row>
    <row r="23" spans="1:20" ht="21.75" customHeight="1">
      <c r="A23" s="10" t="s">
        <v>68</v>
      </c>
      <c r="C23" s="19">
        <v>957880</v>
      </c>
      <c r="D23" s="17"/>
      <c r="E23" s="19">
        <v>546687535321</v>
      </c>
      <c r="F23" s="17"/>
      <c r="G23" s="19">
        <v>545309498933</v>
      </c>
      <c r="H23" s="17"/>
      <c r="I23" s="34">
        <v>1378036388</v>
      </c>
      <c r="J23" s="17"/>
      <c r="K23" s="19">
        <v>957880</v>
      </c>
      <c r="L23" s="17"/>
      <c r="M23" s="34">
        <v>546687535321</v>
      </c>
      <c r="N23" s="17"/>
      <c r="O23" s="19">
        <v>466758187504</v>
      </c>
      <c r="P23" s="17"/>
      <c r="Q23" s="34">
        <f t="shared" si="0"/>
        <v>79929347817</v>
      </c>
      <c r="S23" s="32"/>
      <c r="T23" s="32"/>
    </row>
    <row r="24" spans="1:20" ht="21.75" customHeight="1">
      <c r="A24" s="10" t="s">
        <v>71</v>
      </c>
      <c r="C24" s="19">
        <v>714979</v>
      </c>
      <c r="D24" s="17"/>
      <c r="E24" s="19">
        <v>390279183914</v>
      </c>
      <c r="F24" s="17"/>
      <c r="G24" s="19">
        <v>390963657509</v>
      </c>
      <c r="H24" s="17"/>
      <c r="I24" s="34">
        <v>-684473594</v>
      </c>
      <c r="J24" s="17"/>
      <c r="K24" s="19">
        <v>714979</v>
      </c>
      <c r="L24" s="17"/>
      <c r="M24" s="34">
        <v>390279183914</v>
      </c>
      <c r="N24" s="17"/>
      <c r="O24" s="19">
        <v>360429125153</v>
      </c>
      <c r="P24" s="17"/>
      <c r="Q24" s="34">
        <f t="shared" si="0"/>
        <v>29850058761</v>
      </c>
      <c r="S24" s="32"/>
      <c r="T24" s="32"/>
    </row>
    <row r="25" spans="1:20" ht="21.75" customHeight="1">
      <c r="A25" s="10" t="s">
        <v>73</v>
      </c>
      <c r="C25" s="19">
        <v>463629</v>
      </c>
      <c r="D25" s="17"/>
      <c r="E25" s="19">
        <v>246559568076</v>
      </c>
      <c r="F25" s="17"/>
      <c r="G25" s="19">
        <v>247010394598</v>
      </c>
      <c r="H25" s="17"/>
      <c r="I25" s="34">
        <v>-450826521</v>
      </c>
      <c r="J25" s="17"/>
      <c r="K25" s="19">
        <v>463629</v>
      </c>
      <c r="L25" s="17"/>
      <c r="M25" s="34">
        <v>246559568076</v>
      </c>
      <c r="N25" s="17"/>
      <c r="O25" s="19">
        <v>234827049446</v>
      </c>
      <c r="P25" s="17"/>
      <c r="Q25" s="34">
        <f t="shared" si="0"/>
        <v>11732518630</v>
      </c>
      <c r="S25" s="32"/>
      <c r="T25" s="32"/>
    </row>
    <row r="26" spans="1:20" ht="21.75" customHeight="1">
      <c r="A26" s="10" t="s">
        <v>98</v>
      </c>
      <c r="C26" s="19">
        <v>690009</v>
      </c>
      <c r="D26" s="17"/>
      <c r="E26" s="19">
        <v>360257391310</v>
      </c>
      <c r="F26" s="17"/>
      <c r="G26" s="19">
        <v>361760087284</v>
      </c>
      <c r="H26" s="17"/>
      <c r="I26" s="34">
        <v>-1502695973</v>
      </c>
      <c r="J26" s="17"/>
      <c r="K26" s="19">
        <v>690009</v>
      </c>
      <c r="L26" s="17"/>
      <c r="M26" s="34">
        <v>360257391310</v>
      </c>
      <c r="N26" s="17"/>
      <c r="O26" s="19">
        <v>361760087284</v>
      </c>
      <c r="P26" s="17"/>
      <c r="Q26" s="34">
        <f t="shared" si="0"/>
        <v>-1502695974</v>
      </c>
      <c r="S26" s="32"/>
      <c r="T26" s="32"/>
    </row>
    <row r="27" spans="1:20" ht="21.75" customHeight="1">
      <c r="A27" s="10" t="s">
        <v>64</v>
      </c>
      <c r="C27" s="19">
        <v>3100000</v>
      </c>
      <c r="D27" s="17"/>
      <c r="E27" s="19">
        <v>3035605196815</v>
      </c>
      <c r="F27" s="17"/>
      <c r="G27" s="19">
        <v>2998706385937</v>
      </c>
      <c r="H27" s="17"/>
      <c r="I27" s="34">
        <v>36898810878</v>
      </c>
      <c r="J27" s="17"/>
      <c r="K27" s="19">
        <v>3100000</v>
      </c>
      <c r="L27" s="17"/>
      <c r="M27" s="34">
        <v>3035605196815</v>
      </c>
      <c r="N27" s="17"/>
      <c r="O27" s="19">
        <v>2999329907420</v>
      </c>
      <c r="P27" s="17"/>
      <c r="Q27" s="34">
        <f t="shared" si="0"/>
        <v>36275289395</v>
      </c>
      <c r="S27" s="32"/>
      <c r="T27" s="32"/>
    </row>
    <row r="28" spans="1:20" ht="21.75" customHeight="1">
      <c r="A28" s="10" t="s">
        <v>90</v>
      </c>
      <c r="C28" s="19">
        <v>3200000</v>
      </c>
      <c r="D28" s="17"/>
      <c r="E28" s="19">
        <v>2911472200000</v>
      </c>
      <c r="F28" s="17"/>
      <c r="G28" s="19">
        <v>2923629996000</v>
      </c>
      <c r="H28" s="17"/>
      <c r="I28" s="34">
        <v>-12157796000</v>
      </c>
      <c r="J28" s="17"/>
      <c r="K28" s="19">
        <v>3200000</v>
      </c>
      <c r="L28" s="17"/>
      <c r="M28" s="34">
        <v>2911472200000</v>
      </c>
      <c r="N28" s="17"/>
      <c r="O28" s="19">
        <v>2910670184750</v>
      </c>
      <c r="P28" s="17"/>
      <c r="Q28" s="34">
        <f t="shared" si="0"/>
        <v>802015250</v>
      </c>
      <c r="S28" s="32"/>
      <c r="T28" s="32"/>
    </row>
    <row r="29" spans="1:20" ht="21.75" customHeight="1">
      <c r="A29" s="10" t="s">
        <v>103</v>
      </c>
      <c r="C29" s="19">
        <v>1500000</v>
      </c>
      <c r="D29" s="17"/>
      <c r="E29" s="19">
        <v>1499728125000</v>
      </c>
      <c r="F29" s="17"/>
      <c r="G29" s="19">
        <v>1500000000000</v>
      </c>
      <c r="H29" s="17"/>
      <c r="I29" s="34">
        <v>-271875000</v>
      </c>
      <c r="J29" s="17"/>
      <c r="K29" s="19">
        <v>1500000</v>
      </c>
      <c r="L29" s="17"/>
      <c r="M29" s="34">
        <v>1499728125000</v>
      </c>
      <c r="N29" s="17"/>
      <c r="O29" s="19">
        <v>1500000000000</v>
      </c>
      <c r="P29" s="17"/>
      <c r="Q29" s="34">
        <f t="shared" si="0"/>
        <v>-271875000</v>
      </c>
      <c r="S29" s="32"/>
      <c r="T29" s="32"/>
    </row>
    <row r="30" spans="1:20" ht="21.75" customHeight="1">
      <c r="A30" s="10" t="s">
        <v>93</v>
      </c>
      <c r="C30" s="19">
        <v>5000000</v>
      </c>
      <c r="D30" s="17"/>
      <c r="E30" s="19">
        <v>4699897989062</v>
      </c>
      <c r="F30" s="17"/>
      <c r="G30" s="19">
        <v>4882000000000</v>
      </c>
      <c r="H30" s="17"/>
      <c r="I30" s="34">
        <v>-182102010937</v>
      </c>
      <c r="J30" s="17"/>
      <c r="K30" s="19">
        <v>5000000</v>
      </c>
      <c r="L30" s="17"/>
      <c r="M30" s="34">
        <v>4699897989062</v>
      </c>
      <c r="N30" s="17"/>
      <c r="O30" s="19">
        <v>4882000000000</v>
      </c>
      <c r="P30" s="17"/>
      <c r="Q30" s="34">
        <f t="shared" si="0"/>
        <v>-182102010938</v>
      </c>
      <c r="S30" s="32"/>
      <c r="T30" s="32"/>
    </row>
    <row r="31" spans="1:20" ht="21.75" customHeight="1">
      <c r="A31" s="10" t="s">
        <v>96</v>
      </c>
      <c r="C31" s="19">
        <v>150000</v>
      </c>
      <c r="D31" s="17"/>
      <c r="E31" s="19">
        <v>140464536187</v>
      </c>
      <c r="F31" s="17"/>
      <c r="G31" s="19">
        <v>146100000000</v>
      </c>
      <c r="H31" s="17"/>
      <c r="I31" s="34">
        <v>-5635463812</v>
      </c>
      <c r="J31" s="17"/>
      <c r="K31" s="19">
        <v>150000</v>
      </c>
      <c r="L31" s="17"/>
      <c r="M31" s="34">
        <v>140464536187</v>
      </c>
      <c r="N31" s="17"/>
      <c r="O31" s="19">
        <v>146100000000</v>
      </c>
      <c r="P31" s="17"/>
      <c r="Q31" s="34">
        <f t="shared" si="0"/>
        <v>-5635463813</v>
      </c>
      <c r="S31" s="32"/>
      <c r="T31" s="32"/>
    </row>
    <row r="32" spans="1:20" ht="21.75" customHeight="1">
      <c r="A32" s="6" t="s">
        <v>177</v>
      </c>
      <c r="C32" s="20">
        <v>50000000</v>
      </c>
      <c r="D32" s="17"/>
      <c r="E32" s="20">
        <v>49987125000</v>
      </c>
      <c r="F32" s="17"/>
      <c r="G32" s="20">
        <v>49987125000</v>
      </c>
      <c r="H32" s="17"/>
      <c r="I32" s="35">
        <v>0</v>
      </c>
      <c r="J32" s="17"/>
      <c r="K32" s="20">
        <v>50000000</v>
      </c>
      <c r="L32" s="17"/>
      <c r="M32" s="35">
        <v>49987125000</v>
      </c>
      <c r="N32" s="17"/>
      <c r="O32" s="20">
        <v>49987125000</v>
      </c>
      <c r="P32" s="17"/>
      <c r="Q32" s="34">
        <f t="shared" si="0"/>
        <v>0</v>
      </c>
      <c r="S32" s="32"/>
      <c r="T32" s="32"/>
    </row>
    <row r="33" spans="1:20" ht="21.75" customHeight="1" thickBot="1">
      <c r="A33" s="8" t="s">
        <v>21</v>
      </c>
      <c r="C33" s="22">
        <f>SUM(C8:C32)</f>
        <v>355661276</v>
      </c>
      <c r="D33" s="17"/>
      <c r="E33" s="22">
        <f>SUM(E8:E32)</f>
        <v>21629456149504</v>
      </c>
      <c r="F33" s="17"/>
      <c r="G33" s="22">
        <f>SUM(G8:G32)</f>
        <v>21684867659786</v>
      </c>
      <c r="H33" s="17"/>
      <c r="I33" s="36">
        <f>SUM(I8:I32)</f>
        <v>-55411510275</v>
      </c>
      <c r="J33" s="17"/>
      <c r="K33" s="22">
        <f>SUM(K8:K32)</f>
        <v>355661276</v>
      </c>
      <c r="L33" s="17"/>
      <c r="M33" s="22">
        <f>SUM(M8:M32)</f>
        <v>21621073898036</v>
      </c>
      <c r="N33" s="17"/>
      <c r="O33" s="22">
        <f>SUM(O8:O32)</f>
        <v>21272744464935</v>
      </c>
      <c r="P33" s="17"/>
      <c r="Q33" s="36">
        <f>SUM(Q8:Q32)</f>
        <v>348329433101</v>
      </c>
      <c r="S33" s="32"/>
      <c r="T33" s="32"/>
    </row>
    <row r="34" spans="1:20" ht="13.5" thickTop="1">
      <c r="S34" s="32"/>
      <c r="T34" s="32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6"/>
  <sheetViews>
    <sheetView rightToLeft="1" view="pageBreakPreview" topLeftCell="J1" zoomScale="111" zoomScaleNormal="100" zoomScaleSheetLayoutView="111" workbookViewId="0">
      <selection activeCell="AA9" sqref="AA9"/>
    </sheetView>
  </sheetViews>
  <sheetFormatPr defaultRowHeight="12.75"/>
  <cols>
    <col min="1" max="2" width="2.5703125" customWidth="1"/>
    <col min="3" max="3" width="23.42578125" customWidth="1"/>
    <col min="4" max="4" width="1.28515625" customWidth="1"/>
    <col min="5" max="5" width="11.7109375" customWidth="1"/>
    <col min="6" max="6" width="1.28515625" customWidth="1"/>
    <col min="7" max="7" width="15.5703125" customWidth="1"/>
    <col min="8" max="8" width="1.28515625" customWidth="1"/>
    <col min="9" max="9" width="15.5703125" customWidth="1"/>
    <col min="10" max="10" width="1.28515625" customWidth="1"/>
    <col min="11" max="11" width="14.28515625" customWidth="1"/>
    <col min="12" max="12" width="1.28515625" customWidth="1"/>
    <col min="13" max="13" width="21.28515625" customWidth="1"/>
    <col min="14" max="14" width="1.28515625" customWidth="1"/>
    <col min="15" max="15" width="14.28515625" customWidth="1"/>
    <col min="16" max="16" width="1.28515625" customWidth="1"/>
    <col min="17" max="17" width="14.28515625" customWidth="1"/>
    <col min="18" max="18" width="1.28515625" customWidth="1"/>
    <col min="19" max="19" width="15.5703125" customWidth="1"/>
    <col min="20" max="20" width="1.28515625" customWidth="1"/>
    <col min="21" max="21" width="17.5703125" customWidth="1"/>
    <col min="22" max="22" width="1.28515625" customWidth="1"/>
    <col min="23" max="23" width="21.42578125" customWidth="1"/>
    <col min="24" max="24" width="1.28515625" customWidth="1"/>
    <col min="25" max="25" width="16.85546875" customWidth="1"/>
    <col min="26" max="26" width="1.28515625" customWidth="1"/>
    <col min="27" max="27" width="21.5703125" customWidth="1"/>
  </cols>
  <sheetData>
    <row r="1" spans="1:30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</row>
    <row r="2" spans="1:30" ht="21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30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</row>
    <row r="4" spans="1:30" ht="14.45" customHeight="1">
      <c r="A4" s="1" t="s">
        <v>3</v>
      </c>
      <c r="B4" s="91" t="s">
        <v>4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</row>
    <row r="5" spans="1:30" ht="14.45" customHeight="1">
      <c r="A5" s="91" t="s">
        <v>5</v>
      </c>
      <c r="B5" s="91"/>
      <c r="C5" s="91" t="s">
        <v>6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</row>
    <row r="6" spans="1:30" ht="14.45" customHeight="1">
      <c r="E6" s="88" t="s">
        <v>7</v>
      </c>
      <c r="F6" s="88"/>
      <c r="G6" s="88"/>
      <c r="H6" s="88"/>
      <c r="I6" s="88"/>
      <c r="K6" s="88" t="s">
        <v>8</v>
      </c>
      <c r="L6" s="88"/>
      <c r="M6" s="88"/>
      <c r="N6" s="88"/>
      <c r="O6" s="88"/>
      <c r="P6" s="88"/>
      <c r="Q6" s="88"/>
      <c r="S6" s="88" t="s">
        <v>9</v>
      </c>
      <c r="T6" s="88"/>
      <c r="U6" s="88"/>
      <c r="V6" s="88"/>
      <c r="W6" s="88"/>
      <c r="X6" s="88"/>
      <c r="Y6" s="88"/>
      <c r="Z6" s="88"/>
      <c r="AA6" s="88"/>
    </row>
    <row r="7" spans="1:30" ht="14.45" customHeight="1">
      <c r="E7" s="23"/>
      <c r="F7" s="23"/>
      <c r="G7" s="23"/>
      <c r="H7" s="23"/>
      <c r="I7" s="23"/>
      <c r="J7" s="15"/>
      <c r="K7" s="89" t="s">
        <v>10</v>
      </c>
      <c r="L7" s="89"/>
      <c r="M7" s="89"/>
      <c r="N7" s="23"/>
      <c r="O7" s="89" t="s">
        <v>11</v>
      </c>
      <c r="P7" s="89"/>
      <c r="Q7" s="89"/>
      <c r="R7" s="15"/>
      <c r="S7" s="23"/>
      <c r="T7" s="23"/>
      <c r="U7" s="23"/>
      <c r="V7" s="23"/>
      <c r="W7" s="23"/>
      <c r="X7" s="23"/>
      <c r="Y7" s="23"/>
      <c r="Z7" s="23"/>
      <c r="AA7" s="23"/>
    </row>
    <row r="8" spans="1:30" ht="14.45" customHeight="1">
      <c r="A8" s="88" t="s">
        <v>12</v>
      </c>
      <c r="B8" s="88"/>
      <c r="C8" s="88"/>
      <c r="E8" s="2" t="s">
        <v>13</v>
      </c>
      <c r="F8" s="15"/>
      <c r="G8" s="2" t="s">
        <v>14</v>
      </c>
      <c r="H8" s="15"/>
      <c r="I8" s="2" t="s">
        <v>15</v>
      </c>
      <c r="J8" s="15"/>
      <c r="K8" s="4" t="s">
        <v>13</v>
      </c>
      <c r="L8" s="23"/>
      <c r="M8" s="4" t="s">
        <v>14</v>
      </c>
      <c r="N8" s="15"/>
      <c r="O8" s="4" t="s">
        <v>13</v>
      </c>
      <c r="P8" s="23"/>
      <c r="Q8" s="4" t="s">
        <v>16</v>
      </c>
      <c r="R8" s="15"/>
      <c r="S8" s="2" t="s">
        <v>13</v>
      </c>
      <c r="T8" s="15"/>
      <c r="U8" s="2" t="s">
        <v>17</v>
      </c>
      <c r="V8" s="15"/>
      <c r="W8" s="2" t="s">
        <v>14</v>
      </c>
      <c r="X8" s="15"/>
      <c r="Y8" s="2" t="s">
        <v>15</v>
      </c>
      <c r="Z8" s="15"/>
      <c r="AA8" s="2" t="s">
        <v>18</v>
      </c>
    </row>
    <row r="9" spans="1:30" ht="21.75" customHeight="1">
      <c r="A9" s="93" t="s">
        <v>19</v>
      </c>
      <c r="B9" s="93"/>
      <c r="C9" s="93"/>
      <c r="E9" s="16">
        <v>50000000</v>
      </c>
      <c r="F9" s="17"/>
      <c r="G9" s="16">
        <v>499656188500</v>
      </c>
      <c r="H9" s="17"/>
      <c r="I9" s="16">
        <v>531717345000</v>
      </c>
      <c r="J9" s="17"/>
      <c r="K9" s="16">
        <v>0</v>
      </c>
      <c r="L9" s="17"/>
      <c r="M9" s="16">
        <v>0</v>
      </c>
      <c r="N9" s="17"/>
      <c r="O9" s="16">
        <v>0</v>
      </c>
      <c r="P9" s="17"/>
      <c r="Q9" s="16">
        <v>0</v>
      </c>
      <c r="R9" s="17"/>
      <c r="S9" s="16">
        <v>50000000</v>
      </c>
      <c r="T9" s="17"/>
      <c r="U9" s="16">
        <v>10930</v>
      </c>
      <c r="V9" s="17"/>
      <c r="W9" s="16">
        <v>499656188500</v>
      </c>
      <c r="X9" s="17"/>
      <c r="Y9" s="16">
        <v>543248325000</v>
      </c>
      <c r="Z9" s="17"/>
      <c r="AA9" s="50">
        <f>Y9/47013324967507</f>
        <v>1.1555198986148355E-2</v>
      </c>
      <c r="AC9" s="47"/>
      <c r="AD9" s="47"/>
    </row>
    <row r="10" spans="1:30" ht="21.75" customHeight="1">
      <c r="A10" s="94" t="s">
        <v>20</v>
      </c>
      <c r="B10" s="94"/>
      <c r="C10" s="94"/>
      <c r="D10" s="7"/>
      <c r="E10" s="19">
        <v>0</v>
      </c>
      <c r="F10" s="17"/>
      <c r="G10" s="20">
        <v>0</v>
      </c>
      <c r="H10" s="17"/>
      <c r="I10" s="20">
        <v>0</v>
      </c>
      <c r="J10" s="17"/>
      <c r="K10" s="20">
        <v>79924</v>
      </c>
      <c r="L10" s="17"/>
      <c r="M10" s="20">
        <v>453998609460.91602</v>
      </c>
      <c r="N10" s="17"/>
      <c r="O10" s="20">
        <v>0</v>
      </c>
      <c r="P10" s="17"/>
      <c r="Q10" s="20">
        <v>0</v>
      </c>
      <c r="R10" s="17"/>
      <c r="S10" s="20">
        <v>79924</v>
      </c>
      <c r="T10" s="17"/>
      <c r="U10" s="20">
        <v>5816940</v>
      </c>
      <c r="V10" s="17"/>
      <c r="W10" s="20">
        <v>453998609458</v>
      </c>
      <c r="X10" s="17"/>
      <c r="Y10" s="20">
        <v>464331971169.29999</v>
      </c>
      <c r="Z10" s="17"/>
      <c r="AA10" s="55">
        <f>Y10/47013324967507</f>
        <v>9.8766035265580657E-3</v>
      </c>
      <c r="AC10" s="47"/>
      <c r="AD10" s="47"/>
    </row>
    <row r="11" spans="1:30" ht="21.75" customHeight="1">
      <c r="A11" s="92" t="s">
        <v>21</v>
      </c>
      <c r="B11" s="92"/>
      <c r="C11" s="92"/>
      <c r="D11" s="92"/>
      <c r="E11" s="22">
        <f>SUM(E9:E10)</f>
        <v>50000000</v>
      </c>
      <c r="F11" s="17"/>
      <c r="G11" s="22">
        <f>SUM(G9:G10)</f>
        <v>499656188500</v>
      </c>
      <c r="H11" s="17"/>
      <c r="I11" s="22">
        <f>SUM(I9:I10)</f>
        <v>531717345000</v>
      </c>
      <c r="J11" s="17"/>
      <c r="K11" s="22">
        <f>SUM(K9:K10)</f>
        <v>79924</v>
      </c>
      <c r="L11" s="17"/>
      <c r="M11" s="22">
        <f>SUM(M9:M10)</f>
        <v>453998609460.91602</v>
      </c>
      <c r="N11" s="17"/>
      <c r="O11" s="22">
        <v>0</v>
      </c>
      <c r="P11" s="17"/>
      <c r="Q11" s="22">
        <v>0</v>
      </c>
      <c r="R11" s="17"/>
      <c r="S11" s="22">
        <f>SUM(S9:S10)</f>
        <v>50079924</v>
      </c>
      <c r="T11" s="17"/>
      <c r="U11" s="22"/>
      <c r="V11" s="17"/>
      <c r="W11" s="22">
        <f>SUM(W9:W10)</f>
        <v>953654797958</v>
      </c>
      <c r="X11" s="17"/>
      <c r="Y11" s="22">
        <f>SUM(Y9:Y10)</f>
        <v>1007580296169.3</v>
      </c>
      <c r="Z11" s="17"/>
      <c r="AA11" s="53">
        <f>SUM(AA9:AA10)</f>
        <v>2.1431802512706419E-2</v>
      </c>
    </row>
    <row r="13" spans="1:30">
      <c r="U13" s="82"/>
      <c r="V13" s="82"/>
      <c r="W13" s="82"/>
      <c r="X13" s="82"/>
      <c r="Y13" s="84"/>
      <c r="Z13" s="82"/>
      <c r="AA13" s="82"/>
    </row>
    <row r="14" spans="1:30">
      <c r="U14" s="82"/>
      <c r="V14" s="82"/>
      <c r="W14" s="82"/>
      <c r="X14" s="82"/>
      <c r="Y14" s="82"/>
      <c r="Z14" s="82"/>
      <c r="AA14" s="82"/>
    </row>
    <row r="15" spans="1:30">
      <c r="U15" s="82"/>
      <c r="V15" s="82"/>
      <c r="W15" s="82"/>
      <c r="X15" s="82"/>
      <c r="Y15" s="82"/>
      <c r="Z15" s="82"/>
      <c r="AA15" s="82"/>
    </row>
    <row r="16" spans="1:30">
      <c r="U16" s="82"/>
      <c r="V16" s="82"/>
      <c r="W16" s="82"/>
      <c r="X16" s="82"/>
      <c r="Y16" s="82"/>
      <c r="Z16" s="82"/>
      <c r="AA16" s="82"/>
    </row>
  </sheetData>
  <mergeCells count="15">
    <mergeCell ref="A11:D11"/>
    <mergeCell ref="A8:C8"/>
    <mergeCell ref="A9:C9"/>
    <mergeCell ref="A10:C10"/>
    <mergeCell ref="E6:I6"/>
    <mergeCell ref="K6:Q6"/>
    <mergeCell ref="S6:AA6"/>
    <mergeCell ref="K7:M7"/>
    <mergeCell ref="O7:Q7"/>
    <mergeCell ref="A1:AA1"/>
    <mergeCell ref="A2:AA2"/>
    <mergeCell ref="A3:AA3"/>
    <mergeCell ref="B4:AA4"/>
    <mergeCell ref="A5:B5"/>
    <mergeCell ref="C5:AA5"/>
  </mergeCells>
  <pageMargins left="0.39" right="0.39" top="0.39" bottom="0.39" header="0" footer="0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8"/>
  <sheetViews>
    <sheetView rightToLeft="1" view="pageBreakPreview" zoomScale="111" zoomScaleNormal="100" zoomScaleSheetLayoutView="111" workbookViewId="0">
      <selection activeCell="A9" sqref="A9:G9"/>
    </sheetView>
  </sheetViews>
  <sheetFormatPr defaultRowHeight="12.75"/>
  <cols>
    <col min="1" max="1" width="37.5703125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</row>
    <row r="2" spans="1:49" ht="21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</row>
    <row r="3" spans="1:49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</row>
    <row r="4" spans="1:49" ht="14.45" customHeight="1"/>
    <row r="5" spans="1:49" ht="14.45" customHeight="1">
      <c r="A5" s="91" t="s">
        <v>22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</row>
    <row r="6" spans="1:49" ht="14.45" customHeight="1">
      <c r="I6" s="88" t="s">
        <v>7</v>
      </c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C6" s="88" t="s">
        <v>9</v>
      </c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88" t="s">
        <v>23</v>
      </c>
      <c r="B8" s="88"/>
      <c r="C8" s="88"/>
      <c r="D8" s="88"/>
      <c r="E8" s="88"/>
      <c r="F8" s="88"/>
      <c r="G8" s="88"/>
      <c r="I8" s="88" t="s">
        <v>24</v>
      </c>
      <c r="J8" s="88"/>
      <c r="K8" s="88"/>
      <c r="M8" s="88" t="s">
        <v>25</v>
      </c>
      <c r="N8" s="88"/>
      <c r="O8" s="88"/>
      <c r="Q8" s="88" t="s">
        <v>26</v>
      </c>
      <c r="R8" s="88"/>
      <c r="S8" s="88"/>
      <c r="T8" s="88"/>
      <c r="U8" s="88"/>
      <c r="W8" s="88" t="s">
        <v>27</v>
      </c>
      <c r="X8" s="88"/>
      <c r="Y8" s="88"/>
      <c r="Z8" s="88"/>
      <c r="AA8" s="88"/>
      <c r="AC8" s="88" t="s">
        <v>24</v>
      </c>
      <c r="AD8" s="88"/>
      <c r="AE8" s="88"/>
      <c r="AF8" s="88"/>
      <c r="AG8" s="88"/>
      <c r="AI8" s="88" t="s">
        <v>25</v>
      </c>
      <c r="AJ8" s="88"/>
      <c r="AK8" s="88"/>
      <c r="AM8" s="88" t="s">
        <v>26</v>
      </c>
      <c r="AN8" s="88"/>
      <c r="AO8" s="88"/>
      <c r="AQ8" s="88" t="s">
        <v>27</v>
      </c>
      <c r="AR8" s="88"/>
      <c r="AS8" s="88"/>
    </row>
    <row r="9" spans="1:49" ht="21.75" customHeight="1">
      <c r="A9" s="93" t="s">
        <v>28</v>
      </c>
      <c r="B9" s="93"/>
      <c r="C9" s="93"/>
      <c r="D9" s="93"/>
      <c r="E9" s="93"/>
      <c r="F9" s="93"/>
      <c r="G9" s="93"/>
      <c r="I9" s="95">
        <v>50000000</v>
      </c>
      <c r="J9" s="95"/>
      <c r="K9" s="95"/>
      <c r="L9" s="17"/>
      <c r="M9" s="95">
        <v>12900</v>
      </c>
      <c r="N9" s="95"/>
      <c r="O9" s="95"/>
      <c r="P9" s="17"/>
      <c r="Q9" s="96" t="s">
        <v>29</v>
      </c>
      <c r="R9" s="96"/>
      <c r="S9" s="96"/>
      <c r="T9" s="96"/>
      <c r="U9" s="96"/>
      <c r="V9" s="17"/>
      <c r="W9" s="97">
        <v>0.29926374039477799</v>
      </c>
      <c r="X9" s="97"/>
      <c r="Y9" s="97"/>
      <c r="Z9" s="97"/>
      <c r="AA9" s="97"/>
      <c r="AB9" s="17"/>
      <c r="AC9" s="95">
        <v>50000000</v>
      </c>
      <c r="AD9" s="95"/>
      <c r="AE9" s="95"/>
      <c r="AF9" s="95"/>
      <c r="AG9" s="95"/>
      <c r="AH9" s="17"/>
      <c r="AI9" s="95">
        <v>12900</v>
      </c>
      <c r="AJ9" s="95"/>
      <c r="AK9" s="95"/>
      <c r="AL9" s="17"/>
      <c r="AM9" s="96" t="s">
        <v>29</v>
      </c>
      <c r="AN9" s="96"/>
      <c r="AO9" s="96"/>
      <c r="AP9" s="17"/>
      <c r="AQ9" s="97">
        <v>0.29926374039477799</v>
      </c>
      <c r="AR9" s="97"/>
      <c r="AS9" s="97"/>
    </row>
    <row r="10" spans="1:49" ht="14.45" customHeight="1">
      <c r="A10" s="91" t="s">
        <v>30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</row>
    <row r="11" spans="1:49" ht="14.45" customHeight="1">
      <c r="C11" s="88" t="s">
        <v>7</v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Y11" s="88" t="s">
        <v>9</v>
      </c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</row>
    <row r="12" spans="1:49" ht="14.45" customHeight="1">
      <c r="A12" s="2" t="s">
        <v>23</v>
      </c>
      <c r="C12" s="4" t="s">
        <v>31</v>
      </c>
      <c r="D12" s="3"/>
      <c r="E12" s="4" t="s">
        <v>32</v>
      </c>
      <c r="F12" s="3"/>
      <c r="G12" s="89" t="s">
        <v>33</v>
      </c>
      <c r="H12" s="89"/>
      <c r="I12" s="89"/>
      <c r="J12" s="3"/>
      <c r="K12" s="89" t="s">
        <v>34</v>
      </c>
      <c r="L12" s="89"/>
      <c r="M12" s="89"/>
      <c r="N12" s="3"/>
      <c r="O12" s="89" t="s">
        <v>25</v>
      </c>
      <c r="P12" s="89"/>
      <c r="Q12" s="89"/>
      <c r="R12" s="3"/>
      <c r="S12" s="89" t="s">
        <v>26</v>
      </c>
      <c r="T12" s="89"/>
      <c r="U12" s="89"/>
      <c r="V12" s="89"/>
      <c r="W12" s="89"/>
      <c r="Y12" s="89" t="s">
        <v>31</v>
      </c>
      <c r="Z12" s="89"/>
      <c r="AA12" s="89"/>
      <c r="AB12" s="89"/>
      <c r="AC12" s="89"/>
      <c r="AD12" s="3"/>
      <c r="AE12" s="89" t="s">
        <v>32</v>
      </c>
      <c r="AF12" s="89"/>
      <c r="AG12" s="89"/>
      <c r="AH12" s="89"/>
      <c r="AI12" s="89"/>
      <c r="AJ12" s="3"/>
      <c r="AK12" s="89" t="s">
        <v>33</v>
      </c>
      <c r="AL12" s="89"/>
      <c r="AM12" s="89"/>
      <c r="AN12" s="3"/>
      <c r="AO12" s="89" t="s">
        <v>34</v>
      </c>
      <c r="AP12" s="89"/>
      <c r="AQ12" s="89"/>
      <c r="AR12" s="3"/>
      <c r="AS12" s="89" t="s">
        <v>25</v>
      </c>
      <c r="AT12" s="89"/>
      <c r="AU12" s="3"/>
      <c r="AV12" s="4" t="s">
        <v>26</v>
      </c>
    </row>
    <row r="13" spans="1:49" ht="27" customHeight="1">
      <c r="A13" s="24" t="s">
        <v>35</v>
      </c>
      <c r="B13" s="17"/>
      <c r="C13" s="24" t="s">
        <v>36</v>
      </c>
      <c r="D13" s="17"/>
      <c r="E13" s="24" t="s">
        <v>37</v>
      </c>
      <c r="F13" s="17"/>
      <c r="G13" s="96" t="s">
        <v>38</v>
      </c>
      <c r="H13" s="96"/>
      <c r="I13" s="96"/>
      <c r="J13" s="17"/>
      <c r="K13" s="95">
        <v>50000000</v>
      </c>
      <c r="L13" s="95"/>
      <c r="M13" s="95"/>
      <c r="N13" s="17"/>
      <c r="O13" s="95">
        <v>13150</v>
      </c>
      <c r="P13" s="95"/>
      <c r="Q13" s="95"/>
      <c r="R13" s="17"/>
      <c r="S13" s="96" t="s">
        <v>39</v>
      </c>
      <c r="T13" s="96"/>
      <c r="U13" s="96"/>
      <c r="V13" s="96"/>
      <c r="W13" s="96"/>
      <c r="X13" s="17"/>
      <c r="Y13" s="96" t="s">
        <v>36</v>
      </c>
      <c r="Z13" s="96"/>
      <c r="AA13" s="96"/>
      <c r="AB13" s="96"/>
      <c r="AC13" s="96"/>
      <c r="AD13" s="17"/>
      <c r="AE13" s="96" t="s">
        <v>37</v>
      </c>
      <c r="AF13" s="96"/>
      <c r="AG13" s="96"/>
      <c r="AH13" s="96"/>
      <c r="AI13" s="96"/>
      <c r="AJ13" s="17"/>
      <c r="AK13" s="96" t="s">
        <v>38</v>
      </c>
      <c r="AL13" s="96"/>
      <c r="AM13" s="96"/>
      <c r="AN13" s="17"/>
      <c r="AO13" s="95">
        <v>50000000</v>
      </c>
      <c r="AP13" s="95"/>
      <c r="AQ13" s="95"/>
      <c r="AR13" s="17"/>
      <c r="AS13" s="95">
        <v>13150</v>
      </c>
      <c r="AT13" s="95"/>
      <c r="AU13" s="17"/>
      <c r="AV13" s="24" t="s">
        <v>39</v>
      </c>
      <c r="AW13" s="17"/>
    </row>
    <row r="14" spans="1:49" ht="14.45" customHeight="1">
      <c r="A14" s="91" t="s">
        <v>40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</row>
    <row r="15" spans="1:49" ht="14.45" customHeight="1">
      <c r="C15" s="88" t="s">
        <v>7</v>
      </c>
      <c r="D15" s="88"/>
      <c r="E15" s="88"/>
      <c r="F15" s="88"/>
      <c r="G15" s="88"/>
      <c r="H15" s="88"/>
      <c r="I15" s="88"/>
      <c r="J15" s="88"/>
      <c r="K15" s="88"/>
      <c r="L15" s="88"/>
      <c r="M15" s="88"/>
      <c r="O15" s="88" t="s">
        <v>9</v>
      </c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</row>
    <row r="16" spans="1:49" ht="14.45" customHeight="1">
      <c r="A16" s="2" t="s">
        <v>23</v>
      </c>
      <c r="C16" s="4" t="s">
        <v>32</v>
      </c>
      <c r="D16" s="3"/>
      <c r="E16" s="4" t="s">
        <v>34</v>
      </c>
      <c r="F16" s="3"/>
      <c r="G16" s="89" t="s">
        <v>25</v>
      </c>
      <c r="H16" s="89"/>
      <c r="I16" s="89"/>
      <c r="J16" s="3"/>
      <c r="K16" s="89" t="s">
        <v>26</v>
      </c>
      <c r="L16" s="89"/>
      <c r="M16" s="89"/>
      <c r="O16" s="89" t="s">
        <v>32</v>
      </c>
      <c r="P16" s="89"/>
      <c r="Q16" s="89"/>
      <c r="R16" s="89"/>
      <c r="S16" s="89"/>
      <c r="T16" s="3"/>
      <c r="U16" s="89" t="s">
        <v>34</v>
      </c>
      <c r="V16" s="89"/>
      <c r="W16" s="89"/>
      <c r="X16" s="89"/>
      <c r="Y16" s="89"/>
      <c r="Z16" s="3"/>
      <c r="AA16" s="89" t="s">
        <v>25</v>
      </c>
      <c r="AB16" s="89"/>
      <c r="AC16" s="89"/>
      <c r="AD16" s="89"/>
      <c r="AE16" s="89"/>
      <c r="AF16" s="3"/>
      <c r="AG16" s="89" t="s">
        <v>26</v>
      </c>
      <c r="AH16" s="89"/>
      <c r="AI16" s="89"/>
    </row>
    <row r="17" spans="1:35" ht="21.75" customHeight="1">
      <c r="A17" s="3"/>
      <c r="C17" s="3"/>
      <c r="E17" s="3"/>
      <c r="G17" s="3"/>
      <c r="H17" s="3"/>
      <c r="I17" s="3"/>
      <c r="K17" s="3"/>
      <c r="L17" s="3"/>
      <c r="M17" s="3"/>
      <c r="O17" s="3"/>
      <c r="P17" s="3"/>
      <c r="Q17" s="3"/>
      <c r="R17" s="3"/>
      <c r="S17" s="3"/>
      <c r="U17" s="3"/>
      <c r="V17" s="3"/>
      <c r="W17" s="3"/>
      <c r="X17" s="3"/>
      <c r="Y17" s="3"/>
      <c r="AA17" s="3"/>
      <c r="AB17" s="3"/>
      <c r="AC17" s="3"/>
      <c r="AD17" s="3"/>
      <c r="AE17" s="3"/>
      <c r="AG17" s="3"/>
      <c r="AH17" s="3"/>
      <c r="AI17" s="3"/>
    </row>
    <row r="18" spans="1:35" ht="21.75" customHeight="1"/>
  </sheetData>
  <mergeCells count="54">
    <mergeCell ref="C15:M15"/>
    <mergeCell ref="O15:AI15"/>
    <mergeCell ref="G16:I16"/>
    <mergeCell ref="K16:M16"/>
    <mergeCell ref="O16:S16"/>
    <mergeCell ref="U16:Y16"/>
    <mergeCell ref="AA16:AE16"/>
    <mergeCell ref="AG16:AI16"/>
    <mergeCell ref="AE13:AI13"/>
    <mergeCell ref="AK13:AM13"/>
    <mergeCell ref="AO13:AQ13"/>
    <mergeCell ref="AS13:AT13"/>
    <mergeCell ref="A14:AW14"/>
    <mergeCell ref="G13:I13"/>
    <mergeCell ref="K13:M13"/>
    <mergeCell ref="O13:Q13"/>
    <mergeCell ref="S13:W13"/>
    <mergeCell ref="Y13:AC13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M8:AO8"/>
    <mergeCell ref="AQ8:AS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22"/>
  <sheetViews>
    <sheetView rightToLeft="1" view="pageBreakPreview" zoomScaleNormal="100" zoomScaleSheetLayoutView="100" workbookViewId="0">
      <selection activeCell="A9" sqref="A9:B9"/>
    </sheetView>
  </sheetViews>
  <sheetFormatPr defaultRowHeight="12.75"/>
  <cols>
    <col min="1" max="1" width="5.140625" customWidth="1"/>
    <col min="2" max="2" width="28" customWidth="1"/>
    <col min="3" max="3" width="1.28515625" customWidth="1"/>
    <col min="4" max="4" width="18.140625" customWidth="1"/>
    <col min="5" max="5" width="1.28515625" customWidth="1"/>
    <col min="6" max="6" width="23.42578125" customWidth="1"/>
    <col min="7" max="7" width="1.28515625" customWidth="1"/>
    <col min="8" max="8" width="24.140625" customWidth="1"/>
    <col min="9" max="9" width="1.28515625" customWidth="1"/>
    <col min="10" max="10" width="13" customWidth="1"/>
    <col min="11" max="11" width="1.28515625" customWidth="1"/>
    <col min="12" max="12" width="16.855468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5.5703125" customWidth="1"/>
    <col min="19" max="19" width="1.28515625" customWidth="1"/>
    <col min="20" max="20" width="28.140625" customWidth="1"/>
    <col min="21" max="21" width="1.28515625" customWidth="1"/>
    <col min="22" max="22" width="25.5703125" customWidth="1"/>
    <col min="23" max="23" width="1.28515625" customWidth="1"/>
    <col min="24" max="24" width="23" customWidth="1"/>
    <col min="25" max="25" width="1.28515625" customWidth="1"/>
    <col min="26" max="26" width="23.42578125" customWidth="1"/>
  </cols>
  <sheetData>
    <row r="1" spans="1:28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spans="1:28" ht="21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</row>
    <row r="3" spans="1:28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</row>
    <row r="4" spans="1:28" ht="14.45" customHeight="1"/>
    <row r="5" spans="1:28" ht="14.45" customHeight="1">
      <c r="A5" s="1" t="s">
        <v>41</v>
      </c>
      <c r="B5" s="91" t="s">
        <v>42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</row>
    <row r="6" spans="1:28" ht="14.45" customHeight="1">
      <c r="D6" s="88" t="s">
        <v>7</v>
      </c>
      <c r="E6" s="88"/>
      <c r="F6" s="88"/>
      <c r="G6" s="88"/>
      <c r="H6" s="88"/>
      <c r="J6" s="88" t="s">
        <v>8</v>
      </c>
      <c r="K6" s="88"/>
      <c r="L6" s="88"/>
      <c r="M6" s="88"/>
      <c r="N6" s="88"/>
      <c r="O6" s="88"/>
      <c r="P6" s="88"/>
      <c r="R6" s="88" t="s">
        <v>9</v>
      </c>
      <c r="S6" s="88"/>
      <c r="T6" s="88"/>
      <c r="U6" s="88"/>
      <c r="V6" s="88"/>
      <c r="W6" s="88"/>
      <c r="X6" s="88"/>
      <c r="Y6" s="88"/>
      <c r="Z6" s="88"/>
    </row>
    <row r="7" spans="1:28" ht="14.45" customHeight="1">
      <c r="D7" s="3"/>
      <c r="E7" s="3"/>
      <c r="F7" s="3"/>
      <c r="G7" s="3"/>
      <c r="H7" s="3"/>
      <c r="J7" s="89" t="s">
        <v>43</v>
      </c>
      <c r="K7" s="89"/>
      <c r="L7" s="89"/>
      <c r="M7" s="3"/>
      <c r="N7" s="89" t="s">
        <v>44</v>
      </c>
      <c r="O7" s="89"/>
      <c r="P7" s="89"/>
      <c r="R7" s="3"/>
      <c r="S7" s="3"/>
      <c r="T7" s="3"/>
      <c r="U7" s="3"/>
      <c r="V7" s="3"/>
      <c r="W7" s="3"/>
      <c r="X7" s="3"/>
      <c r="Y7" s="3"/>
      <c r="Z7" s="3"/>
    </row>
    <row r="8" spans="1:28" ht="14.45" customHeight="1">
      <c r="A8" s="88" t="s">
        <v>45</v>
      </c>
      <c r="B8" s="88"/>
      <c r="D8" s="56" t="s">
        <v>46</v>
      </c>
      <c r="F8" s="2" t="s">
        <v>14</v>
      </c>
      <c r="H8" s="2" t="s">
        <v>15</v>
      </c>
      <c r="J8" s="4" t="s">
        <v>13</v>
      </c>
      <c r="K8" s="3"/>
      <c r="L8" s="4" t="s">
        <v>14</v>
      </c>
      <c r="N8" s="4" t="s">
        <v>13</v>
      </c>
      <c r="O8" s="3"/>
      <c r="P8" s="4" t="s">
        <v>16</v>
      </c>
      <c r="R8" s="2" t="s">
        <v>13</v>
      </c>
      <c r="T8" s="2" t="s">
        <v>47</v>
      </c>
      <c r="V8" s="2" t="s">
        <v>14</v>
      </c>
      <c r="X8" s="2" t="s">
        <v>15</v>
      </c>
      <c r="Z8" s="2" t="s">
        <v>18</v>
      </c>
    </row>
    <row r="9" spans="1:28" ht="21.75" customHeight="1">
      <c r="A9" s="93" t="s">
        <v>48</v>
      </c>
      <c r="B9" s="93"/>
      <c r="D9" s="16">
        <v>49333991</v>
      </c>
      <c r="E9" s="17"/>
      <c r="F9" s="16">
        <v>499999998785</v>
      </c>
      <c r="G9" s="17"/>
      <c r="H9" s="16">
        <v>530143067286</v>
      </c>
      <c r="I9" s="17"/>
      <c r="J9" s="16">
        <v>0</v>
      </c>
      <c r="K9" s="17"/>
      <c r="L9" s="16">
        <v>0</v>
      </c>
      <c r="M9" s="17"/>
      <c r="N9" s="16">
        <v>0</v>
      </c>
      <c r="O9" s="17"/>
      <c r="P9" s="16">
        <v>0</v>
      </c>
      <c r="Q9" s="17"/>
      <c r="R9" s="16">
        <v>49333991</v>
      </c>
      <c r="S9" s="17"/>
      <c r="T9" s="16">
        <v>11045</v>
      </c>
      <c r="U9" s="17"/>
      <c r="V9" s="16">
        <v>499999998785</v>
      </c>
      <c r="W9" s="17"/>
      <c r="X9" s="16">
        <v>544893930595</v>
      </c>
      <c r="Y9" s="17"/>
      <c r="Z9" s="50">
        <f>X9/47013324967507</f>
        <v>1.1590201947460649E-2</v>
      </c>
      <c r="AB9" s="47"/>
    </row>
    <row r="10" spans="1:28" ht="21.75" customHeight="1">
      <c r="A10" s="98" t="s">
        <v>49</v>
      </c>
      <c r="B10" s="98"/>
      <c r="D10" s="19">
        <v>38305370</v>
      </c>
      <c r="E10" s="17"/>
      <c r="F10" s="19">
        <v>499999994610</v>
      </c>
      <c r="G10" s="17"/>
      <c r="H10" s="19">
        <v>537500951840</v>
      </c>
      <c r="I10" s="17"/>
      <c r="J10" s="19">
        <v>0</v>
      </c>
      <c r="K10" s="17"/>
      <c r="L10" s="19">
        <v>0</v>
      </c>
      <c r="M10" s="17"/>
      <c r="N10" s="19">
        <v>0</v>
      </c>
      <c r="O10" s="17"/>
      <c r="P10" s="19">
        <v>0</v>
      </c>
      <c r="Q10" s="17"/>
      <c r="R10" s="19">
        <v>38305370</v>
      </c>
      <c r="S10" s="17"/>
      <c r="T10" s="19">
        <v>14385</v>
      </c>
      <c r="U10" s="17"/>
      <c r="V10" s="19">
        <v>499999994610</v>
      </c>
      <c r="W10" s="17"/>
      <c r="X10" s="19">
        <v>551022747450</v>
      </c>
      <c r="Y10" s="17"/>
      <c r="Z10" s="51">
        <f>X10/47013324967507</f>
        <v>1.172056534675725E-2</v>
      </c>
      <c r="AB10" s="47"/>
    </row>
    <row r="11" spans="1:28" ht="21.75" customHeight="1">
      <c r="A11" s="98" t="s">
        <v>50</v>
      </c>
      <c r="B11" s="98"/>
      <c r="D11" s="19">
        <v>49955040</v>
      </c>
      <c r="E11" s="17"/>
      <c r="F11" s="19">
        <v>499999995360</v>
      </c>
      <c r="G11" s="17"/>
      <c r="H11" s="19">
        <v>535817759040</v>
      </c>
      <c r="I11" s="17"/>
      <c r="J11" s="19">
        <v>0</v>
      </c>
      <c r="K11" s="17"/>
      <c r="L11" s="19">
        <v>0</v>
      </c>
      <c r="M11" s="17"/>
      <c r="N11" s="19">
        <v>0</v>
      </c>
      <c r="O11" s="17"/>
      <c r="P11" s="19">
        <v>0</v>
      </c>
      <c r="Q11" s="17"/>
      <c r="R11" s="19">
        <v>49955040</v>
      </c>
      <c r="S11" s="17"/>
      <c r="T11" s="19">
        <v>11023</v>
      </c>
      <c r="U11" s="17"/>
      <c r="V11" s="19">
        <v>499999995360</v>
      </c>
      <c r="W11" s="17"/>
      <c r="X11" s="19">
        <v>550654405920</v>
      </c>
      <c r="Y11" s="17"/>
      <c r="Z11" s="51">
        <f t="shared" ref="Z11:Z15" si="0">X11/47013324967507</f>
        <v>1.1712730514180432E-2</v>
      </c>
      <c r="AB11" s="47"/>
    </row>
    <row r="12" spans="1:28" ht="21.75" customHeight="1">
      <c r="A12" s="98" t="s">
        <v>51</v>
      </c>
      <c r="B12" s="98"/>
      <c r="D12" s="19">
        <v>80280317</v>
      </c>
      <c r="E12" s="17"/>
      <c r="F12" s="19">
        <v>1499957442828</v>
      </c>
      <c r="G12" s="17"/>
      <c r="H12" s="19">
        <v>1544272177812</v>
      </c>
      <c r="I12" s="17"/>
      <c r="J12" s="19">
        <v>0</v>
      </c>
      <c r="K12" s="17"/>
      <c r="L12" s="19">
        <v>0</v>
      </c>
      <c r="M12" s="17"/>
      <c r="N12" s="19">
        <v>0</v>
      </c>
      <c r="O12" s="17"/>
      <c r="P12" s="19">
        <v>0</v>
      </c>
      <c r="Q12" s="17"/>
      <c r="R12" s="19">
        <v>80280317</v>
      </c>
      <c r="S12" s="17"/>
      <c r="T12" s="19">
        <v>19769</v>
      </c>
      <c r="U12" s="17"/>
      <c r="V12" s="19">
        <v>1499957442828</v>
      </c>
      <c r="W12" s="17"/>
      <c r="X12" s="19">
        <v>1587061586773</v>
      </c>
      <c r="Y12" s="17"/>
      <c r="Z12" s="51">
        <f t="shared" si="0"/>
        <v>3.3757697160749403E-2</v>
      </c>
      <c r="AB12" s="47"/>
    </row>
    <row r="13" spans="1:28" ht="21.75" customHeight="1">
      <c r="A13" s="98" t="s">
        <v>52</v>
      </c>
      <c r="B13" s="98"/>
      <c r="D13" s="19">
        <v>4000000</v>
      </c>
      <c r="E13" s="17"/>
      <c r="F13" s="19">
        <v>40000000000</v>
      </c>
      <c r="G13" s="17"/>
      <c r="H13" s="19">
        <v>33895701000</v>
      </c>
      <c r="I13" s="17"/>
      <c r="J13" s="19">
        <v>0</v>
      </c>
      <c r="K13" s="17"/>
      <c r="L13" s="19">
        <v>0</v>
      </c>
      <c r="M13" s="17"/>
      <c r="N13" s="19">
        <v>0</v>
      </c>
      <c r="O13" s="17"/>
      <c r="P13" s="19">
        <v>0</v>
      </c>
      <c r="Q13" s="17"/>
      <c r="R13" s="19">
        <v>4000000</v>
      </c>
      <c r="S13" s="17"/>
      <c r="T13" s="19">
        <v>7630</v>
      </c>
      <c r="U13" s="17"/>
      <c r="V13" s="19">
        <v>40000000000</v>
      </c>
      <c r="W13" s="17"/>
      <c r="X13" s="19">
        <v>30483757500</v>
      </c>
      <c r="Y13" s="17"/>
      <c r="Z13" s="51">
        <f t="shared" si="0"/>
        <v>6.4840675534156927E-4</v>
      </c>
      <c r="AB13" s="47"/>
    </row>
    <row r="14" spans="1:28" ht="21.75" customHeight="1">
      <c r="A14" s="98" t="s">
        <v>53</v>
      </c>
      <c r="B14" s="98"/>
      <c r="D14" s="19">
        <v>7400000</v>
      </c>
      <c r="E14" s="17"/>
      <c r="F14" s="19">
        <v>100015884000</v>
      </c>
      <c r="G14" s="17"/>
      <c r="H14" s="19">
        <v>93875789962.5</v>
      </c>
      <c r="I14" s="17"/>
      <c r="J14" s="19">
        <v>0</v>
      </c>
      <c r="K14" s="17"/>
      <c r="L14" s="19">
        <v>0</v>
      </c>
      <c r="M14" s="17"/>
      <c r="N14" s="19">
        <v>0</v>
      </c>
      <c r="O14" s="17"/>
      <c r="P14" s="19">
        <v>0</v>
      </c>
      <c r="Q14" s="17"/>
      <c r="R14" s="19">
        <v>7400000</v>
      </c>
      <c r="S14" s="17"/>
      <c r="T14" s="19">
        <v>12300</v>
      </c>
      <c r="U14" s="17"/>
      <c r="V14" s="19">
        <v>100015884000</v>
      </c>
      <c r="W14" s="17"/>
      <c r="X14" s="19">
        <v>90911913750</v>
      </c>
      <c r="Y14" s="17"/>
      <c r="Z14" s="51">
        <f t="shared" si="0"/>
        <v>1.9337478004976944E-3</v>
      </c>
      <c r="AB14" s="47"/>
    </row>
    <row r="15" spans="1:28" ht="21.75" customHeight="1">
      <c r="A15" s="94" t="s">
        <v>54</v>
      </c>
      <c r="B15" s="94"/>
      <c r="D15" s="20">
        <v>0</v>
      </c>
      <c r="E15" s="17"/>
      <c r="F15" s="20">
        <v>0</v>
      </c>
      <c r="G15" s="17"/>
      <c r="H15" s="20">
        <v>0</v>
      </c>
      <c r="I15" s="17"/>
      <c r="J15" s="20">
        <v>6998000</v>
      </c>
      <c r="K15" s="17"/>
      <c r="L15" s="20">
        <v>95073016891</v>
      </c>
      <c r="M15" s="17"/>
      <c r="N15" s="20">
        <v>0</v>
      </c>
      <c r="O15" s="17"/>
      <c r="P15" s="20">
        <v>0</v>
      </c>
      <c r="Q15" s="17"/>
      <c r="R15" s="20">
        <v>6998000</v>
      </c>
      <c r="S15" s="17"/>
      <c r="T15" s="20">
        <v>12750</v>
      </c>
      <c r="U15" s="17"/>
      <c r="V15" s="20">
        <v>95073016891</v>
      </c>
      <c r="W15" s="17"/>
      <c r="X15" s="20">
        <v>89118545906.25</v>
      </c>
      <c r="Y15" s="17"/>
      <c r="Z15" s="51">
        <f t="shared" si="0"/>
        <v>1.8956018526203749E-3</v>
      </c>
      <c r="AB15" s="47"/>
    </row>
    <row r="16" spans="1:28" ht="21.75" customHeight="1">
      <c r="A16" s="92" t="s">
        <v>21</v>
      </c>
      <c r="B16" s="92"/>
      <c r="D16" s="22">
        <f>SUM(D9:D15)</f>
        <v>229274718</v>
      </c>
      <c r="E16" s="17"/>
      <c r="F16" s="22">
        <f>SUM(F9:F15)</f>
        <v>3139973315583</v>
      </c>
      <c r="G16" s="17"/>
      <c r="H16" s="22">
        <f>SUM(H9:H15)</f>
        <v>3275505446940.5</v>
      </c>
      <c r="I16" s="17"/>
      <c r="J16" s="22">
        <f>SUM(J9:J15)</f>
        <v>6998000</v>
      </c>
      <c r="K16" s="17"/>
      <c r="L16" s="22">
        <f>SUM(L9:L15)</f>
        <v>95073016891</v>
      </c>
      <c r="M16" s="17"/>
      <c r="N16" s="22">
        <v>0</v>
      </c>
      <c r="O16" s="17"/>
      <c r="P16" s="22">
        <v>0</v>
      </c>
      <c r="Q16" s="17"/>
      <c r="R16" s="22">
        <f>SUM(R9:R15)</f>
        <v>236272718</v>
      </c>
      <c r="S16" s="17"/>
      <c r="T16" s="26" t="s">
        <v>178</v>
      </c>
      <c r="U16" s="17"/>
      <c r="V16" s="22">
        <f>SUM(V9:V15)</f>
        <v>3235046332474</v>
      </c>
      <c r="W16" s="17"/>
      <c r="X16" s="22">
        <f>SUM(X9:X15)</f>
        <v>3444146887894.25</v>
      </c>
      <c r="Y16" s="17"/>
      <c r="Z16" s="53">
        <f>SUM(Z9:Z15)</f>
        <v>7.3258951377607379E-2</v>
      </c>
      <c r="AB16" s="47"/>
    </row>
    <row r="17" spans="4:26"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4:26"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84"/>
      <c r="W18" s="84"/>
      <c r="X18" s="84"/>
      <c r="Y18" s="17"/>
      <c r="Z18" s="17"/>
    </row>
    <row r="19" spans="4:26"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84"/>
      <c r="W19" s="84"/>
      <c r="X19" s="84"/>
      <c r="Y19" s="17"/>
      <c r="Z19" s="17"/>
    </row>
    <row r="20" spans="4:26"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84"/>
      <c r="W20" s="84"/>
      <c r="X20" s="84"/>
      <c r="Y20" s="17"/>
      <c r="Z20" s="17"/>
    </row>
    <row r="21" spans="4:26">
      <c r="V21" s="82"/>
      <c r="W21" s="82"/>
      <c r="X21" s="82"/>
    </row>
    <row r="22" spans="4:26">
      <c r="V22" s="82"/>
      <c r="W22" s="82"/>
      <c r="X22" s="82"/>
    </row>
  </sheetData>
  <mergeCells count="18">
    <mergeCell ref="A16:B16"/>
    <mergeCell ref="A13:B13"/>
    <mergeCell ref="A14:B14"/>
    <mergeCell ref="A15:B15"/>
    <mergeCell ref="A10:B10"/>
    <mergeCell ref="A11:B11"/>
    <mergeCell ref="A12:B12"/>
    <mergeCell ref="J7:L7"/>
    <mergeCell ref="N7:P7"/>
    <mergeCell ref="A8:B8"/>
    <mergeCell ref="A9:B9"/>
    <mergeCell ref="A1:Z1"/>
    <mergeCell ref="A2:Z2"/>
    <mergeCell ref="A3:Z3"/>
    <mergeCell ref="B5:Z5"/>
    <mergeCell ref="D6:H6"/>
    <mergeCell ref="J6:P6"/>
    <mergeCell ref="R6:Z6"/>
  </mergeCells>
  <pageMargins left="0.39" right="0.39" top="0.39" bottom="0.39" header="0" footer="0"/>
  <pageSetup scale="4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31"/>
  <sheetViews>
    <sheetView rightToLeft="1" view="pageBreakPreview" zoomScale="82" zoomScaleNormal="100" zoomScaleSheetLayoutView="82" workbookViewId="0">
      <selection activeCell="A9" sqref="A9:B9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5.140625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21.140625" customWidth="1"/>
    <col min="19" max="19" width="1.28515625" customWidth="1"/>
    <col min="20" max="20" width="22.5703125" customWidth="1"/>
    <col min="21" max="21" width="1.28515625" customWidth="1"/>
    <col min="22" max="22" width="13" customWidth="1"/>
    <col min="23" max="23" width="1.28515625" customWidth="1"/>
    <col min="24" max="24" width="19.85546875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7.85546875" customWidth="1"/>
    <col min="33" max="33" width="1.28515625" customWidth="1"/>
    <col min="34" max="34" width="21.7109375" customWidth="1"/>
    <col min="35" max="35" width="1.28515625" customWidth="1"/>
    <col min="36" max="36" width="21.28515625" customWidth="1"/>
    <col min="37" max="37" width="1.28515625" customWidth="1"/>
    <col min="38" max="38" width="21.42578125" customWidth="1"/>
  </cols>
  <sheetData>
    <row r="1" spans="1:40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</row>
    <row r="2" spans="1:40" ht="21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</row>
    <row r="3" spans="1:40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</row>
    <row r="4" spans="1:40" ht="14.45" customHeight="1"/>
    <row r="5" spans="1:40" ht="14.45" customHeight="1">
      <c r="A5" s="1" t="s">
        <v>55</v>
      </c>
      <c r="B5" s="91" t="s">
        <v>56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</row>
    <row r="6" spans="1:40" ht="14.45" customHeight="1">
      <c r="A6" s="88" t="s">
        <v>57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 t="s">
        <v>7</v>
      </c>
      <c r="Q6" s="88"/>
      <c r="R6" s="88"/>
      <c r="S6" s="88"/>
      <c r="T6" s="88"/>
      <c r="V6" s="88" t="s">
        <v>8</v>
      </c>
      <c r="W6" s="88"/>
      <c r="X6" s="88"/>
      <c r="Y6" s="88"/>
      <c r="Z6" s="88"/>
      <c r="AA6" s="88"/>
      <c r="AB6" s="88"/>
      <c r="AD6" s="88" t="s">
        <v>9</v>
      </c>
      <c r="AE6" s="88"/>
      <c r="AF6" s="88"/>
      <c r="AG6" s="88"/>
      <c r="AH6" s="88"/>
      <c r="AI6" s="88"/>
      <c r="AJ6" s="88"/>
      <c r="AK6" s="88"/>
      <c r="AL6" s="88"/>
    </row>
    <row r="7" spans="1:40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89" t="s">
        <v>10</v>
      </c>
      <c r="W7" s="89"/>
      <c r="X7" s="89"/>
      <c r="Y7" s="3"/>
      <c r="Z7" s="89" t="s">
        <v>11</v>
      </c>
      <c r="AA7" s="89"/>
      <c r="AB7" s="89"/>
      <c r="AD7" s="3"/>
      <c r="AE7" s="3"/>
      <c r="AF7" s="3"/>
      <c r="AG7" s="3"/>
      <c r="AH7" s="3"/>
      <c r="AI7" s="3"/>
      <c r="AJ7" s="3"/>
      <c r="AK7" s="3"/>
      <c r="AL7" s="3"/>
    </row>
    <row r="8" spans="1:40" ht="14.45" customHeight="1">
      <c r="A8" s="88" t="s">
        <v>58</v>
      </c>
      <c r="B8" s="88"/>
      <c r="D8" s="2" t="s">
        <v>59</v>
      </c>
      <c r="F8" s="2" t="s">
        <v>60</v>
      </c>
      <c r="H8" s="2" t="s">
        <v>61</v>
      </c>
      <c r="J8" s="2" t="s">
        <v>62</v>
      </c>
      <c r="L8" s="2" t="s">
        <v>63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40" ht="21.75" customHeight="1">
      <c r="A9" s="93" t="s">
        <v>64</v>
      </c>
      <c r="B9" s="93"/>
      <c r="D9" s="24" t="s">
        <v>65</v>
      </c>
      <c r="E9" s="17"/>
      <c r="F9" s="24" t="s">
        <v>65</v>
      </c>
      <c r="G9" s="17"/>
      <c r="H9" s="24" t="s">
        <v>66</v>
      </c>
      <c r="I9" s="17"/>
      <c r="J9" s="24" t="s">
        <v>67</v>
      </c>
      <c r="K9" s="17"/>
      <c r="L9" s="18">
        <v>2</v>
      </c>
      <c r="M9" s="17"/>
      <c r="N9" s="18">
        <v>2</v>
      </c>
      <c r="O9" s="17"/>
      <c r="P9" s="16">
        <v>3100000</v>
      </c>
      <c r="Q9" s="17"/>
      <c r="R9" s="16">
        <v>2999329907420</v>
      </c>
      <c r="S9" s="17"/>
      <c r="T9" s="16">
        <v>2998706385937</v>
      </c>
      <c r="U9" s="17"/>
      <c r="V9" s="16">
        <v>0</v>
      </c>
      <c r="W9" s="17"/>
      <c r="X9" s="16">
        <v>0</v>
      </c>
      <c r="Y9" s="17"/>
      <c r="Z9" s="16">
        <v>0</v>
      </c>
      <c r="AA9" s="17"/>
      <c r="AB9" s="16">
        <v>0</v>
      </c>
      <c r="AC9" s="17"/>
      <c r="AD9" s="16">
        <v>3100000</v>
      </c>
      <c r="AE9" s="17"/>
      <c r="AF9" s="16">
        <v>979405</v>
      </c>
      <c r="AG9" s="17"/>
      <c r="AH9" s="16">
        <v>2999329907420</v>
      </c>
      <c r="AI9" s="17"/>
      <c r="AJ9" s="16">
        <v>3035605196815</v>
      </c>
      <c r="AK9" s="17"/>
      <c r="AL9" s="50">
        <f>AJ9/47013324967507</f>
        <v>6.4569038648362817E-2</v>
      </c>
      <c r="AN9" s="67"/>
    </row>
    <row r="10" spans="1:40" ht="21.75" customHeight="1">
      <c r="A10" s="98" t="s">
        <v>68</v>
      </c>
      <c r="B10" s="98"/>
      <c r="D10" s="27" t="s">
        <v>65</v>
      </c>
      <c r="E10" s="17"/>
      <c r="F10" s="27" t="s">
        <v>65</v>
      </c>
      <c r="G10" s="17"/>
      <c r="H10" s="27" t="s">
        <v>69</v>
      </c>
      <c r="I10" s="17"/>
      <c r="J10" s="27" t="s">
        <v>70</v>
      </c>
      <c r="K10" s="17"/>
      <c r="L10" s="25">
        <v>0</v>
      </c>
      <c r="M10" s="17"/>
      <c r="N10" s="25">
        <v>0</v>
      </c>
      <c r="O10" s="17"/>
      <c r="P10" s="19">
        <v>821900</v>
      </c>
      <c r="Q10" s="17"/>
      <c r="R10" s="19">
        <v>389098982589</v>
      </c>
      <c r="S10" s="17"/>
      <c r="T10" s="19">
        <v>467650294018</v>
      </c>
      <c r="U10" s="17"/>
      <c r="V10" s="19">
        <v>135980</v>
      </c>
      <c r="W10" s="17"/>
      <c r="X10" s="19">
        <v>77659204915</v>
      </c>
      <c r="Y10" s="17"/>
      <c r="Z10" s="19">
        <v>0</v>
      </c>
      <c r="AA10" s="17"/>
      <c r="AB10" s="19">
        <v>0</v>
      </c>
      <c r="AC10" s="17"/>
      <c r="AD10" s="19">
        <v>957880</v>
      </c>
      <c r="AE10" s="17"/>
      <c r="AF10" s="19">
        <v>570830</v>
      </c>
      <c r="AG10" s="17"/>
      <c r="AH10" s="19">
        <v>466758187504</v>
      </c>
      <c r="AI10" s="17"/>
      <c r="AJ10" s="19">
        <v>546687535321</v>
      </c>
      <c r="AK10" s="17"/>
      <c r="AL10" s="51">
        <f>AJ10/47013324967507</f>
        <v>1.1628352933957342E-2</v>
      </c>
      <c r="AN10" s="67"/>
    </row>
    <row r="11" spans="1:40" ht="21.75" customHeight="1">
      <c r="A11" s="98" t="s">
        <v>71</v>
      </c>
      <c r="B11" s="98"/>
      <c r="D11" s="27" t="s">
        <v>65</v>
      </c>
      <c r="E11" s="17"/>
      <c r="F11" s="27" t="s">
        <v>65</v>
      </c>
      <c r="G11" s="17"/>
      <c r="H11" s="27" t="s">
        <v>69</v>
      </c>
      <c r="I11" s="17"/>
      <c r="J11" s="27" t="s">
        <v>72</v>
      </c>
      <c r="K11" s="17"/>
      <c r="L11" s="25">
        <v>0</v>
      </c>
      <c r="M11" s="17"/>
      <c r="N11" s="25">
        <v>0</v>
      </c>
      <c r="O11" s="17"/>
      <c r="P11" s="19">
        <v>320094</v>
      </c>
      <c r="Q11" s="17"/>
      <c r="R11" s="19">
        <v>144342729814</v>
      </c>
      <c r="S11" s="17"/>
      <c r="T11" s="19">
        <v>174877262170</v>
      </c>
      <c r="U11" s="17"/>
      <c r="V11" s="19">
        <v>394885</v>
      </c>
      <c r="W11" s="17"/>
      <c r="X11" s="19">
        <v>216086395339</v>
      </c>
      <c r="Y11" s="17"/>
      <c r="Z11" s="19">
        <v>0</v>
      </c>
      <c r="AA11" s="17"/>
      <c r="AB11" s="19">
        <v>0</v>
      </c>
      <c r="AC11" s="17"/>
      <c r="AD11" s="19">
        <v>714979</v>
      </c>
      <c r="AE11" s="17"/>
      <c r="AF11" s="19">
        <v>545960</v>
      </c>
      <c r="AG11" s="17"/>
      <c r="AH11" s="19">
        <v>360429125153</v>
      </c>
      <c r="AI11" s="17"/>
      <c r="AJ11" s="19">
        <v>390279183914</v>
      </c>
      <c r="AK11" s="17"/>
      <c r="AL11" s="51">
        <f t="shared" ref="AL11:AL23" si="0">AJ11/47013324967507</f>
        <v>8.3014588775360883E-3</v>
      </c>
      <c r="AN11" s="67"/>
    </row>
    <row r="12" spans="1:40" ht="21.75" customHeight="1">
      <c r="A12" s="98" t="s">
        <v>73</v>
      </c>
      <c r="B12" s="98"/>
      <c r="D12" s="27" t="s">
        <v>65</v>
      </c>
      <c r="E12" s="17"/>
      <c r="F12" s="27" t="s">
        <v>65</v>
      </c>
      <c r="G12" s="17"/>
      <c r="H12" s="27" t="s">
        <v>69</v>
      </c>
      <c r="I12" s="17"/>
      <c r="J12" s="27" t="s">
        <v>74</v>
      </c>
      <c r="K12" s="17"/>
      <c r="L12" s="25">
        <v>0</v>
      </c>
      <c r="M12" s="17"/>
      <c r="N12" s="25">
        <v>0</v>
      </c>
      <c r="O12" s="17"/>
      <c r="P12" s="19">
        <v>127113</v>
      </c>
      <c r="Q12" s="17"/>
      <c r="R12" s="19">
        <v>55403095984</v>
      </c>
      <c r="S12" s="17"/>
      <c r="T12" s="19">
        <v>67586441136</v>
      </c>
      <c r="U12" s="17"/>
      <c r="V12" s="19">
        <v>336516</v>
      </c>
      <c r="W12" s="17"/>
      <c r="X12" s="19">
        <v>179423953462</v>
      </c>
      <c r="Y12" s="17"/>
      <c r="Z12" s="19">
        <v>0</v>
      </c>
      <c r="AA12" s="17"/>
      <c r="AB12" s="19">
        <v>0</v>
      </c>
      <c r="AC12" s="17"/>
      <c r="AD12" s="19">
        <v>463629</v>
      </c>
      <c r="AE12" s="17"/>
      <c r="AF12" s="19">
        <v>531900</v>
      </c>
      <c r="AG12" s="17"/>
      <c r="AH12" s="19">
        <v>234827049446</v>
      </c>
      <c r="AI12" s="17"/>
      <c r="AJ12" s="19">
        <v>246559568076</v>
      </c>
      <c r="AK12" s="17"/>
      <c r="AL12" s="51">
        <f t="shared" si="0"/>
        <v>5.2444613999628464E-3</v>
      </c>
      <c r="AN12" s="67"/>
    </row>
    <row r="13" spans="1:40" ht="21.75" customHeight="1">
      <c r="A13" s="98" t="s">
        <v>75</v>
      </c>
      <c r="B13" s="98"/>
      <c r="D13" s="27" t="s">
        <v>65</v>
      </c>
      <c r="E13" s="17"/>
      <c r="F13" s="27" t="s">
        <v>65</v>
      </c>
      <c r="G13" s="17"/>
      <c r="H13" s="27" t="s">
        <v>76</v>
      </c>
      <c r="I13" s="17"/>
      <c r="J13" s="27" t="s">
        <v>77</v>
      </c>
      <c r="K13" s="17"/>
      <c r="L13" s="25">
        <v>0</v>
      </c>
      <c r="M13" s="17"/>
      <c r="N13" s="25">
        <v>0</v>
      </c>
      <c r="O13" s="17"/>
      <c r="P13" s="19">
        <v>555600</v>
      </c>
      <c r="Q13" s="17"/>
      <c r="R13" s="19">
        <v>305526875630</v>
      </c>
      <c r="S13" s="17"/>
      <c r="T13" s="19">
        <v>345837197644</v>
      </c>
      <c r="U13" s="17"/>
      <c r="V13" s="19">
        <v>57339</v>
      </c>
      <c r="W13" s="17"/>
      <c r="X13" s="19">
        <v>35932541921</v>
      </c>
      <c r="Y13" s="17"/>
      <c r="Z13" s="19">
        <v>0</v>
      </c>
      <c r="AA13" s="17"/>
      <c r="AB13" s="19">
        <v>0</v>
      </c>
      <c r="AC13" s="17"/>
      <c r="AD13" s="19">
        <v>612939</v>
      </c>
      <c r="AE13" s="17"/>
      <c r="AF13" s="19">
        <v>625030</v>
      </c>
      <c r="AG13" s="17"/>
      <c r="AH13" s="19">
        <v>341459417551</v>
      </c>
      <c r="AI13" s="17"/>
      <c r="AJ13" s="19">
        <v>383035825341</v>
      </c>
      <c r="AK13" s="17"/>
      <c r="AL13" s="51">
        <f t="shared" si="0"/>
        <v>8.147388545816172E-3</v>
      </c>
      <c r="AN13" s="67"/>
    </row>
    <row r="14" spans="1:40" ht="21.75" customHeight="1">
      <c r="A14" s="98" t="s">
        <v>78</v>
      </c>
      <c r="B14" s="98"/>
      <c r="D14" s="27" t="s">
        <v>65</v>
      </c>
      <c r="E14" s="17"/>
      <c r="F14" s="27" t="s">
        <v>65</v>
      </c>
      <c r="G14" s="17"/>
      <c r="H14" s="27" t="s">
        <v>79</v>
      </c>
      <c r="I14" s="17"/>
      <c r="J14" s="27" t="s">
        <v>80</v>
      </c>
      <c r="K14" s="17"/>
      <c r="L14" s="25">
        <v>0</v>
      </c>
      <c r="M14" s="17"/>
      <c r="N14" s="25">
        <v>0</v>
      </c>
      <c r="O14" s="17"/>
      <c r="P14" s="19">
        <v>9000</v>
      </c>
      <c r="Q14" s="17"/>
      <c r="R14" s="19">
        <v>5392877280</v>
      </c>
      <c r="S14" s="17"/>
      <c r="T14" s="19">
        <v>6361846706</v>
      </c>
      <c r="U14" s="17"/>
      <c r="V14" s="19">
        <v>0</v>
      </c>
      <c r="W14" s="17"/>
      <c r="X14" s="19">
        <v>0</v>
      </c>
      <c r="Y14" s="17"/>
      <c r="Z14" s="19">
        <v>0</v>
      </c>
      <c r="AA14" s="17"/>
      <c r="AB14" s="19">
        <v>0</v>
      </c>
      <c r="AC14" s="17"/>
      <c r="AD14" s="19">
        <v>9000</v>
      </c>
      <c r="AE14" s="17"/>
      <c r="AF14" s="19">
        <v>718100</v>
      </c>
      <c r="AG14" s="17"/>
      <c r="AH14" s="19">
        <v>5392877280</v>
      </c>
      <c r="AI14" s="17"/>
      <c r="AJ14" s="19">
        <v>6461728599</v>
      </c>
      <c r="AK14" s="17"/>
      <c r="AL14" s="51">
        <f t="shared" si="0"/>
        <v>1.3744462029575632E-4</v>
      </c>
      <c r="AN14" s="67"/>
    </row>
    <row r="15" spans="1:40" ht="21.75" customHeight="1">
      <c r="A15" s="98" t="s">
        <v>81</v>
      </c>
      <c r="B15" s="98"/>
      <c r="D15" s="27" t="s">
        <v>65</v>
      </c>
      <c r="E15" s="17"/>
      <c r="F15" s="27" t="s">
        <v>65</v>
      </c>
      <c r="G15" s="17"/>
      <c r="H15" s="27" t="s">
        <v>82</v>
      </c>
      <c r="I15" s="17"/>
      <c r="J15" s="27" t="s">
        <v>83</v>
      </c>
      <c r="K15" s="17"/>
      <c r="L15" s="25">
        <v>23</v>
      </c>
      <c r="M15" s="17"/>
      <c r="N15" s="25">
        <v>23</v>
      </c>
      <c r="O15" s="17"/>
      <c r="P15" s="19">
        <v>2055000</v>
      </c>
      <c r="Q15" s="17"/>
      <c r="R15" s="19">
        <v>1980867193180</v>
      </c>
      <c r="S15" s="17"/>
      <c r="T15" s="19">
        <v>2042299766062</v>
      </c>
      <c r="U15" s="17"/>
      <c r="V15" s="19">
        <v>0</v>
      </c>
      <c r="W15" s="17"/>
      <c r="X15" s="19">
        <v>0</v>
      </c>
      <c r="Y15" s="17"/>
      <c r="Z15" s="19">
        <v>0</v>
      </c>
      <c r="AA15" s="17"/>
      <c r="AB15" s="19">
        <v>0</v>
      </c>
      <c r="AC15" s="17"/>
      <c r="AD15" s="19">
        <v>2055000</v>
      </c>
      <c r="AE15" s="17"/>
      <c r="AF15" s="19">
        <v>1000000</v>
      </c>
      <c r="AG15" s="17"/>
      <c r="AH15" s="19">
        <v>1980867193180</v>
      </c>
      <c r="AI15" s="17"/>
      <c r="AJ15" s="19">
        <v>2054627531250</v>
      </c>
      <c r="AK15" s="17"/>
      <c r="AL15" s="51">
        <f t="shared" si="0"/>
        <v>4.3703089127817368E-2</v>
      </c>
      <c r="AN15" s="67"/>
    </row>
    <row r="16" spans="1:40" ht="21.75" customHeight="1">
      <c r="A16" s="98" t="s">
        <v>84</v>
      </c>
      <c r="B16" s="98"/>
      <c r="D16" s="27" t="s">
        <v>65</v>
      </c>
      <c r="E16" s="17"/>
      <c r="F16" s="27" t="s">
        <v>65</v>
      </c>
      <c r="G16" s="17"/>
      <c r="H16" s="27" t="s">
        <v>85</v>
      </c>
      <c r="I16" s="17"/>
      <c r="J16" s="27" t="s">
        <v>86</v>
      </c>
      <c r="K16" s="17"/>
      <c r="L16" s="25">
        <v>20</v>
      </c>
      <c r="M16" s="17"/>
      <c r="N16" s="25">
        <v>20</v>
      </c>
      <c r="O16" s="17"/>
      <c r="P16" s="19">
        <v>100000</v>
      </c>
      <c r="Q16" s="17"/>
      <c r="R16" s="19">
        <v>100015625000</v>
      </c>
      <c r="S16" s="17"/>
      <c r="T16" s="19">
        <v>99981875000</v>
      </c>
      <c r="U16" s="17"/>
      <c r="V16" s="19">
        <v>0</v>
      </c>
      <c r="W16" s="17"/>
      <c r="X16" s="19">
        <v>0</v>
      </c>
      <c r="Y16" s="17"/>
      <c r="Z16" s="19">
        <v>0</v>
      </c>
      <c r="AA16" s="17"/>
      <c r="AB16" s="19">
        <v>0</v>
      </c>
      <c r="AC16" s="17"/>
      <c r="AD16" s="19">
        <v>100000</v>
      </c>
      <c r="AE16" s="17"/>
      <c r="AF16" s="19">
        <v>1000000</v>
      </c>
      <c r="AG16" s="17"/>
      <c r="AH16" s="19">
        <v>100015625000</v>
      </c>
      <c r="AI16" s="17"/>
      <c r="AJ16" s="19">
        <v>99981875000</v>
      </c>
      <c r="AK16" s="17"/>
      <c r="AL16" s="51">
        <f t="shared" si="0"/>
        <v>2.1266710037867332E-3</v>
      </c>
      <c r="AN16" s="67"/>
    </row>
    <row r="17" spans="1:40" ht="21.75" customHeight="1">
      <c r="A17" s="98" t="s">
        <v>87</v>
      </c>
      <c r="B17" s="98"/>
      <c r="D17" s="27" t="s">
        <v>65</v>
      </c>
      <c r="E17" s="17"/>
      <c r="F17" s="27" t="s">
        <v>65</v>
      </c>
      <c r="G17" s="17"/>
      <c r="H17" s="27" t="s">
        <v>88</v>
      </c>
      <c r="I17" s="17"/>
      <c r="J17" s="27" t="s">
        <v>89</v>
      </c>
      <c r="K17" s="17"/>
      <c r="L17" s="25">
        <v>23</v>
      </c>
      <c r="M17" s="17"/>
      <c r="N17" s="25">
        <v>23</v>
      </c>
      <c r="O17" s="17"/>
      <c r="P17" s="19">
        <v>750000</v>
      </c>
      <c r="Q17" s="17"/>
      <c r="R17" s="19">
        <v>750000000000</v>
      </c>
      <c r="S17" s="17"/>
      <c r="T17" s="19">
        <v>749864062500</v>
      </c>
      <c r="U17" s="17"/>
      <c r="V17" s="19">
        <v>0</v>
      </c>
      <c r="W17" s="17"/>
      <c r="X17" s="19">
        <v>0</v>
      </c>
      <c r="Y17" s="17"/>
      <c r="Z17" s="19">
        <v>0</v>
      </c>
      <c r="AA17" s="17"/>
      <c r="AB17" s="19">
        <v>0</v>
      </c>
      <c r="AC17" s="17"/>
      <c r="AD17" s="19">
        <v>750000</v>
      </c>
      <c r="AE17" s="17"/>
      <c r="AF17" s="19">
        <v>1000000</v>
      </c>
      <c r="AG17" s="17"/>
      <c r="AH17" s="19">
        <v>750000000000</v>
      </c>
      <c r="AI17" s="17"/>
      <c r="AJ17" s="19">
        <v>749864062500</v>
      </c>
      <c r="AK17" s="17"/>
      <c r="AL17" s="51">
        <f t="shared" si="0"/>
        <v>1.59500325284005E-2</v>
      </c>
      <c r="AN17" s="67"/>
    </row>
    <row r="18" spans="1:40" ht="21.75" customHeight="1">
      <c r="A18" s="98" t="s">
        <v>90</v>
      </c>
      <c r="B18" s="98"/>
      <c r="D18" s="27" t="s">
        <v>65</v>
      </c>
      <c r="E18" s="17"/>
      <c r="F18" s="27" t="s">
        <v>65</v>
      </c>
      <c r="G18" s="17"/>
      <c r="H18" s="27" t="s">
        <v>91</v>
      </c>
      <c r="I18" s="17"/>
      <c r="J18" s="27" t="s">
        <v>92</v>
      </c>
      <c r="K18" s="17"/>
      <c r="L18" s="25">
        <v>23</v>
      </c>
      <c r="M18" s="17"/>
      <c r="N18" s="25">
        <v>23</v>
      </c>
      <c r="O18" s="17"/>
      <c r="P18" s="19">
        <v>3200000</v>
      </c>
      <c r="Q18" s="17"/>
      <c r="R18" s="19">
        <v>2910670184750</v>
      </c>
      <c r="S18" s="17"/>
      <c r="T18" s="19">
        <v>2923629996000</v>
      </c>
      <c r="U18" s="17"/>
      <c r="V18" s="19">
        <v>0</v>
      </c>
      <c r="W18" s="17"/>
      <c r="X18" s="19">
        <v>0</v>
      </c>
      <c r="Y18" s="17"/>
      <c r="Z18" s="19">
        <v>0</v>
      </c>
      <c r="AA18" s="17"/>
      <c r="AB18" s="19">
        <v>0</v>
      </c>
      <c r="AC18" s="17"/>
      <c r="AD18" s="19">
        <v>3200000</v>
      </c>
      <c r="AE18" s="17"/>
      <c r="AF18" s="19">
        <v>910000</v>
      </c>
      <c r="AG18" s="17"/>
      <c r="AH18" s="19">
        <v>2910670184750</v>
      </c>
      <c r="AI18" s="17"/>
      <c r="AJ18" s="19">
        <v>2911472200000</v>
      </c>
      <c r="AK18" s="17"/>
      <c r="AL18" s="51">
        <f t="shared" si="0"/>
        <v>6.1928659630269674E-2</v>
      </c>
      <c r="AN18" s="67"/>
    </row>
    <row r="19" spans="1:40" ht="21.75" customHeight="1">
      <c r="A19" s="98" t="s">
        <v>93</v>
      </c>
      <c r="B19" s="98"/>
      <c r="D19" s="27" t="s">
        <v>65</v>
      </c>
      <c r="E19" s="17"/>
      <c r="F19" s="27" t="s">
        <v>65</v>
      </c>
      <c r="G19" s="17"/>
      <c r="H19" s="27" t="s">
        <v>94</v>
      </c>
      <c r="I19" s="17"/>
      <c r="J19" s="27" t="s">
        <v>95</v>
      </c>
      <c r="K19" s="17"/>
      <c r="L19" s="25">
        <v>23</v>
      </c>
      <c r="M19" s="17"/>
      <c r="N19" s="25">
        <v>23</v>
      </c>
      <c r="O19" s="17"/>
      <c r="P19" s="19">
        <v>0</v>
      </c>
      <c r="Q19" s="17"/>
      <c r="R19" s="19">
        <v>0</v>
      </c>
      <c r="S19" s="17"/>
      <c r="T19" s="19">
        <v>0</v>
      </c>
      <c r="U19" s="17"/>
      <c r="V19" s="19">
        <v>5000000</v>
      </c>
      <c r="W19" s="17"/>
      <c r="X19" s="19">
        <v>4882000000000</v>
      </c>
      <c r="Y19" s="17"/>
      <c r="Z19" s="19">
        <v>0</v>
      </c>
      <c r="AA19" s="17"/>
      <c r="AB19" s="19">
        <v>0</v>
      </c>
      <c r="AC19" s="17"/>
      <c r="AD19" s="19">
        <v>5000000</v>
      </c>
      <c r="AE19" s="17"/>
      <c r="AF19" s="19">
        <v>940150</v>
      </c>
      <c r="AG19" s="17"/>
      <c r="AH19" s="19">
        <v>4882000000000</v>
      </c>
      <c r="AI19" s="17"/>
      <c r="AJ19" s="19">
        <v>4699897989062</v>
      </c>
      <c r="AK19" s="17"/>
      <c r="AL19" s="51">
        <f t="shared" si="0"/>
        <v>9.9969487210494229E-2</v>
      </c>
      <c r="AN19" s="67"/>
    </row>
    <row r="20" spans="1:40" ht="21.75" customHeight="1">
      <c r="A20" s="98" t="s">
        <v>96</v>
      </c>
      <c r="B20" s="98"/>
      <c r="D20" s="27" t="s">
        <v>65</v>
      </c>
      <c r="E20" s="17"/>
      <c r="F20" s="27" t="s">
        <v>65</v>
      </c>
      <c r="G20" s="17"/>
      <c r="H20" s="27" t="s">
        <v>94</v>
      </c>
      <c r="I20" s="17"/>
      <c r="J20" s="27" t="s">
        <v>97</v>
      </c>
      <c r="K20" s="17"/>
      <c r="L20" s="25">
        <v>23</v>
      </c>
      <c r="M20" s="17"/>
      <c r="N20" s="25">
        <v>23</v>
      </c>
      <c r="O20" s="17"/>
      <c r="P20" s="19">
        <v>0</v>
      </c>
      <c r="Q20" s="17"/>
      <c r="R20" s="19">
        <v>0</v>
      </c>
      <c r="S20" s="17"/>
      <c r="T20" s="19">
        <v>0</v>
      </c>
      <c r="U20" s="17"/>
      <c r="V20" s="19">
        <v>150000</v>
      </c>
      <c r="W20" s="17"/>
      <c r="X20" s="19">
        <v>146100000000</v>
      </c>
      <c r="Y20" s="17"/>
      <c r="Z20" s="19">
        <v>0</v>
      </c>
      <c r="AA20" s="17"/>
      <c r="AB20" s="19">
        <v>0</v>
      </c>
      <c r="AC20" s="17"/>
      <c r="AD20" s="19">
        <v>150000</v>
      </c>
      <c r="AE20" s="17"/>
      <c r="AF20" s="19">
        <v>936600</v>
      </c>
      <c r="AG20" s="17"/>
      <c r="AH20" s="19">
        <v>146100000000</v>
      </c>
      <c r="AI20" s="17"/>
      <c r="AJ20" s="19">
        <v>140464536187</v>
      </c>
      <c r="AK20" s="17"/>
      <c r="AL20" s="51">
        <f t="shared" si="0"/>
        <v>2.9877600932093464E-3</v>
      </c>
      <c r="AN20" s="67"/>
    </row>
    <row r="21" spans="1:40" ht="21.75" customHeight="1">
      <c r="A21" s="98" t="s">
        <v>98</v>
      </c>
      <c r="B21" s="98"/>
      <c r="D21" s="27" t="s">
        <v>65</v>
      </c>
      <c r="E21" s="17"/>
      <c r="F21" s="27" t="s">
        <v>65</v>
      </c>
      <c r="G21" s="17"/>
      <c r="H21" s="27" t="s">
        <v>99</v>
      </c>
      <c r="I21" s="17"/>
      <c r="J21" s="27" t="s">
        <v>100</v>
      </c>
      <c r="K21" s="17"/>
      <c r="L21" s="25">
        <v>0</v>
      </c>
      <c r="M21" s="17"/>
      <c r="N21" s="25">
        <v>0</v>
      </c>
      <c r="O21" s="17"/>
      <c r="P21" s="19">
        <v>0</v>
      </c>
      <c r="Q21" s="17"/>
      <c r="R21" s="19">
        <v>0</v>
      </c>
      <c r="S21" s="17"/>
      <c r="T21" s="19">
        <v>0</v>
      </c>
      <c r="U21" s="17"/>
      <c r="V21" s="19">
        <v>690009</v>
      </c>
      <c r="W21" s="17"/>
      <c r="X21" s="19">
        <v>361760087284</v>
      </c>
      <c r="Y21" s="17"/>
      <c r="Z21" s="19">
        <v>0</v>
      </c>
      <c r="AA21" s="17"/>
      <c r="AB21" s="19">
        <v>0</v>
      </c>
      <c r="AC21" s="17"/>
      <c r="AD21" s="19">
        <v>690009</v>
      </c>
      <c r="AE21" s="17"/>
      <c r="AF21" s="19">
        <v>522200</v>
      </c>
      <c r="AG21" s="17"/>
      <c r="AH21" s="19">
        <v>361760087284</v>
      </c>
      <c r="AI21" s="17"/>
      <c r="AJ21" s="19">
        <v>360257391310</v>
      </c>
      <c r="AK21" s="17"/>
      <c r="AL21" s="51">
        <f t="shared" si="0"/>
        <v>7.6628783766940524E-3</v>
      </c>
      <c r="AN21" s="67"/>
    </row>
    <row r="22" spans="1:40" ht="21.75" customHeight="1">
      <c r="A22" s="98" t="s">
        <v>101</v>
      </c>
      <c r="B22" s="98"/>
      <c r="D22" s="27" t="s">
        <v>65</v>
      </c>
      <c r="E22" s="17"/>
      <c r="F22" s="27" t="s">
        <v>65</v>
      </c>
      <c r="G22" s="17"/>
      <c r="H22" s="27" t="s">
        <v>76</v>
      </c>
      <c r="I22" s="17"/>
      <c r="J22" s="27" t="s">
        <v>102</v>
      </c>
      <c r="K22" s="17"/>
      <c r="L22" s="25">
        <v>0</v>
      </c>
      <c r="M22" s="17"/>
      <c r="N22" s="25">
        <v>0</v>
      </c>
      <c r="O22" s="17"/>
      <c r="P22" s="19">
        <v>0</v>
      </c>
      <c r="Q22" s="17"/>
      <c r="R22" s="19">
        <v>0</v>
      </c>
      <c r="S22" s="17"/>
      <c r="T22" s="19">
        <v>0</v>
      </c>
      <c r="U22" s="17"/>
      <c r="V22" s="19">
        <v>5198</v>
      </c>
      <c r="W22" s="17"/>
      <c r="X22" s="19">
        <v>2828806403</v>
      </c>
      <c r="Y22" s="17"/>
      <c r="Z22" s="19">
        <v>0</v>
      </c>
      <c r="AA22" s="17"/>
      <c r="AB22" s="19">
        <v>0</v>
      </c>
      <c r="AC22" s="17"/>
      <c r="AD22" s="19">
        <v>5198</v>
      </c>
      <c r="AE22" s="17"/>
      <c r="AF22" s="19">
        <v>542440</v>
      </c>
      <c r="AG22" s="17"/>
      <c r="AH22" s="19">
        <v>2828806403</v>
      </c>
      <c r="AI22" s="17"/>
      <c r="AJ22" s="19">
        <v>2819092066</v>
      </c>
      <c r="AK22" s="17"/>
      <c r="AL22" s="51">
        <f t="shared" si="0"/>
        <v>5.9963681955028704E-5</v>
      </c>
      <c r="AN22" s="67"/>
    </row>
    <row r="23" spans="1:40" ht="21.75" customHeight="1">
      <c r="A23" s="94" t="s">
        <v>103</v>
      </c>
      <c r="B23" s="94"/>
      <c r="D23" s="28" t="s">
        <v>65</v>
      </c>
      <c r="E23" s="17"/>
      <c r="F23" s="28" t="s">
        <v>65</v>
      </c>
      <c r="G23" s="17"/>
      <c r="H23" s="28" t="s">
        <v>104</v>
      </c>
      <c r="I23" s="17"/>
      <c r="J23" s="28" t="s">
        <v>105</v>
      </c>
      <c r="K23" s="17"/>
      <c r="L23" s="21">
        <v>26</v>
      </c>
      <c r="M23" s="17"/>
      <c r="N23" s="21">
        <v>26</v>
      </c>
      <c r="O23" s="17"/>
      <c r="P23" s="20">
        <v>0</v>
      </c>
      <c r="Q23" s="17"/>
      <c r="R23" s="20">
        <v>0</v>
      </c>
      <c r="S23" s="17"/>
      <c r="T23" s="20">
        <v>0</v>
      </c>
      <c r="U23" s="17"/>
      <c r="V23" s="20">
        <v>1500000</v>
      </c>
      <c r="W23" s="17"/>
      <c r="X23" s="20">
        <v>1500000000000</v>
      </c>
      <c r="Y23" s="17"/>
      <c r="Z23" s="20">
        <v>0</v>
      </c>
      <c r="AA23" s="17"/>
      <c r="AB23" s="20">
        <v>0</v>
      </c>
      <c r="AC23" s="17"/>
      <c r="AD23" s="20">
        <v>1500000</v>
      </c>
      <c r="AE23" s="17"/>
      <c r="AF23" s="20">
        <v>1000000</v>
      </c>
      <c r="AG23" s="17"/>
      <c r="AH23" s="20">
        <v>1500000000000</v>
      </c>
      <c r="AI23" s="17"/>
      <c r="AJ23" s="20">
        <v>1499728125000</v>
      </c>
      <c r="AK23" s="17"/>
      <c r="AL23" s="51">
        <f t="shared" si="0"/>
        <v>3.1900065056801E-2</v>
      </c>
      <c r="AN23" s="67"/>
    </row>
    <row r="24" spans="1:40" ht="21.75" customHeight="1">
      <c r="A24" s="92" t="s">
        <v>21</v>
      </c>
      <c r="B24" s="92"/>
      <c r="D24" s="22"/>
      <c r="E24" s="17"/>
      <c r="F24" s="22"/>
      <c r="G24" s="17"/>
      <c r="H24" s="22"/>
      <c r="I24" s="17"/>
      <c r="J24" s="22"/>
      <c r="K24" s="17"/>
      <c r="L24" s="22"/>
      <c r="M24" s="17"/>
      <c r="N24" s="22"/>
      <c r="O24" s="17"/>
      <c r="P24" s="22">
        <f>SUM(P9:P23)</f>
        <v>11038707</v>
      </c>
      <c r="Q24" s="17"/>
      <c r="R24" s="22">
        <f>SUM(R9:R23)</f>
        <v>9640647471647</v>
      </c>
      <c r="S24" s="17"/>
      <c r="T24" s="22">
        <f>SUM(T9:T23)</f>
        <v>9876795127173</v>
      </c>
      <c r="U24" s="17"/>
      <c r="V24" s="22">
        <f>SUM(V9:V23)</f>
        <v>8269927</v>
      </c>
      <c r="W24" s="17"/>
      <c r="X24" s="22">
        <f>SUM(X9:X23)</f>
        <v>7401790989324</v>
      </c>
      <c r="Y24" s="17"/>
      <c r="Z24" s="22">
        <v>0</v>
      </c>
      <c r="AA24" s="17"/>
      <c r="AB24" s="22">
        <v>0</v>
      </c>
      <c r="AC24" s="17"/>
      <c r="AD24" s="22">
        <f>SUM(AD9:AD23)</f>
        <v>19308634</v>
      </c>
      <c r="AE24" s="17"/>
      <c r="AF24" s="22"/>
      <c r="AG24" s="17"/>
      <c r="AH24" s="22">
        <f>SUM(AH9:AH23)</f>
        <v>17042438460971</v>
      </c>
      <c r="AI24" s="17"/>
      <c r="AJ24" s="22">
        <f>SUM(AJ9:AJ23)</f>
        <v>17127741840441</v>
      </c>
      <c r="AK24" s="17"/>
      <c r="AL24" s="53">
        <f>SUM(AL9:AL23)</f>
        <v>0.36431675173535893</v>
      </c>
      <c r="AN24" s="67"/>
    </row>
    <row r="26" spans="1:40">
      <c r="AH26" s="84"/>
      <c r="AI26" s="82"/>
      <c r="AJ26" s="84"/>
      <c r="AK26" s="82"/>
    </row>
    <row r="27" spans="1:40">
      <c r="AH27" s="82"/>
      <c r="AI27" s="82"/>
      <c r="AJ27" s="82"/>
      <c r="AK27" s="82"/>
    </row>
    <row r="28" spans="1:40">
      <c r="AH28" s="82"/>
      <c r="AI28" s="82"/>
      <c r="AJ28" s="82"/>
      <c r="AK28" s="82"/>
    </row>
    <row r="29" spans="1:40">
      <c r="AH29" s="82"/>
      <c r="AI29" s="82"/>
      <c r="AJ29" s="82"/>
      <c r="AK29" s="82"/>
    </row>
    <row r="30" spans="1:40">
      <c r="AH30" s="82"/>
      <c r="AI30" s="82"/>
      <c r="AJ30" s="82"/>
      <c r="AK30" s="82"/>
    </row>
    <row r="31" spans="1:40">
      <c r="AH31" s="82"/>
      <c r="AI31" s="82"/>
      <c r="AJ31" s="82"/>
      <c r="AK31" s="82"/>
    </row>
  </sheetData>
  <mergeCells count="27">
    <mergeCell ref="A21:B21"/>
    <mergeCell ref="A22:B22"/>
    <mergeCell ref="A23:B23"/>
    <mergeCell ref="A24:B24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4"/>
  <sheetViews>
    <sheetView rightToLeft="1" view="pageBreakPreview" zoomScaleNormal="100" zoomScaleSheetLayoutView="100" workbookViewId="0">
      <selection activeCell="A9" sqref="A9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24" customWidth="1"/>
    <col min="8" max="8" width="1.28515625" customWidth="1"/>
    <col min="9" max="9" width="16.28515625" customWidth="1"/>
    <col min="10" max="10" width="1.28515625" customWidth="1"/>
    <col min="11" max="11" width="27" customWidth="1"/>
    <col min="12" max="12" width="1.28515625" customWidth="1"/>
    <col min="13" max="13" width="33.7109375" customWidth="1"/>
    <col min="14" max="14" width="0.28515625" customWidth="1"/>
    <col min="15" max="15" width="16.42578125" bestFit="1" customWidth="1"/>
  </cols>
  <sheetData>
    <row r="1" spans="1:15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5" ht="21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5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5" ht="21" customHeight="1">
      <c r="A4" s="91" t="s">
        <v>106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5" ht="19.5" customHeight="1">
      <c r="A5" s="91" t="s">
        <v>107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5" ht="14.45" customHeight="1"/>
    <row r="7" spans="1:15" ht="14.45" customHeight="1">
      <c r="C7" s="88" t="s">
        <v>9</v>
      </c>
      <c r="D7" s="88"/>
      <c r="E7" s="88"/>
      <c r="F7" s="88"/>
      <c r="G7" s="88"/>
      <c r="H7" s="88"/>
      <c r="I7" s="88"/>
      <c r="J7" s="88"/>
      <c r="K7" s="88"/>
      <c r="L7" s="88"/>
      <c r="M7" s="88"/>
    </row>
    <row r="8" spans="1:15" ht="14.45" customHeight="1">
      <c r="A8" s="2" t="s">
        <v>108</v>
      </c>
      <c r="C8" s="4" t="s">
        <v>13</v>
      </c>
      <c r="D8" s="3"/>
      <c r="E8" s="4" t="s">
        <v>109</v>
      </c>
      <c r="F8" s="3"/>
      <c r="G8" s="4" t="s">
        <v>110</v>
      </c>
      <c r="H8" s="3"/>
      <c r="I8" s="4" t="s">
        <v>111</v>
      </c>
      <c r="J8" s="3"/>
      <c r="K8" s="4" t="s">
        <v>112</v>
      </c>
      <c r="L8" s="3"/>
      <c r="M8" s="4" t="s">
        <v>113</v>
      </c>
    </row>
    <row r="9" spans="1:15" ht="21.75" customHeight="1">
      <c r="A9" s="11" t="s">
        <v>64</v>
      </c>
      <c r="C9" s="29">
        <v>3100000</v>
      </c>
      <c r="D9" s="17"/>
      <c r="E9" s="29">
        <v>967500</v>
      </c>
      <c r="F9" s="17"/>
      <c r="G9" s="29">
        <v>979405</v>
      </c>
      <c r="H9" s="17"/>
      <c r="I9" s="30" t="s">
        <v>114</v>
      </c>
      <c r="J9" s="17"/>
      <c r="K9" s="29">
        <v>3035605196815</v>
      </c>
      <c r="L9" s="17"/>
      <c r="M9" s="31" t="s">
        <v>115</v>
      </c>
    </row>
    <row r="10" spans="1:15" ht="21.75" customHeight="1">
      <c r="A10" s="65" t="s">
        <v>21</v>
      </c>
      <c r="C10" s="22">
        <f>SUM(C9)</f>
        <v>3100000</v>
      </c>
      <c r="D10" s="17"/>
      <c r="E10" s="66"/>
      <c r="F10" s="61"/>
      <c r="G10" s="66"/>
      <c r="H10" s="61"/>
      <c r="I10" s="66"/>
      <c r="J10" s="17"/>
      <c r="K10" s="22">
        <f>SUM(K9)</f>
        <v>3035605196815</v>
      </c>
      <c r="L10" s="17"/>
      <c r="M10" s="64"/>
    </row>
    <row r="12" spans="1:15">
      <c r="K12" s="17"/>
    </row>
    <row r="15" spans="1:15">
      <c r="E15" s="79"/>
      <c r="G15" s="78"/>
      <c r="I15" s="17"/>
      <c r="K15" s="74"/>
      <c r="O15" s="32"/>
    </row>
    <row r="16" spans="1:15">
      <c r="G16" s="17"/>
      <c r="I16" s="17"/>
      <c r="K16" s="17"/>
    </row>
    <row r="17" spans="7:11">
      <c r="G17" s="78"/>
      <c r="I17" s="78"/>
      <c r="K17" s="75"/>
    </row>
    <row r="19" spans="7:11">
      <c r="K19" s="76"/>
    </row>
    <row r="20" spans="7:11">
      <c r="I20" s="77"/>
      <c r="K20" s="17"/>
    </row>
    <row r="21" spans="7:11">
      <c r="K21" s="75"/>
    </row>
    <row r="24" spans="7:11">
      <c r="I24" s="77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7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85"/>
  <sheetViews>
    <sheetView rightToLeft="1" view="pageBreakPreview" zoomScale="96" zoomScaleNormal="100" zoomScaleSheetLayoutView="96" workbookViewId="0">
      <selection activeCell="A9" sqref="A9:B9"/>
    </sheetView>
  </sheetViews>
  <sheetFormatPr defaultRowHeight="12.75"/>
  <cols>
    <col min="1" max="1" width="5.140625" customWidth="1"/>
    <col min="2" max="2" width="45.140625" customWidth="1"/>
    <col min="3" max="3" width="1.28515625" customWidth="1"/>
    <col min="4" max="4" width="21.140625" customWidth="1"/>
    <col min="5" max="5" width="1.28515625" customWidth="1"/>
    <col min="6" max="6" width="27.5703125" customWidth="1"/>
    <col min="7" max="7" width="1.28515625" customWidth="1"/>
    <col min="8" max="8" width="21" customWidth="1"/>
    <col min="9" max="9" width="1.28515625" customWidth="1"/>
    <col min="10" max="10" width="20.85546875" customWidth="1"/>
    <col min="11" max="11" width="1.28515625" customWidth="1"/>
    <col min="12" max="12" width="19.42578125" customWidth="1"/>
    <col min="13" max="13" width="0.28515625" customWidth="1"/>
    <col min="15" max="15" width="21.140625" customWidth="1"/>
  </cols>
  <sheetData>
    <row r="1" spans="1:16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6" ht="21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6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6" ht="14.45" customHeight="1"/>
    <row r="5" spans="1:16" ht="14.45" customHeight="1">
      <c r="A5" s="1" t="s">
        <v>116</v>
      </c>
      <c r="B5" s="91" t="s">
        <v>117</v>
      </c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6" ht="14.45" customHeight="1">
      <c r="D6" s="2" t="s">
        <v>7</v>
      </c>
      <c r="F6" s="88" t="s">
        <v>8</v>
      </c>
      <c r="G6" s="88"/>
      <c r="H6" s="88"/>
      <c r="J6" s="2" t="s">
        <v>9</v>
      </c>
    </row>
    <row r="7" spans="1:16" ht="14.45" customHeight="1">
      <c r="D7" s="3"/>
      <c r="F7" s="3"/>
      <c r="G7" s="3"/>
      <c r="H7" s="3"/>
      <c r="J7" s="3"/>
    </row>
    <row r="8" spans="1:16" ht="14.45" customHeight="1">
      <c r="A8" s="88" t="s">
        <v>118</v>
      </c>
      <c r="B8" s="88"/>
      <c r="D8" s="2" t="s">
        <v>119</v>
      </c>
      <c r="F8" s="2" t="s">
        <v>120</v>
      </c>
      <c r="H8" s="2" t="s">
        <v>121</v>
      </c>
      <c r="J8" s="2" t="s">
        <v>119</v>
      </c>
      <c r="L8" s="2" t="s">
        <v>18</v>
      </c>
    </row>
    <row r="9" spans="1:16" ht="21.75" customHeight="1">
      <c r="A9" s="93" t="s">
        <v>179</v>
      </c>
      <c r="B9" s="93"/>
      <c r="D9" s="16">
        <v>31825705832</v>
      </c>
      <c r="E9" s="17"/>
      <c r="F9" s="16">
        <v>11229253454650</v>
      </c>
      <c r="G9" s="17"/>
      <c r="H9" s="16">
        <v>11259121698779</v>
      </c>
      <c r="I9" s="17"/>
      <c r="J9" s="16">
        <v>1957461703</v>
      </c>
      <c r="K9" s="17"/>
      <c r="L9" s="50">
        <f>J9/47013324967507</f>
        <v>4.1636317030392741E-5</v>
      </c>
      <c r="O9" s="32"/>
      <c r="P9" s="32"/>
    </row>
    <row r="10" spans="1:16" ht="21.75" customHeight="1">
      <c r="A10" s="98" t="s">
        <v>180</v>
      </c>
      <c r="B10" s="98"/>
      <c r="D10" s="19">
        <v>4335692</v>
      </c>
      <c r="E10" s="17"/>
      <c r="F10" s="19">
        <v>7086325227784</v>
      </c>
      <c r="G10" s="17"/>
      <c r="H10" s="19">
        <v>7073738560438</v>
      </c>
      <c r="I10" s="17"/>
      <c r="J10" s="19">
        <v>12591003038</v>
      </c>
      <c r="K10" s="17"/>
      <c r="L10" s="51">
        <f>J10/47013324967507</f>
        <v>2.6781775266272278E-4</v>
      </c>
      <c r="O10" s="32"/>
      <c r="P10" s="32"/>
    </row>
    <row r="11" spans="1:16" ht="21.75" customHeight="1">
      <c r="A11" s="98" t="s">
        <v>181</v>
      </c>
      <c r="B11" s="98"/>
      <c r="D11" s="19">
        <v>9194758</v>
      </c>
      <c r="E11" s="17"/>
      <c r="F11" s="19">
        <v>9046913630</v>
      </c>
      <c r="G11" s="17"/>
      <c r="H11" s="19">
        <v>9046164000</v>
      </c>
      <c r="I11" s="17"/>
      <c r="J11" s="19">
        <v>9944388</v>
      </c>
      <c r="K11" s="17"/>
      <c r="L11" s="51">
        <f t="shared" ref="L11:L74" si="0">J11/47013324967507</f>
        <v>2.1152275459931857E-7</v>
      </c>
      <c r="O11" s="32"/>
      <c r="P11" s="32"/>
    </row>
    <row r="12" spans="1:16" ht="21.75" customHeight="1">
      <c r="A12" s="98" t="s">
        <v>182</v>
      </c>
      <c r="B12" s="98"/>
      <c r="D12" s="19">
        <v>4109209</v>
      </c>
      <c r="E12" s="17"/>
      <c r="F12" s="19">
        <v>17402</v>
      </c>
      <c r="G12" s="17"/>
      <c r="H12" s="19">
        <v>0</v>
      </c>
      <c r="I12" s="17"/>
      <c r="J12" s="19">
        <v>4126611</v>
      </c>
      <c r="K12" s="17"/>
      <c r="L12" s="51">
        <f t="shared" si="0"/>
        <v>8.7775348858054271E-8</v>
      </c>
      <c r="O12" s="32"/>
      <c r="P12" s="32"/>
    </row>
    <row r="13" spans="1:16" ht="21.75" customHeight="1">
      <c r="A13" s="98" t="s">
        <v>183</v>
      </c>
      <c r="B13" s="98"/>
      <c r="D13" s="19">
        <v>245000000000</v>
      </c>
      <c r="E13" s="17"/>
      <c r="F13" s="19">
        <v>0</v>
      </c>
      <c r="G13" s="17"/>
      <c r="H13" s="19">
        <v>245000000000</v>
      </c>
      <c r="I13" s="17"/>
      <c r="J13" s="19">
        <v>0</v>
      </c>
      <c r="K13" s="17"/>
      <c r="L13" s="51">
        <f t="shared" si="0"/>
        <v>0</v>
      </c>
      <c r="O13" s="32"/>
      <c r="P13" s="32"/>
    </row>
    <row r="14" spans="1:16" ht="21.75" customHeight="1">
      <c r="A14" s="98" t="s">
        <v>183</v>
      </c>
      <c r="B14" s="98"/>
      <c r="D14" s="19">
        <v>100000000000</v>
      </c>
      <c r="E14" s="17"/>
      <c r="F14" s="19">
        <v>0</v>
      </c>
      <c r="G14" s="17"/>
      <c r="H14" s="19">
        <v>100000000000</v>
      </c>
      <c r="I14" s="17"/>
      <c r="J14" s="19">
        <v>0</v>
      </c>
      <c r="K14" s="17"/>
      <c r="L14" s="51">
        <f t="shared" si="0"/>
        <v>0</v>
      </c>
      <c r="O14" s="32"/>
      <c r="P14" s="32"/>
    </row>
    <row r="15" spans="1:16" ht="21.75" customHeight="1">
      <c r="A15" s="98" t="s">
        <v>184</v>
      </c>
      <c r="B15" s="98"/>
      <c r="D15" s="19">
        <v>779800213</v>
      </c>
      <c r="E15" s="17"/>
      <c r="F15" s="19">
        <v>14652993365437</v>
      </c>
      <c r="G15" s="17"/>
      <c r="H15" s="19">
        <v>14653693836973</v>
      </c>
      <c r="I15" s="17"/>
      <c r="J15" s="19">
        <v>79328677</v>
      </c>
      <c r="K15" s="17"/>
      <c r="L15" s="51">
        <f t="shared" si="0"/>
        <v>1.6873658064990633E-6</v>
      </c>
      <c r="O15" s="32"/>
      <c r="P15" s="32"/>
    </row>
    <row r="16" spans="1:16" ht="21.75" customHeight="1">
      <c r="A16" s="98" t="s">
        <v>183</v>
      </c>
      <c r="B16" s="98"/>
      <c r="D16" s="19">
        <v>91200000000</v>
      </c>
      <c r="E16" s="17"/>
      <c r="F16" s="19">
        <v>0</v>
      </c>
      <c r="G16" s="17"/>
      <c r="H16" s="19">
        <v>91200000000</v>
      </c>
      <c r="I16" s="17"/>
      <c r="J16" s="19">
        <v>0</v>
      </c>
      <c r="K16" s="17"/>
      <c r="L16" s="51">
        <f t="shared" si="0"/>
        <v>0</v>
      </c>
      <c r="O16" s="32"/>
      <c r="P16" s="32"/>
    </row>
    <row r="17" spans="1:16" ht="21.75" customHeight="1">
      <c r="A17" s="98" t="s">
        <v>185</v>
      </c>
      <c r="B17" s="98"/>
      <c r="D17" s="19">
        <v>778928</v>
      </c>
      <c r="E17" s="17"/>
      <c r="F17" s="19">
        <v>0</v>
      </c>
      <c r="G17" s="17"/>
      <c r="H17" s="19">
        <v>504000</v>
      </c>
      <c r="I17" s="17"/>
      <c r="J17" s="19">
        <v>274928</v>
      </c>
      <c r="K17" s="17"/>
      <c r="L17" s="51">
        <f t="shared" si="0"/>
        <v>5.8478739844504719E-9</v>
      </c>
      <c r="O17" s="32"/>
      <c r="P17" s="32"/>
    </row>
    <row r="18" spans="1:16" ht="21.75" customHeight="1">
      <c r="A18" s="98" t="s">
        <v>186</v>
      </c>
      <c r="B18" s="98"/>
      <c r="D18" s="19">
        <v>6396483576</v>
      </c>
      <c r="E18" s="17"/>
      <c r="F18" s="19">
        <v>3260452510926</v>
      </c>
      <c r="G18" s="17"/>
      <c r="H18" s="19">
        <v>3158267722645</v>
      </c>
      <c r="I18" s="17"/>
      <c r="J18" s="19">
        <v>108581271857</v>
      </c>
      <c r="K18" s="17"/>
      <c r="L18" s="51">
        <f t="shared" si="0"/>
        <v>2.3095850364135135E-3</v>
      </c>
      <c r="O18" s="32"/>
      <c r="P18" s="32"/>
    </row>
    <row r="19" spans="1:16" ht="21.75" customHeight="1">
      <c r="A19" s="98" t="s">
        <v>187</v>
      </c>
      <c r="B19" s="98"/>
      <c r="D19" s="19">
        <v>18950444</v>
      </c>
      <c r="E19" s="17"/>
      <c r="F19" s="19">
        <v>0</v>
      </c>
      <c r="G19" s="17"/>
      <c r="H19" s="19">
        <v>0</v>
      </c>
      <c r="I19" s="17"/>
      <c r="J19" s="19">
        <v>18950444</v>
      </c>
      <c r="K19" s="17"/>
      <c r="L19" s="51">
        <f t="shared" si="0"/>
        <v>4.0308665709344096E-7</v>
      </c>
      <c r="O19" s="32"/>
      <c r="P19" s="32"/>
    </row>
    <row r="20" spans="1:16" ht="21.75" customHeight="1">
      <c r="A20" s="98" t="s">
        <v>188</v>
      </c>
      <c r="B20" s="98"/>
      <c r="D20" s="19">
        <v>64377371862</v>
      </c>
      <c r="E20" s="17"/>
      <c r="F20" s="19">
        <v>1134675069620</v>
      </c>
      <c r="G20" s="17"/>
      <c r="H20" s="19">
        <v>1172154500000</v>
      </c>
      <c r="I20" s="17"/>
      <c r="J20" s="19">
        <v>26897941482</v>
      </c>
      <c r="K20" s="17"/>
      <c r="L20" s="51">
        <f t="shared" si="0"/>
        <v>5.7213442147711023E-4</v>
      </c>
      <c r="O20" s="32"/>
      <c r="P20" s="32"/>
    </row>
    <row r="21" spans="1:16" ht="21.75" customHeight="1">
      <c r="A21" s="98" t="s">
        <v>189</v>
      </c>
      <c r="B21" s="98"/>
      <c r="D21" s="19">
        <v>0</v>
      </c>
      <c r="E21" s="17"/>
      <c r="F21" s="19">
        <v>1200000</v>
      </c>
      <c r="G21" s="17"/>
      <c r="H21" s="19">
        <v>950170</v>
      </c>
      <c r="I21" s="17"/>
      <c r="J21" s="19">
        <v>249830</v>
      </c>
      <c r="K21" s="17"/>
      <c r="L21" s="51">
        <f t="shared" si="0"/>
        <v>5.3140253358525193E-9</v>
      </c>
      <c r="O21" s="32"/>
      <c r="P21" s="32"/>
    </row>
    <row r="22" spans="1:16" ht="21.75" customHeight="1">
      <c r="A22" s="98" t="s">
        <v>190</v>
      </c>
      <c r="B22" s="98"/>
      <c r="D22" s="19">
        <v>1010400000000</v>
      </c>
      <c r="E22" s="17"/>
      <c r="F22" s="19">
        <v>0</v>
      </c>
      <c r="G22" s="17"/>
      <c r="H22" s="19">
        <v>1010400000000</v>
      </c>
      <c r="I22" s="17"/>
      <c r="J22" s="19">
        <v>0</v>
      </c>
      <c r="K22" s="17"/>
      <c r="L22" s="51">
        <f t="shared" si="0"/>
        <v>0</v>
      </c>
      <c r="O22" s="32"/>
      <c r="P22" s="32"/>
    </row>
    <row r="23" spans="1:16" ht="21.75" customHeight="1">
      <c r="A23" s="98" t="s">
        <v>191</v>
      </c>
      <c r="B23" s="98"/>
      <c r="D23" s="19">
        <v>500000000000</v>
      </c>
      <c r="E23" s="17"/>
      <c r="F23" s="19">
        <v>0</v>
      </c>
      <c r="G23" s="17"/>
      <c r="H23" s="19">
        <v>0</v>
      </c>
      <c r="I23" s="17"/>
      <c r="J23" s="19">
        <v>500000000000</v>
      </c>
      <c r="K23" s="17"/>
      <c r="L23" s="51">
        <f t="shared" si="0"/>
        <v>1.0635282663916501E-2</v>
      </c>
      <c r="O23" s="32"/>
      <c r="P23" s="32"/>
    </row>
    <row r="24" spans="1:16" ht="21.75" customHeight="1">
      <c r="A24" s="98" t="s">
        <v>192</v>
      </c>
      <c r="B24" s="98"/>
      <c r="D24" s="19">
        <v>436000000000</v>
      </c>
      <c r="E24" s="17"/>
      <c r="F24" s="19">
        <v>0</v>
      </c>
      <c r="G24" s="17"/>
      <c r="H24" s="19">
        <v>10000000000</v>
      </c>
      <c r="I24" s="17"/>
      <c r="J24" s="19">
        <v>426000000000</v>
      </c>
      <c r="K24" s="17"/>
      <c r="L24" s="51">
        <f t="shared" si="0"/>
        <v>9.0612608296568586E-3</v>
      </c>
      <c r="O24" s="32"/>
      <c r="P24" s="32"/>
    </row>
    <row r="25" spans="1:16" ht="21.75" customHeight="1">
      <c r="A25" s="98" t="s">
        <v>190</v>
      </c>
      <c r="B25" s="98"/>
      <c r="D25" s="19">
        <v>614000000000</v>
      </c>
      <c r="E25" s="17"/>
      <c r="F25" s="19">
        <v>0</v>
      </c>
      <c r="G25" s="17"/>
      <c r="H25" s="19">
        <v>0</v>
      </c>
      <c r="I25" s="17"/>
      <c r="J25" s="19">
        <v>614000000000</v>
      </c>
      <c r="K25" s="17"/>
      <c r="L25" s="51">
        <f t="shared" si="0"/>
        <v>1.3060127111289463E-2</v>
      </c>
      <c r="O25" s="32"/>
      <c r="P25" s="32"/>
    </row>
    <row r="26" spans="1:16" ht="21.75" customHeight="1">
      <c r="A26" s="98" t="s">
        <v>182</v>
      </c>
      <c r="B26" s="98"/>
      <c r="D26" s="19">
        <v>435602379</v>
      </c>
      <c r="E26" s="17"/>
      <c r="F26" s="19">
        <v>92939973698</v>
      </c>
      <c r="G26" s="17"/>
      <c r="H26" s="19">
        <v>93375154001</v>
      </c>
      <c r="I26" s="17"/>
      <c r="J26" s="19">
        <v>422076</v>
      </c>
      <c r="K26" s="17"/>
      <c r="L26" s="51">
        <f t="shared" si="0"/>
        <v>8.9777951313104425E-9</v>
      </c>
      <c r="O26" s="32"/>
      <c r="P26" s="32"/>
    </row>
    <row r="27" spans="1:16" ht="21.75" customHeight="1">
      <c r="A27" s="98" t="s">
        <v>193</v>
      </c>
      <c r="B27" s="98"/>
      <c r="D27" s="19">
        <v>500000000000</v>
      </c>
      <c r="E27" s="17"/>
      <c r="F27" s="19">
        <v>0</v>
      </c>
      <c r="G27" s="17"/>
      <c r="H27" s="19">
        <v>0</v>
      </c>
      <c r="I27" s="17"/>
      <c r="J27" s="19">
        <v>500000000000</v>
      </c>
      <c r="K27" s="17"/>
      <c r="L27" s="51">
        <f t="shared" si="0"/>
        <v>1.0635282663916501E-2</v>
      </c>
      <c r="O27" s="32"/>
      <c r="P27" s="32"/>
    </row>
    <row r="28" spans="1:16" ht="21.75" customHeight="1">
      <c r="A28" s="98" t="s">
        <v>194</v>
      </c>
      <c r="B28" s="98"/>
      <c r="D28" s="19">
        <v>500000000000</v>
      </c>
      <c r="E28" s="17"/>
      <c r="F28" s="19">
        <v>0</v>
      </c>
      <c r="G28" s="17"/>
      <c r="H28" s="19">
        <v>0</v>
      </c>
      <c r="I28" s="17"/>
      <c r="J28" s="19">
        <v>500000000000</v>
      </c>
      <c r="K28" s="17"/>
      <c r="L28" s="51">
        <f t="shared" si="0"/>
        <v>1.0635282663916501E-2</v>
      </c>
      <c r="O28" s="32"/>
      <c r="P28" s="32"/>
    </row>
    <row r="29" spans="1:16" ht="21.75" customHeight="1">
      <c r="A29" s="98" t="s">
        <v>194</v>
      </c>
      <c r="B29" s="98"/>
      <c r="D29" s="19">
        <v>500000000000</v>
      </c>
      <c r="E29" s="17"/>
      <c r="F29" s="19">
        <v>0</v>
      </c>
      <c r="G29" s="17"/>
      <c r="H29" s="19">
        <v>0</v>
      </c>
      <c r="I29" s="17"/>
      <c r="J29" s="19">
        <v>500000000000</v>
      </c>
      <c r="K29" s="17"/>
      <c r="L29" s="51">
        <f t="shared" si="0"/>
        <v>1.0635282663916501E-2</v>
      </c>
      <c r="O29" s="32"/>
      <c r="P29" s="32"/>
    </row>
    <row r="30" spans="1:16" ht="21.75" customHeight="1">
      <c r="A30" s="98" t="s">
        <v>194</v>
      </c>
      <c r="B30" s="98"/>
      <c r="D30" s="19">
        <v>500000000000</v>
      </c>
      <c r="E30" s="17"/>
      <c r="F30" s="19">
        <v>0</v>
      </c>
      <c r="G30" s="17"/>
      <c r="H30" s="19">
        <v>0</v>
      </c>
      <c r="I30" s="17"/>
      <c r="J30" s="19">
        <v>500000000000</v>
      </c>
      <c r="K30" s="17"/>
      <c r="L30" s="51">
        <f t="shared" si="0"/>
        <v>1.0635282663916501E-2</v>
      </c>
      <c r="O30" s="32"/>
      <c r="P30" s="32"/>
    </row>
    <row r="31" spans="1:16" ht="21.75" customHeight="1">
      <c r="A31" s="98" t="s">
        <v>194</v>
      </c>
      <c r="B31" s="98"/>
      <c r="D31" s="19">
        <v>500000000000</v>
      </c>
      <c r="E31" s="17"/>
      <c r="F31" s="19">
        <v>0</v>
      </c>
      <c r="G31" s="17"/>
      <c r="H31" s="19">
        <v>0</v>
      </c>
      <c r="I31" s="17"/>
      <c r="J31" s="19">
        <v>500000000000</v>
      </c>
      <c r="K31" s="17"/>
      <c r="L31" s="51">
        <f t="shared" si="0"/>
        <v>1.0635282663916501E-2</v>
      </c>
      <c r="O31" s="32"/>
      <c r="P31" s="32"/>
    </row>
    <row r="32" spans="1:16" ht="21.75" customHeight="1">
      <c r="A32" s="98" t="s">
        <v>194</v>
      </c>
      <c r="B32" s="98"/>
      <c r="D32" s="19">
        <v>500000000000</v>
      </c>
      <c r="E32" s="17"/>
      <c r="F32" s="19">
        <v>0</v>
      </c>
      <c r="G32" s="17"/>
      <c r="H32" s="19">
        <v>0</v>
      </c>
      <c r="I32" s="17"/>
      <c r="J32" s="19">
        <v>500000000000</v>
      </c>
      <c r="K32" s="17"/>
      <c r="L32" s="51">
        <f t="shared" si="0"/>
        <v>1.0635282663916501E-2</v>
      </c>
      <c r="O32" s="32"/>
      <c r="P32" s="32"/>
    </row>
    <row r="33" spans="1:16" ht="21.75" customHeight="1">
      <c r="A33" s="98" t="s">
        <v>194</v>
      </c>
      <c r="B33" s="98"/>
      <c r="D33" s="19">
        <v>298850000000</v>
      </c>
      <c r="E33" s="17"/>
      <c r="F33" s="19">
        <v>0</v>
      </c>
      <c r="G33" s="17"/>
      <c r="H33" s="19">
        <v>0</v>
      </c>
      <c r="I33" s="17"/>
      <c r="J33" s="19">
        <v>298850000000</v>
      </c>
      <c r="K33" s="17"/>
      <c r="L33" s="51">
        <f t="shared" si="0"/>
        <v>6.3567084482228928E-3</v>
      </c>
      <c r="O33" s="32"/>
      <c r="P33" s="32"/>
    </row>
    <row r="34" spans="1:16" ht="21.75" customHeight="1">
      <c r="A34" s="98" t="s">
        <v>193</v>
      </c>
      <c r="B34" s="98"/>
      <c r="D34" s="19">
        <v>1578000000000</v>
      </c>
      <c r="E34" s="17"/>
      <c r="F34" s="19">
        <v>0</v>
      </c>
      <c r="G34" s="17"/>
      <c r="H34" s="19">
        <v>0</v>
      </c>
      <c r="I34" s="17"/>
      <c r="J34" s="19">
        <v>1578000000000</v>
      </c>
      <c r="K34" s="17"/>
      <c r="L34" s="51">
        <f t="shared" si="0"/>
        <v>3.3564952087320479E-2</v>
      </c>
      <c r="O34" s="32"/>
      <c r="P34" s="32"/>
    </row>
    <row r="35" spans="1:16" ht="21.75" customHeight="1">
      <c r="A35" s="98" t="s">
        <v>195</v>
      </c>
      <c r="B35" s="98"/>
      <c r="D35" s="19">
        <v>850739000000</v>
      </c>
      <c r="E35" s="17"/>
      <c r="F35" s="19">
        <v>0</v>
      </c>
      <c r="G35" s="17"/>
      <c r="H35" s="19">
        <v>850739000000</v>
      </c>
      <c r="I35" s="17"/>
      <c r="J35" s="19">
        <v>0</v>
      </c>
      <c r="K35" s="17"/>
      <c r="L35" s="51">
        <f t="shared" si="0"/>
        <v>0</v>
      </c>
      <c r="O35" s="32"/>
      <c r="P35" s="32"/>
    </row>
    <row r="36" spans="1:16" ht="21.75" customHeight="1">
      <c r="A36" s="98" t="s">
        <v>196</v>
      </c>
      <c r="B36" s="98"/>
      <c r="D36" s="19">
        <v>255000000000</v>
      </c>
      <c r="E36" s="17"/>
      <c r="F36" s="19">
        <v>0</v>
      </c>
      <c r="G36" s="17"/>
      <c r="H36" s="19">
        <v>255000000000</v>
      </c>
      <c r="I36" s="17"/>
      <c r="J36" s="19">
        <v>0</v>
      </c>
      <c r="K36" s="17"/>
      <c r="L36" s="51">
        <f t="shared" si="0"/>
        <v>0</v>
      </c>
      <c r="O36" s="32"/>
      <c r="P36" s="32"/>
    </row>
    <row r="37" spans="1:16" ht="21.75" customHeight="1">
      <c r="A37" s="98" t="s">
        <v>195</v>
      </c>
      <c r="B37" s="98"/>
      <c r="D37" s="19">
        <v>488000000000</v>
      </c>
      <c r="E37" s="17"/>
      <c r="F37" s="19">
        <v>0</v>
      </c>
      <c r="G37" s="17"/>
      <c r="H37" s="19">
        <v>488000000000</v>
      </c>
      <c r="I37" s="17"/>
      <c r="J37" s="19">
        <v>0</v>
      </c>
      <c r="K37" s="17"/>
      <c r="L37" s="51">
        <f t="shared" si="0"/>
        <v>0</v>
      </c>
      <c r="O37" s="32"/>
      <c r="P37" s="32"/>
    </row>
    <row r="38" spans="1:16" ht="21.75" customHeight="1">
      <c r="A38" s="98" t="s">
        <v>197</v>
      </c>
      <c r="B38" s="98"/>
      <c r="D38" s="19">
        <v>24619985242</v>
      </c>
      <c r="E38" s="17"/>
      <c r="F38" s="19">
        <v>6507181964786</v>
      </c>
      <c r="G38" s="17"/>
      <c r="H38" s="19">
        <v>6531801365953</v>
      </c>
      <c r="I38" s="17"/>
      <c r="J38" s="19">
        <v>584075</v>
      </c>
      <c r="K38" s="17"/>
      <c r="L38" s="51">
        <f t="shared" si="0"/>
        <v>1.2423605443854061E-8</v>
      </c>
      <c r="O38" s="32"/>
      <c r="P38" s="32"/>
    </row>
    <row r="39" spans="1:16" ht="21.75" customHeight="1">
      <c r="A39" s="98" t="s">
        <v>198</v>
      </c>
      <c r="B39" s="98"/>
      <c r="D39" s="19">
        <v>254780000000</v>
      </c>
      <c r="E39" s="17"/>
      <c r="F39" s="19">
        <v>0</v>
      </c>
      <c r="G39" s="17"/>
      <c r="H39" s="19">
        <v>254780000000</v>
      </c>
      <c r="I39" s="17"/>
      <c r="J39" s="19">
        <v>0</v>
      </c>
      <c r="K39" s="17"/>
      <c r="L39" s="51">
        <f t="shared" si="0"/>
        <v>0</v>
      </c>
      <c r="O39" s="32"/>
      <c r="P39" s="32"/>
    </row>
    <row r="40" spans="1:16" ht="21.75" customHeight="1">
      <c r="A40" s="98" t="s">
        <v>199</v>
      </c>
      <c r="B40" s="98"/>
      <c r="D40" s="19">
        <v>117560000000</v>
      </c>
      <c r="E40" s="17"/>
      <c r="F40" s="19">
        <v>0</v>
      </c>
      <c r="G40" s="17"/>
      <c r="H40" s="19">
        <v>117560000000</v>
      </c>
      <c r="I40" s="17"/>
      <c r="J40" s="19">
        <v>0</v>
      </c>
      <c r="K40" s="17"/>
      <c r="L40" s="51">
        <f t="shared" si="0"/>
        <v>0</v>
      </c>
      <c r="O40" s="32"/>
      <c r="P40" s="32"/>
    </row>
    <row r="41" spans="1:16" ht="21.75" customHeight="1">
      <c r="A41" s="98" t="s">
        <v>198</v>
      </c>
      <c r="B41" s="98"/>
      <c r="D41" s="19">
        <v>556860000000</v>
      </c>
      <c r="E41" s="17"/>
      <c r="F41" s="19">
        <v>0</v>
      </c>
      <c r="G41" s="17"/>
      <c r="H41" s="19">
        <v>556860000000</v>
      </c>
      <c r="I41" s="17"/>
      <c r="J41" s="19">
        <v>0</v>
      </c>
      <c r="K41" s="17"/>
      <c r="L41" s="51">
        <f t="shared" si="0"/>
        <v>0</v>
      </c>
      <c r="O41" s="32"/>
      <c r="P41" s="32"/>
    </row>
    <row r="42" spans="1:16" ht="21.75" customHeight="1">
      <c r="A42" s="98" t="s">
        <v>198</v>
      </c>
      <c r="B42" s="98"/>
      <c r="D42" s="19">
        <v>429400000000</v>
      </c>
      <c r="E42" s="17"/>
      <c r="F42" s="19">
        <v>0</v>
      </c>
      <c r="G42" s="17"/>
      <c r="H42" s="19">
        <v>429400000000</v>
      </c>
      <c r="I42" s="17"/>
      <c r="J42" s="19">
        <v>0</v>
      </c>
      <c r="K42" s="17"/>
      <c r="L42" s="51">
        <f t="shared" si="0"/>
        <v>0</v>
      </c>
      <c r="O42" s="32"/>
      <c r="P42" s="32"/>
    </row>
    <row r="43" spans="1:16" ht="21.75" customHeight="1">
      <c r="A43" s="98" t="s">
        <v>198</v>
      </c>
      <c r="B43" s="98"/>
      <c r="D43" s="19">
        <v>525920000000</v>
      </c>
      <c r="E43" s="17"/>
      <c r="F43" s="19">
        <v>0</v>
      </c>
      <c r="G43" s="17"/>
      <c r="H43" s="19">
        <v>525920000000</v>
      </c>
      <c r="I43" s="17"/>
      <c r="J43" s="19">
        <v>0</v>
      </c>
      <c r="K43" s="17"/>
      <c r="L43" s="51">
        <f t="shared" si="0"/>
        <v>0</v>
      </c>
      <c r="O43" s="32"/>
      <c r="P43" s="32"/>
    </row>
    <row r="44" spans="1:16" ht="21.75" customHeight="1">
      <c r="A44" s="98" t="s">
        <v>199</v>
      </c>
      <c r="B44" s="98"/>
      <c r="D44" s="19">
        <v>415190000000</v>
      </c>
      <c r="E44" s="17"/>
      <c r="F44" s="19">
        <v>0</v>
      </c>
      <c r="G44" s="17"/>
      <c r="H44" s="19">
        <v>415190000000</v>
      </c>
      <c r="I44" s="17"/>
      <c r="J44" s="19">
        <v>0</v>
      </c>
      <c r="K44" s="17"/>
      <c r="L44" s="51">
        <f t="shared" si="0"/>
        <v>0</v>
      </c>
      <c r="O44" s="32"/>
      <c r="P44" s="32"/>
    </row>
    <row r="45" spans="1:16" ht="21.75" customHeight="1">
      <c r="A45" s="98" t="s">
        <v>199</v>
      </c>
      <c r="B45" s="98"/>
      <c r="D45" s="19">
        <v>949500000000</v>
      </c>
      <c r="E45" s="17"/>
      <c r="F45" s="19">
        <v>0</v>
      </c>
      <c r="G45" s="17"/>
      <c r="H45" s="19">
        <v>949500000000</v>
      </c>
      <c r="I45" s="17"/>
      <c r="J45" s="19">
        <v>0</v>
      </c>
      <c r="K45" s="17"/>
      <c r="L45" s="51">
        <f t="shared" si="0"/>
        <v>0</v>
      </c>
      <c r="O45" s="32"/>
      <c r="P45" s="32"/>
    </row>
    <row r="46" spans="1:16" ht="21.75" customHeight="1">
      <c r="A46" s="98" t="s">
        <v>195</v>
      </c>
      <c r="B46" s="98"/>
      <c r="D46" s="19">
        <v>740950000000</v>
      </c>
      <c r="E46" s="17"/>
      <c r="F46" s="19">
        <v>0</v>
      </c>
      <c r="G46" s="17"/>
      <c r="H46" s="19">
        <v>740950000000</v>
      </c>
      <c r="I46" s="17"/>
      <c r="J46" s="19">
        <v>0</v>
      </c>
      <c r="K46" s="17"/>
      <c r="L46" s="51">
        <f t="shared" si="0"/>
        <v>0</v>
      </c>
      <c r="O46" s="32"/>
      <c r="P46" s="32"/>
    </row>
    <row r="47" spans="1:16" ht="21.75" customHeight="1">
      <c r="A47" s="98" t="s">
        <v>195</v>
      </c>
      <c r="B47" s="98"/>
      <c r="D47" s="19">
        <v>1000000000000</v>
      </c>
      <c r="E47" s="17"/>
      <c r="F47" s="19">
        <v>0</v>
      </c>
      <c r="G47" s="17"/>
      <c r="H47" s="19">
        <v>1000000000000</v>
      </c>
      <c r="I47" s="17"/>
      <c r="J47" s="19">
        <v>0</v>
      </c>
      <c r="K47" s="17"/>
      <c r="L47" s="51">
        <f t="shared" si="0"/>
        <v>0</v>
      </c>
      <c r="O47" s="32"/>
      <c r="P47" s="32"/>
    </row>
    <row r="48" spans="1:16" ht="21.75" customHeight="1">
      <c r="A48" s="98" t="s">
        <v>198</v>
      </c>
      <c r="B48" s="98"/>
      <c r="D48" s="19">
        <v>484600000000</v>
      </c>
      <c r="E48" s="17"/>
      <c r="F48" s="19">
        <v>0</v>
      </c>
      <c r="G48" s="17"/>
      <c r="H48" s="19">
        <v>484600000000</v>
      </c>
      <c r="I48" s="17"/>
      <c r="J48" s="19">
        <v>0</v>
      </c>
      <c r="K48" s="17"/>
      <c r="L48" s="51">
        <f t="shared" si="0"/>
        <v>0</v>
      </c>
      <c r="O48" s="32"/>
      <c r="P48" s="32"/>
    </row>
    <row r="49" spans="1:16" ht="21.75" customHeight="1">
      <c r="A49" s="98" t="s">
        <v>200</v>
      </c>
      <c r="B49" s="98"/>
      <c r="D49" s="19">
        <v>325000000000</v>
      </c>
      <c r="E49" s="17"/>
      <c r="F49" s="19">
        <v>0</v>
      </c>
      <c r="G49" s="17"/>
      <c r="H49" s="19">
        <v>325000000000</v>
      </c>
      <c r="I49" s="17"/>
      <c r="J49" s="19">
        <v>0</v>
      </c>
      <c r="K49" s="17"/>
      <c r="L49" s="51">
        <f t="shared" si="0"/>
        <v>0</v>
      </c>
      <c r="O49" s="32"/>
      <c r="P49" s="32"/>
    </row>
    <row r="50" spans="1:16" ht="21.75" customHeight="1">
      <c r="A50" s="98" t="s">
        <v>200</v>
      </c>
      <c r="B50" s="98"/>
      <c r="D50" s="19">
        <v>661000000000</v>
      </c>
      <c r="E50" s="17"/>
      <c r="F50" s="19">
        <v>0</v>
      </c>
      <c r="G50" s="17"/>
      <c r="H50" s="19">
        <v>661000000000</v>
      </c>
      <c r="I50" s="17"/>
      <c r="J50" s="19">
        <v>0</v>
      </c>
      <c r="K50" s="17"/>
      <c r="L50" s="51">
        <f t="shared" si="0"/>
        <v>0</v>
      </c>
      <c r="O50" s="32"/>
      <c r="P50" s="32"/>
    </row>
    <row r="51" spans="1:16" ht="21.75" customHeight="1">
      <c r="A51" s="98" t="s">
        <v>201</v>
      </c>
      <c r="B51" s="98"/>
      <c r="D51" s="19">
        <v>1594000000000</v>
      </c>
      <c r="E51" s="17"/>
      <c r="F51" s="19">
        <v>0</v>
      </c>
      <c r="G51" s="17"/>
      <c r="H51" s="19">
        <v>1594000000000</v>
      </c>
      <c r="I51" s="17"/>
      <c r="J51" s="19">
        <v>0</v>
      </c>
      <c r="K51" s="17"/>
      <c r="L51" s="51">
        <f t="shared" si="0"/>
        <v>0</v>
      </c>
      <c r="O51" s="32"/>
      <c r="P51" s="32"/>
    </row>
    <row r="52" spans="1:16" ht="21.75" customHeight="1">
      <c r="A52" s="98" t="s">
        <v>202</v>
      </c>
      <c r="B52" s="98"/>
      <c r="D52" s="19">
        <v>896409000000</v>
      </c>
      <c r="E52" s="17"/>
      <c r="F52" s="19">
        <v>0</v>
      </c>
      <c r="G52" s="17"/>
      <c r="H52" s="19">
        <v>896409000000</v>
      </c>
      <c r="I52" s="17"/>
      <c r="J52" s="19">
        <v>0</v>
      </c>
      <c r="K52" s="17"/>
      <c r="L52" s="51">
        <f t="shared" si="0"/>
        <v>0</v>
      </c>
      <c r="O52" s="32"/>
      <c r="P52" s="32"/>
    </row>
    <row r="53" spans="1:16" ht="21.75" customHeight="1">
      <c r="A53" s="98" t="s">
        <v>203</v>
      </c>
      <c r="B53" s="98"/>
      <c r="D53" s="19">
        <v>307736000000</v>
      </c>
      <c r="E53" s="17"/>
      <c r="F53" s="19">
        <v>0</v>
      </c>
      <c r="G53" s="17"/>
      <c r="H53" s="19">
        <v>307736000000</v>
      </c>
      <c r="I53" s="17"/>
      <c r="J53" s="19">
        <v>0</v>
      </c>
      <c r="K53" s="17"/>
      <c r="L53" s="51">
        <f t="shared" si="0"/>
        <v>0</v>
      </c>
      <c r="O53" s="32"/>
      <c r="P53" s="32"/>
    </row>
    <row r="54" spans="1:16" ht="21.75" customHeight="1">
      <c r="A54" s="98" t="s">
        <v>201</v>
      </c>
      <c r="B54" s="98"/>
      <c r="D54" s="19">
        <v>500000000000</v>
      </c>
      <c r="E54" s="17"/>
      <c r="F54" s="19">
        <v>0</v>
      </c>
      <c r="G54" s="17"/>
      <c r="H54" s="19">
        <v>500000000000</v>
      </c>
      <c r="I54" s="17"/>
      <c r="J54" s="19">
        <v>0</v>
      </c>
      <c r="K54" s="17"/>
      <c r="L54" s="51">
        <f t="shared" si="0"/>
        <v>0</v>
      </c>
      <c r="O54" s="32"/>
      <c r="P54" s="32"/>
    </row>
    <row r="55" spans="1:16" ht="21.75" customHeight="1">
      <c r="A55" s="98" t="s">
        <v>202</v>
      </c>
      <c r="B55" s="98"/>
      <c r="D55" s="19">
        <v>2389000000000</v>
      </c>
      <c r="E55" s="17"/>
      <c r="F55" s="19">
        <v>0</v>
      </c>
      <c r="G55" s="17"/>
      <c r="H55" s="19">
        <v>2389000000000</v>
      </c>
      <c r="I55" s="17"/>
      <c r="J55" s="19">
        <v>0</v>
      </c>
      <c r="K55" s="17"/>
      <c r="L55" s="51">
        <f t="shared" si="0"/>
        <v>0</v>
      </c>
      <c r="O55" s="32"/>
      <c r="P55" s="32"/>
    </row>
    <row r="56" spans="1:16" ht="21.75" customHeight="1">
      <c r="A56" s="98" t="s">
        <v>202</v>
      </c>
      <c r="B56" s="98"/>
      <c r="D56" s="19">
        <v>119287000000</v>
      </c>
      <c r="E56" s="17"/>
      <c r="F56" s="19">
        <v>0</v>
      </c>
      <c r="G56" s="17"/>
      <c r="H56" s="19">
        <v>100000000000</v>
      </c>
      <c r="I56" s="17"/>
      <c r="J56" s="19">
        <v>19287000000</v>
      </c>
      <c r="K56" s="17"/>
      <c r="L56" s="51">
        <f t="shared" si="0"/>
        <v>4.1024539347791513E-4</v>
      </c>
      <c r="O56" s="32"/>
      <c r="P56" s="32"/>
    </row>
    <row r="57" spans="1:16" ht="21.75" customHeight="1">
      <c r="A57" s="98" t="s">
        <v>183</v>
      </c>
      <c r="B57" s="98"/>
      <c r="D57" s="19">
        <v>1638400000000</v>
      </c>
      <c r="E57" s="17"/>
      <c r="F57" s="19">
        <v>0</v>
      </c>
      <c r="G57" s="17"/>
      <c r="H57" s="19">
        <v>475000000000</v>
      </c>
      <c r="I57" s="17"/>
      <c r="J57" s="19">
        <v>1163400000000</v>
      </c>
      <c r="K57" s="17"/>
      <c r="L57" s="51">
        <f t="shared" si="0"/>
        <v>2.4746175702400914E-2</v>
      </c>
      <c r="O57" s="32"/>
      <c r="P57" s="32"/>
    </row>
    <row r="58" spans="1:16" ht="21.75" customHeight="1">
      <c r="A58" s="98" t="s">
        <v>204</v>
      </c>
      <c r="B58" s="98"/>
      <c r="D58" s="19">
        <v>500000000000</v>
      </c>
      <c r="E58" s="17"/>
      <c r="F58" s="19">
        <v>0</v>
      </c>
      <c r="G58" s="17"/>
      <c r="H58" s="19">
        <v>500000000000</v>
      </c>
      <c r="I58" s="17"/>
      <c r="J58" s="19">
        <v>0</v>
      </c>
      <c r="K58" s="17"/>
      <c r="L58" s="51">
        <f t="shared" si="0"/>
        <v>0</v>
      </c>
      <c r="O58" s="32"/>
      <c r="P58" s="32"/>
    </row>
    <row r="59" spans="1:16" ht="21.75" customHeight="1">
      <c r="A59" s="98" t="s">
        <v>195</v>
      </c>
      <c r="B59" s="98"/>
      <c r="D59" s="19">
        <v>412310000000</v>
      </c>
      <c r="E59" s="17"/>
      <c r="F59" s="19">
        <v>0</v>
      </c>
      <c r="G59" s="17"/>
      <c r="H59" s="19">
        <v>412310000000</v>
      </c>
      <c r="I59" s="17"/>
      <c r="J59" s="19">
        <v>0</v>
      </c>
      <c r="K59" s="17"/>
      <c r="L59" s="51">
        <f t="shared" si="0"/>
        <v>0</v>
      </c>
      <c r="O59" s="32"/>
      <c r="P59" s="32"/>
    </row>
    <row r="60" spans="1:16" ht="21.75" customHeight="1">
      <c r="A60" s="98" t="s">
        <v>195</v>
      </c>
      <c r="B60" s="98"/>
      <c r="D60" s="19">
        <v>83547000000</v>
      </c>
      <c r="E60" s="17"/>
      <c r="F60" s="19">
        <v>0</v>
      </c>
      <c r="G60" s="17"/>
      <c r="H60" s="19">
        <v>83547000000</v>
      </c>
      <c r="I60" s="17"/>
      <c r="J60" s="19">
        <v>0</v>
      </c>
      <c r="K60" s="17"/>
      <c r="L60" s="51">
        <f t="shared" si="0"/>
        <v>0</v>
      </c>
      <c r="O60" s="32"/>
      <c r="P60" s="32"/>
    </row>
    <row r="61" spans="1:16" ht="21.75" customHeight="1">
      <c r="A61" s="98" t="s">
        <v>183</v>
      </c>
      <c r="B61" s="98"/>
      <c r="D61" s="19">
        <v>1063038000000</v>
      </c>
      <c r="E61" s="17"/>
      <c r="F61" s="19">
        <v>0</v>
      </c>
      <c r="G61" s="17"/>
      <c r="H61" s="19">
        <v>0</v>
      </c>
      <c r="I61" s="17"/>
      <c r="J61" s="19">
        <v>1063038000000</v>
      </c>
      <c r="K61" s="17"/>
      <c r="L61" s="51">
        <f t="shared" si="0"/>
        <v>2.261141922496894E-2</v>
      </c>
      <c r="O61" s="32"/>
      <c r="P61" s="32"/>
    </row>
    <row r="62" spans="1:16" ht="21.75" customHeight="1">
      <c r="A62" s="98" t="s">
        <v>195</v>
      </c>
      <c r="B62" s="98"/>
      <c r="D62" s="19">
        <v>189796000000</v>
      </c>
      <c r="E62" s="17"/>
      <c r="F62" s="19">
        <v>0</v>
      </c>
      <c r="G62" s="17"/>
      <c r="H62" s="19">
        <v>189796000000</v>
      </c>
      <c r="I62" s="17"/>
      <c r="J62" s="19">
        <v>0</v>
      </c>
      <c r="K62" s="17"/>
      <c r="L62" s="51">
        <f t="shared" si="0"/>
        <v>0</v>
      </c>
      <c r="O62" s="32"/>
      <c r="P62" s="32"/>
    </row>
    <row r="63" spans="1:16" ht="21.75" customHeight="1">
      <c r="A63" s="98" t="s">
        <v>204</v>
      </c>
      <c r="B63" s="98"/>
      <c r="D63" s="19">
        <v>500000000000</v>
      </c>
      <c r="E63" s="17"/>
      <c r="F63" s="19">
        <v>0</v>
      </c>
      <c r="G63" s="17"/>
      <c r="H63" s="19">
        <v>500000000000</v>
      </c>
      <c r="I63" s="17"/>
      <c r="J63" s="19">
        <v>0</v>
      </c>
      <c r="K63" s="17"/>
      <c r="L63" s="51">
        <f t="shared" si="0"/>
        <v>0</v>
      </c>
      <c r="O63" s="32"/>
      <c r="P63" s="32"/>
    </row>
    <row r="64" spans="1:16" ht="21.75" customHeight="1">
      <c r="A64" s="98" t="s">
        <v>205</v>
      </c>
      <c r="B64" s="98"/>
      <c r="D64" s="19">
        <v>441632000000</v>
      </c>
      <c r="E64" s="17"/>
      <c r="F64" s="19">
        <v>0</v>
      </c>
      <c r="G64" s="17"/>
      <c r="H64" s="19">
        <v>441632000000</v>
      </c>
      <c r="I64" s="17"/>
      <c r="J64" s="19">
        <v>0</v>
      </c>
      <c r="K64" s="17"/>
      <c r="L64" s="51">
        <f t="shared" si="0"/>
        <v>0</v>
      </c>
      <c r="O64" s="32"/>
      <c r="P64" s="32"/>
    </row>
    <row r="65" spans="1:16" ht="21.75" customHeight="1">
      <c r="A65" s="98" t="s">
        <v>202</v>
      </c>
      <c r="B65" s="98"/>
      <c r="D65" s="19">
        <v>121690000000</v>
      </c>
      <c r="E65" s="17"/>
      <c r="F65" s="19">
        <v>0</v>
      </c>
      <c r="G65" s="17"/>
      <c r="H65" s="19">
        <v>0</v>
      </c>
      <c r="I65" s="17"/>
      <c r="J65" s="19">
        <v>121690000000</v>
      </c>
      <c r="K65" s="17"/>
      <c r="L65" s="51">
        <f t="shared" si="0"/>
        <v>2.588415094743998E-3</v>
      </c>
      <c r="O65" s="32"/>
      <c r="P65" s="32"/>
    </row>
    <row r="66" spans="1:16" ht="21.75" customHeight="1">
      <c r="A66" s="98" t="s">
        <v>206</v>
      </c>
      <c r="B66" s="98"/>
      <c r="D66" s="19">
        <v>0</v>
      </c>
      <c r="E66" s="17"/>
      <c r="F66" s="19">
        <v>189352000000</v>
      </c>
      <c r="G66" s="17"/>
      <c r="H66" s="19">
        <v>0</v>
      </c>
      <c r="I66" s="17"/>
      <c r="J66" s="19">
        <v>189352000000</v>
      </c>
      <c r="K66" s="17"/>
      <c r="L66" s="51">
        <f t="shared" si="0"/>
        <v>4.0276240859558349E-3</v>
      </c>
      <c r="O66" s="32"/>
      <c r="P66" s="32"/>
    </row>
    <row r="67" spans="1:16" ht="21.75" customHeight="1">
      <c r="A67" s="98" t="s">
        <v>207</v>
      </c>
      <c r="B67" s="98"/>
      <c r="D67" s="19">
        <v>0</v>
      </c>
      <c r="E67" s="17"/>
      <c r="F67" s="19">
        <v>1000000000000</v>
      </c>
      <c r="G67" s="17"/>
      <c r="H67" s="19">
        <v>0</v>
      </c>
      <c r="I67" s="17"/>
      <c r="J67" s="19">
        <v>1000000000000</v>
      </c>
      <c r="K67" s="17"/>
      <c r="L67" s="51">
        <f t="shared" si="0"/>
        <v>2.1270565327833002E-2</v>
      </c>
      <c r="O67" s="32"/>
      <c r="P67" s="32"/>
    </row>
    <row r="68" spans="1:16" ht="21.75" customHeight="1">
      <c r="A68" s="98" t="s">
        <v>206</v>
      </c>
      <c r="B68" s="98"/>
      <c r="D68" s="19">
        <v>0</v>
      </c>
      <c r="E68" s="17"/>
      <c r="F68" s="19">
        <v>922609000000</v>
      </c>
      <c r="G68" s="17"/>
      <c r="H68" s="19">
        <v>0</v>
      </c>
      <c r="I68" s="17"/>
      <c r="J68" s="19">
        <v>922609000000</v>
      </c>
      <c r="K68" s="17"/>
      <c r="L68" s="51">
        <f t="shared" si="0"/>
        <v>1.9624415006546679E-2</v>
      </c>
      <c r="O68" s="32"/>
      <c r="P68" s="32"/>
    </row>
    <row r="69" spans="1:16" ht="21.75" customHeight="1">
      <c r="A69" s="98" t="s">
        <v>206</v>
      </c>
      <c r="B69" s="98"/>
      <c r="D69" s="19">
        <v>0</v>
      </c>
      <c r="E69" s="17"/>
      <c r="F69" s="19">
        <v>225575000000</v>
      </c>
      <c r="G69" s="17"/>
      <c r="H69" s="19">
        <v>0</v>
      </c>
      <c r="I69" s="17"/>
      <c r="J69" s="19">
        <v>225575000000</v>
      </c>
      <c r="K69" s="17"/>
      <c r="L69" s="51">
        <f t="shared" si="0"/>
        <v>4.7981077738259298E-3</v>
      </c>
      <c r="O69" s="32"/>
      <c r="P69" s="32"/>
    </row>
    <row r="70" spans="1:16" ht="21.75" customHeight="1">
      <c r="A70" s="98" t="s">
        <v>208</v>
      </c>
      <c r="B70" s="98"/>
      <c r="D70" s="19">
        <v>0</v>
      </c>
      <c r="E70" s="17"/>
      <c r="F70" s="19">
        <v>2755985400000</v>
      </c>
      <c r="G70" s="17"/>
      <c r="H70" s="19">
        <v>2755985010000</v>
      </c>
      <c r="I70" s="17"/>
      <c r="J70" s="19">
        <v>390000</v>
      </c>
      <c r="K70" s="17"/>
      <c r="L70" s="51">
        <f t="shared" si="0"/>
        <v>8.2955204778548708E-9</v>
      </c>
      <c r="O70" s="32"/>
      <c r="P70" s="32"/>
    </row>
    <row r="71" spans="1:16" ht="21.75" customHeight="1">
      <c r="A71" s="98" t="s">
        <v>202</v>
      </c>
      <c r="B71" s="98"/>
      <c r="D71" s="19">
        <v>0</v>
      </c>
      <c r="E71" s="17"/>
      <c r="F71" s="19">
        <v>1000000000000</v>
      </c>
      <c r="G71" s="17"/>
      <c r="H71" s="19">
        <v>0</v>
      </c>
      <c r="I71" s="17"/>
      <c r="J71" s="19">
        <v>1000000000000</v>
      </c>
      <c r="K71" s="17"/>
      <c r="L71" s="51">
        <f t="shared" si="0"/>
        <v>2.1270565327833002E-2</v>
      </c>
      <c r="O71" s="32"/>
      <c r="P71" s="32"/>
    </row>
    <row r="72" spans="1:16" ht="21.75" customHeight="1">
      <c r="A72" s="98" t="s">
        <v>209</v>
      </c>
      <c r="B72" s="98"/>
      <c r="D72" s="19">
        <v>0</v>
      </c>
      <c r="E72" s="17"/>
      <c r="F72" s="19">
        <v>1489573000000</v>
      </c>
      <c r="G72" s="17"/>
      <c r="H72" s="19">
        <v>0</v>
      </c>
      <c r="I72" s="17"/>
      <c r="J72" s="19">
        <v>1489573000000</v>
      </c>
      <c r="K72" s="17"/>
      <c r="L72" s="51">
        <f t="shared" si="0"/>
        <v>3.1684059807076191E-2</v>
      </c>
      <c r="O72" s="32"/>
      <c r="P72" s="32"/>
    </row>
    <row r="73" spans="1:16" ht="21.75" customHeight="1">
      <c r="A73" s="98" t="s">
        <v>210</v>
      </c>
      <c r="B73" s="98"/>
      <c r="D73" s="19">
        <v>0</v>
      </c>
      <c r="E73" s="17"/>
      <c r="F73" s="19">
        <v>1620000000000</v>
      </c>
      <c r="G73" s="17"/>
      <c r="H73" s="19">
        <v>0</v>
      </c>
      <c r="I73" s="17"/>
      <c r="J73" s="19">
        <v>1620000000000</v>
      </c>
      <c r="K73" s="17"/>
      <c r="L73" s="51">
        <f t="shared" si="0"/>
        <v>3.4458315831089464E-2</v>
      </c>
      <c r="O73" s="32"/>
      <c r="P73" s="32"/>
    </row>
    <row r="74" spans="1:16" ht="21.75" customHeight="1">
      <c r="A74" s="98" t="s">
        <v>213</v>
      </c>
      <c r="B74" s="98"/>
      <c r="D74" s="19">
        <v>0</v>
      </c>
      <c r="E74" s="17"/>
      <c r="F74" s="19">
        <v>1049207000000</v>
      </c>
      <c r="G74" s="17"/>
      <c r="H74" s="19">
        <v>1049200007200</v>
      </c>
      <c r="I74" s="17"/>
      <c r="J74" s="19">
        <v>6992800</v>
      </c>
      <c r="K74" s="17"/>
      <c r="L74" s="51">
        <f t="shared" si="0"/>
        <v>1.4874080922447063E-7</v>
      </c>
      <c r="O74" s="32"/>
      <c r="P74" s="32"/>
    </row>
    <row r="75" spans="1:16" ht="21.75" customHeight="1">
      <c r="A75" s="98" t="s">
        <v>212</v>
      </c>
      <c r="B75" s="98"/>
      <c r="D75" s="19">
        <v>0</v>
      </c>
      <c r="E75" s="17"/>
      <c r="F75" s="19">
        <v>1049200000000</v>
      </c>
      <c r="G75" s="17"/>
      <c r="H75" s="19">
        <v>0</v>
      </c>
      <c r="I75" s="17"/>
      <c r="J75" s="19">
        <v>1049200000000</v>
      </c>
      <c r="K75" s="17"/>
      <c r="L75" s="51">
        <f t="shared" ref="L75:L82" si="1">J75/47013324967507</f>
        <v>2.2317077141962387E-2</v>
      </c>
      <c r="O75" s="32"/>
      <c r="P75" s="32"/>
    </row>
    <row r="76" spans="1:16" ht="21.75" customHeight="1">
      <c r="A76" s="98" t="s">
        <v>198</v>
      </c>
      <c r="B76" s="98"/>
      <c r="D76" s="19">
        <v>0</v>
      </c>
      <c r="E76" s="17"/>
      <c r="F76" s="19">
        <v>648770000000</v>
      </c>
      <c r="G76" s="17"/>
      <c r="H76" s="19">
        <v>0</v>
      </c>
      <c r="I76" s="17"/>
      <c r="J76" s="19">
        <v>648770000000</v>
      </c>
      <c r="K76" s="17"/>
      <c r="L76" s="51">
        <f t="shared" si="1"/>
        <v>1.3799704667738217E-2</v>
      </c>
      <c r="O76" s="32"/>
      <c r="P76" s="32"/>
    </row>
    <row r="77" spans="1:16" ht="21.75" customHeight="1">
      <c r="A77" s="98" t="s">
        <v>206</v>
      </c>
      <c r="B77" s="98"/>
      <c r="D77" s="19">
        <v>0</v>
      </c>
      <c r="E77" s="17"/>
      <c r="F77" s="19">
        <v>399453000000</v>
      </c>
      <c r="G77" s="17"/>
      <c r="H77" s="19">
        <v>0</v>
      </c>
      <c r="I77" s="17"/>
      <c r="J77" s="19">
        <v>399453000000</v>
      </c>
      <c r="K77" s="17"/>
      <c r="L77" s="51">
        <f t="shared" si="1"/>
        <v>8.4965911318988768E-3</v>
      </c>
      <c r="O77" s="32"/>
      <c r="P77" s="32"/>
    </row>
    <row r="78" spans="1:16" ht="21.75" customHeight="1">
      <c r="A78" s="98" t="s">
        <v>183</v>
      </c>
      <c r="B78" s="98"/>
      <c r="D78" s="19">
        <v>0</v>
      </c>
      <c r="E78" s="17"/>
      <c r="F78" s="19">
        <v>1915000000000</v>
      </c>
      <c r="G78" s="17"/>
      <c r="H78" s="19">
        <v>0</v>
      </c>
      <c r="I78" s="17"/>
      <c r="J78" s="19">
        <v>1915000000000</v>
      </c>
      <c r="K78" s="17"/>
      <c r="L78" s="51">
        <f t="shared" si="1"/>
        <v>4.0733132602800197E-2</v>
      </c>
      <c r="O78" s="32"/>
      <c r="P78" s="32"/>
    </row>
    <row r="79" spans="1:16" ht="21.75" customHeight="1">
      <c r="A79" s="98" t="s">
        <v>202</v>
      </c>
      <c r="B79" s="98"/>
      <c r="D79" s="19">
        <v>0</v>
      </c>
      <c r="E79" s="17"/>
      <c r="F79" s="19">
        <v>423160000000</v>
      </c>
      <c r="G79" s="17"/>
      <c r="H79" s="19">
        <v>0</v>
      </c>
      <c r="I79" s="17"/>
      <c r="J79" s="19">
        <v>423160000000</v>
      </c>
      <c r="K79" s="17"/>
      <c r="L79" s="51">
        <f t="shared" si="1"/>
        <v>9.0008524241258128E-3</v>
      </c>
      <c r="O79" s="32"/>
      <c r="P79" s="32"/>
    </row>
    <row r="80" spans="1:16" ht="21.75" customHeight="1">
      <c r="A80" s="98" t="s">
        <v>206</v>
      </c>
      <c r="B80" s="98"/>
      <c r="D80" s="19">
        <v>0</v>
      </c>
      <c r="E80" s="17"/>
      <c r="F80" s="19">
        <v>837558000000</v>
      </c>
      <c r="G80" s="17"/>
      <c r="H80" s="19">
        <v>0</v>
      </c>
      <c r="I80" s="17"/>
      <c r="J80" s="19">
        <v>837558000000</v>
      </c>
      <c r="K80" s="17"/>
      <c r="L80" s="51">
        <f t="shared" si="1"/>
        <v>1.7815332154849154E-2</v>
      </c>
      <c r="O80" s="32"/>
      <c r="P80" s="32"/>
    </row>
    <row r="81" spans="1:16" ht="21.75" customHeight="1">
      <c r="A81" s="98" t="s">
        <v>211</v>
      </c>
      <c r="B81" s="98"/>
      <c r="D81" s="19">
        <v>0</v>
      </c>
      <c r="E81" s="17"/>
      <c r="F81" s="19">
        <v>375717000000</v>
      </c>
      <c r="G81" s="17"/>
      <c r="H81" s="19">
        <v>0</v>
      </c>
      <c r="I81" s="17"/>
      <c r="J81" s="19">
        <v>375717000000</v>
      </c>
      <c r="K81" s="17"/>
      <c r="L81" s="51">
        <f t="shared" si="1"/>
        <v>7.9917129932774323E-3</v>
      </c>
      <c r="O81" s="32"/>
      <c r="P81" s="32"/>
    </row>
    <row r="82" spans="1:16" ht="21.75" customHeight="1">
      <c r="A82" s="94" t="s">
        <v>214</v>
      </c>
      <c r="B82" s="94"/>
      <c r="D82" s="20">
        <v>0</v>
      </c>
      <c r="E82" s="17"/>
      <c r="F82" s="20">
        <v>3055650000000</v>
      </c>
      <c r="G82" s="17"/>
      <c r="H82" s="20">
        <v>0</v>
      </c>
      <c r="I82" s="17"/>
      <c r="J82" s="20">
        <v>3055650000000</v>
      </c>
      <c r="K82" s="17"/>
      <c r="L82" s="51">
        <f t="shared" si="1"/>
        <v>6.4995402943992919E-2</v>
      </c>
      <c r="O82" s="32"/>
      <c r="P82" s="32"/>
    </row>
    <row r="83" spans="1:16" ht="21.75" customHeight="1">
      <c r="A83" s="99" t="s">
        <v>21</v>
      </c>
      <c r="B83" s="99"/>
      <c r="D83" s="22">
        <f>SUM(D9:D82)</f>
        <v>26813266318135</v>
      </c>
      <c r="E83" s="17"/>
      <c r="F83" s="22">
        <f>SUM(F9:F82)</f>
        <v>62929679097933</v>
      </c>
      <c r="G83" s="17"/>
      <c r="H83" s="22">
        <f>SUM(H9:H82)</f>
        <v>65656914474159</v>
      </c>
      <c r="I83" s="17"/>
      <c r="J83" s="22">
        <f>SUM(J9:J82)</f>
        <v>24086030941909</v>
      </c>
      <c r="K83" s="17"/>
      <c r="L83" s="53">
        <f>SUM(L9:L82)</f>
        <v>0.51232349463808247</v>
      </c>
      <c r="O83" s="32"/>
      <c r="P83" s="32"/>
    </row>
    <row r="85" spans="1:16">
      <c r="D85" s="83"/>
      <c r="E85" s="84"/>
      <c r="F85" s="84"/>
      <c r="G85" s="84"/>
      <c r="H85" s="84"/>
      <c r="I85" s="84"/>
      <c r="J85" s="83"/>
    </row>
  </sheetData>
  <mergeCells count="81">
    <mergeCell ref="A83:B83"/>
    <mergeCell ref="A78:B78"/>
    <mergeCell ref="A79:B79"/>
    <mergeCell ref="A80:B80"/>
    <mergeCell ref="A81:B81"/>
    <mergeCell ref="A82:B82"/>
    <mergeCell ref="A73:B73"/>
    <mergeCell ref="A74:B74"/>
    <mergeCell ref="A75:B75"/>
    <mergeCell ref="A76:B76"/>
    <mergeCell ref="A77:B77"/>
    <mergeCell ref="A68:B68"/>
    <mergeCell ref="A69:B69"/>
    <mergeCell ref="A70:B70"/>
    <mergeCell ref="A71:B71"/>
    <mergeCell ref="A72:B72"/>
    <mergeCell ref="A63:B63"/>
    <mergeCell ref="A64:B64"/>
    <mergeCell ref="A65:B65"/>
    <mergeCell ref="A66:B66"/>
    <mergeCell ref="A67:B67"/>
    <mergeCell ref="A58:B58"/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scale="7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3"/>
  <sheetViews>
    <sheetView rightToLeft="1" view="pageBreakPreview" zoomScale="92" zoomScaleNormal="100" zoomScaleSheetLayoutView="92" workbookViewId="0">
      <selection activeCell="A8" sqref="A8:B8"/>
    </sheetView>
  </sheetViews>
  <sheetFormatPr defaultRowHeight="12.75"/>
  <cols>
    <col min="1" max="1" width="2.5703125" customWidth="1"/>
    <col min="2" max="2" width="51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20.42578125" customWidth="1"/>
    <col min="9" max="9" width="1.28515625" customWidth="1"/>
    <col min="10" max="10" width="19.42578125" customWidth="1"/>
    <col min="11" max="11" width="0.28515625" customWidth="1"/>
    <col min="13" max="13" width="16.28515625" bestFit="1" customWidth="1"/>
  </cols>
  <sheetData>
    <row r="1" spans="1:14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</row>
    <row r="2" spans="1:14" ht="21.75" customHeight="1">
      <c r="A2" s="90" t="s">
        <v>122</v>
      </c>
      <c r="B2" s="90"/>
      <c r="C2" s="90"/>
      <c r="D2" s="90"/>
      <c r="E2" s="90"/>
      <c r="F2" s="90"/>
      <c r="G2" s="90"/>
      <c r="H2" s="90"/>
      <c r="I2" s="90"/>
      <c r="J2" s="90"/>
    </row>
    <row r="3" spans="1:14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</row>
    <row r="4" spans="1:14" ht="14.45" customHeight="1"/>
    <row r="5" spans="1:14" ht="29.1" customHeight="1">
      <c r="A5" s="1" t="s">
        <v>123</v>
      </c>
      <c r="B5" s="91" t="s">
        <v>124</v>
      </c>
      <c r="C5" s="91"/>
      <c r="D5" s="91"/>
      <c r="E5" s="91"/>
      <c r="F5" s="91"/>
      <c r="G5" s="91"/>
      <c r="H5" s="91"/>
      <c r="I5" s="91"/>
      <c r="J5" s="91"/>
    </row>
    <row r="6" spans="1:14" ht="14.45" customHeight="1"/>
    <row r="7" spans="1:14" ht="18" customHeight="1">
      <c r="A7" s="88" t="s">
        <v>125</v>
      </c>
      <c r="B7" s="88"/>
      <c r="D7" s="2" t="s">
        <v>126</v>
      </c>
      <c r="F7" s="2" t="s">
        <v>119</v>
      </c>
      <c r="H7" s="2" t="s">
        <v>127</v>
      </c>
      <c r="J7" s="2" t="s">
        <v>128</v>
      </c>
    </row>
    <row r="8" spans="1:14" ht="21.75" customHeight="1">
      <c r="A8" s="93" t="s">
        <v>129</v>
      </c>
      <c r="B8" s="93"/>
      <c r="D8" s="24" t="s">
        <v>130</v>
      </c>
      <c r="E8" s="17"/>
      <c r="F8" s="16">
        <f>'درآمد سرمایه گذاری در سهام'!J11</f>
        <v>21864341711</v>
      </c>
      <c r="G8" s="17"/>
      <c r="H8" s="48">
        <f>F8/$F$13</f>
        <v>2.6284901594662676E-2</v>
      </c>
      <c r="I8" s="17"/>
      <c r="J8" s="50">
        <f>F8/47013324967507</f>
        <v>4.6506690871388949E-4</v>
      </c>
      <c r="M8" s="47"/>
      <c r="N8" s="32"/>
    </row>
    <row r="9" spans="1:14" ht="21.75" customHeight="1">
      <c r="A9" s="98" t="s">
        <v>131</v>
      </c>
      <c r="B9" s="98"/>
      <c r="D9" s="27" t="s">
        <v>132</v>
      </c>
      <c r="E9" s="17"/>
      <c r="F9" s="19">
        <f>'درآمد سرمایه گذاری در صندوق'!J16</f>
        <v>73568424064</v>
      </c>
      <c r="G9" s="17"/>
      <c r="H9" s="49">
        <f>F9/$F$13</f>
        <v>8.8442579820447342E-2</v>
      </c>
      <c r="I9" s="17"/>
      <c r="J9" s="54">
        <f t="shared" ref="J9:J12" si="0">F9/47013324967507</f>
        <v>1.5648419701190335E-3</v>
      </c>
      <c r="M9" s="47"/>
      <c r="N9" s="32"/>
    </row>
    <row r="10" spans="1:14" ht="21.75" customHeight="1">
      <c r="A10" s="98" t="s">
        <v>133</v>
      </c>
      <c r="B10" s="98"/>
      <c r="D10" s="27" t="s">
        <v>134</v>
      </c>
      <c r="E10" s="17"/>
      <c r="F10" s="19">
        <f>'درآمد سرمایه گذاری در اوراق به'!J25</f>
        <v>74347081047</v>
      </c>
      <c r="G10" s="17"/>
      <c r="H10" s="49">
        <f t="shared" ref="H10:H12" si="1">F10/$F$13</f>
        <v>8.9378666643672167E-2</v>
      </c>
      <c r="I10" s="17"/>
      <c r="J10" s="54">
        <f t="shared" si="0"/>
        <v>1.5814044443439083E-3</v>
      </c>
      <c r="M10" s="47"/>
      <c r="N10" s="32"/>
    </row>
    <row r="11" spans="1:14" ht="21.75" customHeight="1">
      <c r="A11" s="98" t="s">
        <v>135</v>
      </c>
      <c r="B11" s="98"/>
      <c r="D11" s="27" t="s">
        <v>136</v>
      </c>
      <c r="E11" s="17"/>
      <c r="F11" s="19">
        <f>'درآمد سپرده بانکی'!D167</f>
        <v>661000467461</v>
      </c>
      <c r="G11" s="17"/>
      <c r="H11" s="51">
        <f t="shared" si="1"/>
        <v>0.79464236659351828</v>
      </c>
      <c r="I11" s="17"/>
      <c r="J11" s="54">
        <f t="shared" si="0"/>
        <v>1.4059853624857354E-2</v>
      </c>
      <c r="M11" s="47"/>
      <c r="N11" s="32"/>
    </row>
    <row r="12" spans="1:14" ht="21.75" customHeight="1">
      <c r="A12" s="94" t="s">
        <v>137</v>
      </c>
      <c r="B12" s="94"/>
      <c r="D12" s="28" t="s">
        <v>138</v>
      </c>
      <c r="E12" s="17"/>
      <c r="F12" s="20">
        <f>'سایر درآمدها'!F11</f>
        <v>1041012202</v>
      </c>
      <c r="G12" s="17"/>
      <c r="H12" s="51">
        <f t="shared" si="1"/>
        <v>1.2514853476995728E-3</v>
      </c>
      <c r="I12" s="17"/>
      <c r="J12" s="54">
        <f t="shared" si="0"/>
        <v>2.2142918049712286E-5</v>
      </c>
      <c r="M12" s="47"/>
      <c r="N12" s="32"/>
    </row>
    <row r="13" spans="1:14" ht="21.75" customHeight="1">
      <c r="A13" s="99" t="s">
        <v>21</v>
      </c>
      <c r="B13" s="99"/>
      <c r="D13" s="64"/>
      <c r="E13" s="17"/>
      <c r="F13" s="22">
        <f>SUM(F8:F12)</f>
        <v>831821326485</v>
      </c>
      <c r="G13" s="17"/>
      <c r="H13" s="52">
        <f>SUM(H8:H12)</f>
        <v>1</v>
      </c>
      <c r="I13" s="17"/>
      <c r="J13" s="53">
        <f>SUM(J8:J12)</f>
        <v>1.7693309866083896E-2</v>
      </c>
      <c r="M13" s="47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scale="9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13"/>
  <sheetViews>
    <sheetView rightToLeft="1" view="pageBreakPreview" zoomScale="85" zoomScaleNormal="100" zoomScaleSheetLayoutView="85" workbookViewId="0">
      <selection activeCell="A9" sqref="A9:B9"/>
    </sheetView>
  </sheetViews>
  <sheetFormatPr defaultRowHeight="12.75"/>
  <cols>
    <col min="1" max="1" width="5.140625" customWidth="1"/>
    <col min="2" max="2" width="28" customWidth="1"/>
    <col min="3" max="3" width="1.28515625" customWidth="1"/>
    <col min="4" max="4" width="13" customWidth="1"/>
    <col min="5" max="5" width="1.28515625" customWidth="1"/>
    <col min="6" max="6" width="20.7109375" customWidth="1"/>
    <col min="7" max="7" width="1.28515625" customWidth="1"/>
    <col min="8" max="8" width="13" customWidth="1"/>
    <col min="9" max="9" width="1.28515625" customWidth="1"/>
    <col min="10" max="10" width="23.5703125" customWidth="1"/>
    <col min="11" max="11" width="1.28515625" customWidth="1"/>
    <col min="12" max="12" width="20.7109375" customWidth="1"/>
    <col min="13" max="13" width="1.28515625" customWidth="1"/>
    <col min="14" max="14" width="13.5703125" customWidth="1"/>
    <col min="15" max="15" width="1.28515625" customWidth="1"/>
    <col min="16" max="16" width="19.85546875" customWidth="1"/>
    <col min="17" max="17" width="1.28515625" customWidth="1"/>
    <col min="18" max="18" width="13" customWidth="1"/>
    <col min="19" max="19" width="1.28515625" customWidth="1"/>
    <col min="20" max="20" width="19.28515625" customWidth="1"/>
    <col min="21" max="21" width="1.28515625" customWidth="1"/>
    <col min="22" max="22" width="22.5703125" customWidth="1"/>
  </cols>
  <sheetData>
    <row r="1" spans="1:24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</row>
    <row r="2" spans="1:24" ht="21.75" customHeight="1">
      <c r="A2" s="90" t="s">
        <v>122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4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</row>
    <row r="4" spans="1:24" ht="14.45" customHeight="1"/>
    <row r="5" spans="1:24" ht="14.45" customHeight="1">
      <c r="A5" s="1" t="s">
        <v>139</v>
      </c>
      <c r="B5" s="91" t="s">
        <v>140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</row>
    <row r="6" spans="1:24" ht="14.45" customHeight="1">
      <c r="D6" s="88" t="s">
        <v>141</v>
      </c>
      <c r="E6" s="88"/>
      <c r="F6" s="88"/>
      <c r="G6" s="88"/>
      <c r="H6" s="88"/>
      <c r="I6" s="88"/>
      <c r="J6" s="88"/>
      <c r="K6" s="88"/>
      <c r="L6" s="88"/>
      <c r="N6" s="88" t="s">
        <v>142</v>
      </c>
      <c r="O6" s="88"/>
      <c r="P6" s="88"/>
      <c r="Q6" s="88"/>
      <c r="R6" s="88"/>
      <c r="S6" s="88"/>
      <c r="T6" s="88"/>
      <c r="U6" s="88"/>
      <c r="V6" s="88"/>
    </row>
    <row r="7" spans="1:24" ht="14.45" customHeight="1">
      <c r="D7" s="3"/>
      <c r="E7" s="3"/>
      <c r="F7" s="3"/>
      <c r="G7" s="3"/>
      <c r="H7" s="3"/>
      <c r="I7" s="3"/>
      <c r="J7" s="89" t="s">
        <v>21</v>
      </c>
      <c r="K7" s="89"/>
      <c r="L7" s="89"/>
      <c r="N7" s="3"/>
      <c r="O7" s="3"/>
      <c r="P7" s="3"/>
      <c r="Q7" s="3"/>
      <c r="R7" s="3"/>
      <c r="S7" s="3"/>
      <c r="T7" s="89" t="s">
        <v>21</v>
      </c>
      <c r="U7" s="89"/>
      <c r="V7" s="89"/>
    </row>
    <row r="8" spans="1:24" ht="14.45" customHeight="1">
      <c r="A8" s="88" t="s">
        <v>143</v>
      </c>
      <c r="B8" s="88"/>
      <c r="D8" s="2" t="s">
        <v>144</v>
      </c>
      <c r="F8" s="2" t="s">
        <v>145</v>
      </c>
      <c r="H8" s="2" t="s">
        <v>146</v>
      </c>
      <c r="J8" s="4" t="s">
        <v>119</v>
      </c>
      <c r="K8" s="3"/>
      <c r="L8" s="4" t="s">
        <v>127</v>
      </c>
      <c r="N8" s="2" t="s">
        <v>144</v>
      </c>
      <c r="P8" s="68" t="s">
        <v>145</v>
      </c>
      <c r="R8" s="2" t="s">
        <v>146</v>
      </c>
      <c r="T8" s="4" t="s">
        <v>119</v>
      </c>
      <c r="U8" s="3"/>
      <c r="V8" s="4" t="s">
        <v>127</v>
      </c>
    </row>
    <row r="9" spans="1:24" ht="21.75" customHeight="1">
      <c r="A9" s="93" t="s">
        <v>19</v>
      </c>
      <c r="B9" s="93"/>
      <c r="D9" s="16">
        <v>0</v>
      </c>
      <c r="E9" s="17"/>
      <c r="F9" s="16">
        <v>11530980000</v>
      </c>
      <c r="G9" s="17"/>
      <c r="H9" s="16">
        <v>0</v>
      </c>
      <c r="I9" s="17"/>
      <c r="J9" s="16">
        <v>11530980000</v>
      </c>
      <c r="K9" s="17"/>
      <c r="L9" s="50">
        <f>J9/درآمد!F13</f>
        <v>1.3862327921701747E-2</v>
      </c>
      <c r="M9" s="17"/>
      <c r="N9" s="16">
        <v>0</v>
      </c>
      <c r="O9" s="17"/>
      <c r="P9" s="69">
        <v>43592136500</v>
      </c>
      <c r="Q9" s="17"/>
      <c r="R9" s="16">
        <v>0</v>
      </c>
      <c r="S9" s="17"/>
      <c r="T9" s="16">
        <v>43592136500</v>
      </c>
      <c r="U9" s="17"/>
      <c r="V9" s="50">
        <f>T9/4432057059386</f>
        <v>9.8356442428200793E-3</v>
      </c>
      <c r="X9" s="47"/>
    </row>
    <row r="10" spans="1:24" ht="21.75" customHeight="1">
      <c r="A10" s="94" t="s">
        <v>147</v>
      </c>
      <c r="B10" s="94"/>
      <c r="D10" s="20">
        <v>0</v>
      </c>
      <c r="E10" s="17"/>
      <c r="F10" s="20">
        <v>10333361711</v>
      </c>
      <c r="G10" s="17"/>
      <c r="H10" s="20">
        <v>0</v>
      </c>
      <c r="I10" s="17"/>
      <c r="J10" s="20">
        <v>10333361711</v>
      </c>
      <c r="K10" s="17"/>
      <c r="L10" s="55">
        <f>J10/درآمد!F13</f>
        <v>1.2422573672960931E-2</v>
      </c>
      <c r="M10" s="17"/>
      <c r="N10" s="20">
        <v>0</v>
      </c>
      <c r="O10" s="17"/>
      <c r="P10" s="70">
        <v>10333361711</v>
      </c>
      <c r="Q10" s="17"/>
      <c r="R10" s="20">
        <v>0</v>
      </c>
      <c r="S10" s="17"/>
      <c r="T10" s="20">
        <v>10333361711</v>
      </c>
      <c r="U10" s="17"/>
      <c r="V10" s="55">
        <f>T10/4432057059386</f>
        <v>2.3315046653373962E-3</v>
      </c>
      <c r="X10" s="47"/>
    </row>
    <row r="11" spans="1:24" ht="21.75" customHeight="1" thickBot="1">
      <c r="A11" s="99" t="s">
        <v>21</v>
      </c>
      <c r="B11" s="99"/>
      <c r="D11" s="22">
        <v>0</v>
      </c>
      <c r="E11" s="17"/>
      <c r="F11" s="22">
        <f>SUM(F9:F10)</f>
        <v>21864341711</v>
      </c>
      <c r="G11" s="17"/>
      <c r="H11" s="22">
        <v>0</v>
      </c>
      <c r="I11" s="17"/>
      <c r="J11" s="22">
        <f>SUM(J9:J10)</f>
        <v>21864341711</v>
      </c>
      <c r="K11" s="17"/>
      <c r="L11" s="53">
        <f>SUM(L9:L10)</f>
        <v>2.628490159466268E-2</v>
      </c>
      <c r="M11" s="17"/>
      <c r="N11" s="22">
        <v>0</v>
      </c>
      <c r="O11" s="17"/>
      <c r="P11" s="22">
        <f>SUM(P9:P10)</f>
        <v>53925498211</v>
      </c>
      <c r="Q11" s="17"/>
      <c r="R11" s="22">
        <v>0</v>
      </c>
      <c r="S11" s="17"/>
      <c r="T11" s="22">
        <f>SUM(T9:T10)</f>
        <v>53925498211</v>
      </c>
      <c r="U11" s="17"/>
      <c r="V11" s="53">
        <f>SUM(V9:V10)</f>
        <v>1.2167148908157475E-2</v>
      </c>
      <c r="X11" s="47"/>
    </row>
    <row r="12" spans="1:24" ht="13.5" thickTop="1"/>
    <row r="13" spans="1:24">
      <c r="T13" s="83"/>
    </row>
  </sheetData>
  <mergeCells count="12">
    <mergeCell ref="A10:B10"/>
    <mergeCell ref="A11:B11"/>
    <mergeCell ref="J7:L7"/>
    <mergeCell ref="T7:V7"/>
    <mergeCell ref="A8:B8"/>
    <mergeCell ref="A9:B9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0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'0'!Print_Area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Soheil Sadegh Zadeh</cp:lastModifiedBy>
  <cp:lastPrinted>2024-10-26T08:03:55Z</cp:lastPrinted>
  <dcterms:created xsi:type="dcterms:W3CDTF">2024-10-23T10:24:21Z</dcterms:created>
  <dcterms:modified xsi:type="dcterms:W3CDTF">2024-10-29T11:30:21Z</dcterms:modified>
</cp:coreProperties>
</file>