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"/>
    </mc:Choice>
  </mc:AlternateContent>
  <xr:revisionPtr revIDLastSave="0" documentId="13_ncr:1_{3500979A-1DCC-40FD-B588-5F2A88B9CEBB}" xr6:coauthVersionLast="47" xr6:coauthVersionMax="47" xr10:uidLastSave="{00000000-0000-0000-0000-000000000000}"/>
  <bookViews>
    <workbookView xWindow="-120" yWindow="-120" windowWidth="24240" windowHeight="13140" tabRatio="793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0">'0'!$A$1:$E$22</definedName>
    <definedName name="_xlnm.Print_Area" localSheetId="4">اوراق!$A$1:$AL$22</definedName>
    <definedName name="_xlnm.Print_Area" localSheetId="2">'اوراق مشتقه'!$A$1:$AX$15</definedName>
    <definedName name="_xlnm.Print_Area" localSheetId="6">درآمد!$A$1:$J$15</definedName>
    <definedName name="_xlnm.Print_Area" localSheetId="10">'درآمد سپرده بانکی'!$A$1:$F$155</definedName>
    <definedName name="_xlnm.Print_Area" localSheetId="9">'درآمد سرمایه گذاری در اوراق به'!$A$1:$R$21</definedName>
    <definedName name="_xlnm.Print_Area" localSheetId="7">'درآمد سرمایه گذاری در سهام'!$A$1:$V$11</definedName>
    <definedName name="_xlnm.Print_Area" localSheetId="8">'درآمد سرمایه گذاری در صندوق'!$A$1:$V$16</definedName>
    <definedName name="_xlnm.Print_Area" localSheetId="15">'درآمد ناشی از تغییر قیمت اوراق'!$A$1:$Q$27</definedName>
    <definedName name="_xlnm.Print_Area" localSheetId="14">'درآمد ناشی از فروش'!$A$1:$Q$11</definedName>
    <definedName name="_xlnm.Print_Area" localSheetId="11">'سایر درآمدها'!$A$1:$F$12</definedName>
    <definedName name="_xlnm.Print_Area" localSheetId="5">سپرده!$A$1:$L$78</definedName>
    <definedName name="_xlnm.Print_Area" localSheetId="1">سهام!$A$1:$AA$11</definedName>
    <definedName name="_xlnm.Print_Area" localSheetId="12">'سود اوراق بهادار'!$A$1:$S$17</definedName>
    <definedName name="_xlnm.Print_Area" localSheetId="13">'سود سپرده بانکی'!$A$1:$M$154</definedName>
    <definedName name="_xlnm.Print_Area" localSheetId="3">'واحدهای صندوق'!$A$1:$Z$16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3" l="1"/>
  <c r="D153" i="13"/>
  <c r="Q9" i="21"/>
  <c r="Q14" i="21"/>
  <c r="V9" i="9"/>
  <c r="M152" i="18" l="1"/>
  <c r="E26" i="21"/>
  <c r="G26" i="21"/>
  <c r="I26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9" i="21"/>
  <c r="I8" i="21"/>
  <c r="Q10" i="21"/>
  <c r="Q11" i="21"/>
  <c r="Q12" i="21"/>
  <c r="Q13" i="21"/>
  <c r="Q15" i="21"/>
  <c r="Q16" i="21"/>
  <c r="Q17" i="21"/>
  <c r="Q18" i="21"/>
  <c r="Q19" i="21"/>
  <c r="Q20" i="21"/>
  <c r="Q21" i="21"/>
  <c r="Q22" i="21"/>
  <c r="Q23" i="21"/>
  <c r="Q24" i="21"/>
  <c r="Q8" i="21"/>
  <c r="G10" i="18"/>
  <c r="G11" i="18"/>
  <c r="G12" i="18"/>
  <c r="G13" i="18"/>
  <c r="G153" i="18" s="1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9" i="18"/>
  <c r="G8" i="18"/>
  <c r="M10" i="18"/>
  <c r="M11" i="18"/>
  <c r="M12" i="18"/>
  <c r="M13" i="18"/>
  <c r="M153" i="18" s="1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9" i="18"/>
  <c r="M8" i="18"/>
  <c r="F11" i="14"/>
  <c r="D11" i="14"/>
  <c r="R11" i="11"/>
  <c r="R12" i="11"/>
  <c r="R13" i="11"/>
  <c r="R14" i="11"/>
  <c r="R15" i="11"/>
  <c r="R16" i="11"/>
  <c r="R17" i="11"/>
  <c r="R18" i="11"/>
  <c r="R19" i="11"/>
  <c r="R10" i="11"/>
  <c r="R9" i="11"/>
  <c r="J11" i="11"/>
  <c r="J12" i="11"/>
  <c r="J13" i="11"/>
  <c r="J14" i="11"/>
  <c r="J15" i="11"/>
  <c r="J16" i="11"/>
  <c r="J17" i="11"/>
  <c r="J18" i="11"/>
  <c r="J19" i="11"/>
  <c r="J10" i="11"/>
  <c r="J9" i="11"/>
  <c r="P20" i="11"/>
  <c r="N20" i="11"/>
  <c r="L20" i="11"/>
  <c r="H20" i="11"/>
  <c r="F20" i="11"/>
  <c r="D20" i="11"/>
  <c r="T11" i="10"/>
  <c r="T12" i="10"/>
  <c r="T13" i="10"/>
  <c r="T14" i="10"/>
  <c r="T10" i="10"/>
  <c r="T9" i="10"/>
  <c r="V11" i="10"/>
  <c r="V12" i="10"/>
  <c r="V14" i="10"/>
  <c r="V10" i="10"/>
  <c r="V9" i="10"/>
  <c r="P15" i="10"/>
  <c r="C26" i="21"/>
  <c r="K26" i="21"/>
  <c r="M26" i="21"/>
  <c r="O26" i="21"/>
  <c r="I9" i="19"/>
  <c r="I10" i="19" s="1"/>
  <c r="Q9" i="19"/>
  <c r="Q8" i="19"/>
  <c r="O10" i="19"/>
  <c r="M10" i="19"/>
  <c r="G10" i="19"/>
  <c r="E10" i="19"/>
  <c r="K153" i="18"/>
  <c r="I153" i="18"/>
  <c r="E153" i="18"/>
  <c r="C153" i="18"/>
  <c r="I14" i="17"/>
  <c r="M14" i="17"/>
  <c r="O14" i="17"/>
  <c r="S14" i="17"/>
  <c r="T15" i="10"/>
  <c r="R15" i="10"/>
  <c r="J15" i="10"/>
  <c r="F9" i="8" s="1"/>
  <c r="F15" i="10"/>
  <c r="J8" i="8"/>
  <c r="F12" i="8"/>
  <c r="J12" i="8" s="1"/>
  <c r="F11" i="8"/>
  <c r="F8" i="8"/>
  <c r="V10" i="9"/>
  <c r="T10" i="9"/>
  <c r="P10" i="9"/>
  <c r="J10" i="9"/>
  <c r="F10" i="9"/>
  <c r="D10" i="9"/>
  <c r="D77" i="7"/>
  <c r="F77" i="7"/>
  <c r="H77" i="7"/>
  <c r="J77" i="7"/>
  <c r="L77" i="7"/>
  <c r="J11" i="7"/>
  <c r="L11" i="7" s="1"/>
  <c r="J12" i="7"/>
  <c r="L12" i="7"/>
  <c r="J13" i="7"/>
  <c r="L13" i="7" s="1"/>
  <c r="J14" i="7"/>
  <c r="L14" i="7"/>
  <c r="J15" i="7"/>
  <c r="L15" i="7" s="1"/>
  <c r="J16" i="7"/>
  <c r="L16" i="7"/>
  <c r="J17" i="7"/>
  <c r="L17" i="7" s="1"/>
  <c r="J18" i="7"/>
  <c r="L18" i="7"/>
  <c r="J19" i="7"/>
  <c r="L19" i="7" s="1"/>
  <c r="J20" i="7"/>
  <c r="L20" i="7"/>
  <c r="J21" i="7"/>
  <c r="L21" i="7" s="1"/>
  <c r="J22" i="7"/>
  <c r="L22" i="7"/>
  <c r="J23" i="7"/>
  <c r="L23" i="7" s="1"/>
  <c r="J24" i="7"/>
  <c r="L24" i="7"/>
  <c r="J25" i="7"/>
  <c r="L25" i="7" s="1"/>
  <c r="J26" i="7"/>
  <c r="L26" i="7"/>
  <c r="J27" i="7"/>
  <c r="L27" i="7" s="1"/>
  <c r="J28" i="7"/>
  <c r="L28" i="7"/>
  <c r="J29" i="7"/>
  <c r="L29" i="7" s="1"/>
  <c r="J30" i="7"/>
  <c r="L30" i="7"/>
  <c r="J31" i="7"/>
  <c r="L31" i="7" s="1"/>
  <c r="J32" i="7"/>
  <c r="L32" i="7"/>
  <c r="J33" i="7"/>
  <c r="L33" i="7" s="1"/>
  <c r="J34" i="7"/>
  <c r="L34" i="7"/>
  <c r="J35" i="7"/>
  <c r="L35" i="7" s="1"/>
  <c r="J36" i="7"/>
  <c r="L36" i="7"/>
  <c r="J37" i="7"/>
  <c r="L37" i="7" s="1"/>
  <c r="J38" i="7"/>
  <c r="L38" i="7"/>
  <c r="J39" i="7"/>
  <c r="L39" i="7" s="1"/>
  <c r="J40" i="7"/>
  <c r="L40" i="7"/>
  <c r="J41" i="7"/>
  <c r="L41" i="7" s="1"/>
  <c r="J42" i="7"/>
  <c r="L42" i="7"/>
  <c r="J43" i="7"/>
  <c r="L43" i="7" s="1"/>
  <c r="J44" i="7"/>
  <c r="L44" i="7"/>
  <c r="J45" i="7"/>
  <c r="L45" i="7" s="1"/>
  <c r="J46" i="7"/>
  <c r="L46" i="7"/>
  <c r="J47" i="7"/>
  <c r="L47" i="7" s="1"/>
  <c r="J48" i="7"/>
  <c r="L48" i="7"/>
  <c r="J49" i="7"/>
  <c r="L49" i="7" s="1"/>
  <c r="J50" i="7"/>
  <c r="L50" i="7"/>
  <c r="J51" i="7"/>
  <c r="L51" i="7" s="1"/>
  <c r="J52" i="7"/>
  <c r="L52" i="7"/>
  <c r="J53" i="7"/>
  <c r="L53" i="7" s="1"/>
  <c r="J54" i="7"/>
  <c r="L54" i="7"/>
  <c r="J55" i="7"/>
  <c r="L55" i="7" s="1"/>
  <c r="J56" i="7"/>
  <c r="L56" i="7"/>
  <c r="J57" i="7"/>
  <c r="L57" i="7" s="1"/>
  <c r="J58" i="7"/>
  <c r="L58" i="7"/>
  <c r="J59" i="7"/>
  <c r="L59" i="7" s="1"/>
  <c r="J60" i="7"/>
  <c r="L60" i="7"/>
  <c r="J61" i="7"/>
  <c r="L61" i="7" s="1"/>
  <c r="J62" i="7"/>
  <c r="L62" i="7"/>
  <c r="J63" i="7"/>
  <c r="L63" i="7" s="1"/>
  <c r="J64" i="7"/>
  <c r="L64" i="7"/>
  <c r="J65" i="7"/>
  <c r="L65" i="7" s="1"/>
  <c r="J66" i="7"/>
  <c r="L66" i="7"/>
  <c r="J67" i="7"/>
  <c r="L67" i="7" s="1"/>
  <c r="J68" i="7"/>
  <c r="L68" i="7"/>
  <c r="J69" i="7"/>
  <c r="L69" i="7" s="1"/>
  <c r="J70" i="7"/>
  <c r="L70" i="7"/>
  <c r="J71" i="7"/>
  <c r="L71" i="7" s="1"/>
  <c r="J72" i="7"/>
  <c r="L72" i="7"/>
  <c r="J73" i="7"/>
  <c r="L73" i="7" s="1"/>
  <c r="J74" i="7"/>
  <c r="L74" i="7"/>
  <c r="J75" i="7"/>
  <c r="L75" i="7" s="1"/>
  <c r="J76" i="7"/>
  <c r="L76" i="7"/>
  <c r="J10" i="7"/>
  <c r="L10" i="7" s="1"/>
  <c r="J9" i="7"/>
  <c r="L9" i="7" s="1"/>
  <c r="AL20" i="5"/>
  <c r="AL11" i="5"/>
  <c r="AL12" i="5"/>
  <c r="AL13" i="5"/>
  <c r="AL14" i="5"/>
  <c r="AL15" i="5"/>
  <c r="AL16" i="5"/>
  <c r="AL17" i="5"/>
  <c r="AL18" i="5"/>
  <c r="AL19" i="5"/>
  <c r="AL10" i="5"/>
  <c r="AL9" i="5"/>
  <c r="R15" i="4"/>
  <c r="D15" i="4"/>
  <c r="F15" i="4"/>
  <c r="H15" i="4"/>
  <c r="V15" i="4"/>
  <c r="X15" i="4"/>
  <c r="Z15" i="4"/>
  <c r="Z11" i="4"/>
  <c r="Z12" i="4"/>
  <c r="Z13" i="4"/>
  <c r="Z14" i="4"/>
  <c r="Z10" i="4"/>
  <c r="Z9" i="4"/>
  <c r="AA10" i="2"/>
  <c r="AA9" i="2"/>
  <c r="Y10" i="2"/>
  <c r="W10" i="2"/>
  <c r="Q10" i="2"/>
  <c r="O10" i="2"/>
  <c r="M10" i="2"/>
  <c r="K10" i="2"/>
  <c r="I10" i="2"/>
  <c r="G10" i="2"/>
  <c r="J11" i="8" l="1"/>
  <c r="Q26" i="21"/>
  <c r="R20" i="11"/>
  <c r="J20" i="11"/>
  <c r="F10" i="8"/>
  <c r="V13" i="10"/>
  <c r="V15" i="10" s="1"/>
  <c r="Q10" i="19"/>
  <c r="J10" i="8"/>
  <c r="F13" i="8"/>
  <c r="J9" i="8"/>
  <c r="L10" i="10" l="1"/>
  <c r="L14" i="10"/>
  <c r="L11" i="10"/>
  <c r="L9" i="10"/>
  <c r="L12" i="10"/>
  <c r="L13" i="10"/>
  <c r="H11" i="8"/>
  <c r="H12" i="8"/>
  <c r="H10" i="8"/>
  <c r="H8" i="8"/>
  <c r="L9" i="9"/>
  <c r="L10" i="9" s="1"/>
  <c r="H9" i="8"/>
  <c r="J13" i="8"/>
  <c r="L15" i="10" l="1"/>
  <c r="H13" i="8"/>
</calcChain>
</file>

<file path=xl/sharedStrings.xml><?xml version="1.0" encoding="utf-8"?>
<sst xmlns="http://schemas.openxmlformats.org/spreadsheetml/2006/main" count="793" uniqueCount="309">
  <si>
    <t>صندوق قابل معامله با درآمد ثابت ماهور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</si>
  <si>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</si>
  <si>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</si>
  <si>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</si>
  <si>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</si>
  <si>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</si>
  <si>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</si>
  <si>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</si>
  <si>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</si>
  <si>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</si>
  <si>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</si>
  <si>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</si>
  <si>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</si>
  <si>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</si>
  <si>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</si>
  <si>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</si>
  <si>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</si>
  <si>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</si>
  <si>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</si>
  <si>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داروسازی‌ امین‌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</si>
  <si>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</si>
  <si>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</si>
  <si>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</si>
  <si>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</si>
  <si>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</si>
  <si>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</si>
  <si>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</si>
  <si>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</si>
  <si>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</si>
  <si>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</si>
  <si>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</si>
  <si>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</si>
  <si>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</si>
  <si>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</si>
  <si>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</si>
  <si>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</si>
  <si>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</si>
  <si>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</si>
  <si>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</si>
  <si>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</si>
  <si>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</si>
  <si>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</si>
  <si>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</si>
  <si>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</si>
  <si>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</si>
  <si>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</si>
  <si>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</si>
  <si>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</si>
  <si>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</si>
  <si>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</si>
  <si>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</si>
  <si>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س.سهام آوای معیار-س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</si>
  <si>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</si>
  <si>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</si>
  <si>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</si>
  <si>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</si>
  <si>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</si>
  <si>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</si>
  <si>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</si>
  <si>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</si>
  <si>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</si>
  <si>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</si>
  <si>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</si>
  <si>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</si>
  <si>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</si>
  <si>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</si>
  <si>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</si>
  <si>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</si>
  <si>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</si>
  <si>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</si>
  <si>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</si>
  <si>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</si>
  <si>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</si>
  <si>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</si>
  <si>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</si>
  <si>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اسنادخزانه-م5بودجه01-041015</t>
  </si>
  <si>
    <t>1401/12/08</t>
  </si>
  <si>
    <t>1404/10/14</t>
  </si>
  <si>
    <t>صکوک مرابحه فولاژ612-بدون ضامن</t>
  </si>
  <si>
    <t>1402/12/22</t>
  </si>
  <si>
    <t>1406/12/22</t>
  </si>
  <si>
    <t>صکوک مرابحه کترام505-بدون ضامن</t>
  </si>
  <si>
    <t>1402/05/21</t>
  </si>
  <si>
    <t>1405/05/21</t>
  </si>
  <si>
    <t>مرابحه تولید اصفهان مقدم050201</t>
  </si>
  <si>
    <t>1403/02/01</t>
  </si>
  <si>
    <t>1405/02/01</t>
  </si>
  <si>
    <t>مرابحه عام دولت 166-ش.خ050419</t>
  </si>
  <si>
    <t>1403/04/19</t>
  </si>
  <si>
    <t>1405/04/19</t>
  </si>
  <si>
    <t>مرابحه عام دولت 165-ش.خ051212</t>
  </si>
  <si>
    <t>1403/04/12</t>
  </si>
  <si>
    <t>1405/12/12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</si>
  <si>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</si>
  <si>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</si>
  <si>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</si>
  <si>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</si>
  <si>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</si>
  <si>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</si>
  <si>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 053510277000000458</t>
  </si>
  <si>
    <t>سپرده کوتاه مدت بانک گردشگری قیطریه(کوتاه مدت) 133996715420801</t>
  </si>
  <si>
    <t>سپرده کوتاه مدت بانک گردشگری مرکزی( کوتاه مدت) 110996715420801</t>
  </si>
  <si>
    <t>سپرده کوتاه مدت بانک صادرات شریعتی( کوتاه مدت) 0218596079008</t>
  </si>
  <si>
    <t>سپرده بلند مدت بانک گردشگری ملاصدرا 15233315420801</t>
  </si>
  <si>
    <t>سپرده بلند مدت بانک گردشگری ملاصدرا 15233315420802</t>
  </si>
  <si>
    <t>سپرده کوتاه مدت بانک خاورمیانه مهستان (کوتاه مدت) 100510810707075782</t>
  </si>
  <si>
    <t>سپرده بلند مدت بانک گردشگری ملاصدرا 15233315420803</t>
  </si>
  <si>
    <t>سپرده کوتاه مدت بانک اقتصاد نوین مطهری(کوتاه مدت) 16285072579101</t>
  </si>
  <si>
    <t>سپرده کوتاه مدت بانک ملت پونک ( کوتاه مدت)  9110373439</t>
  </si>
  <si>
    <t>سپرده کوتاه مدت بانک تجارت نجات الهی شمالی ( حساب جاری) 177002431115</t>
  </si>
  <si>
    <t>سپرده کوتاه مدت بانک تجارت نجات الهی شمالی (کوتاه مدت) 0279000820826</t>
  </si>
  <si>
    <t>سپرده بلند مدت بانک تجارت نجات الهی شمالی 0479602341456</t>
  </si>
  <si>
    <t>سپرده بلند مدت بانک گردشگری قیطریه 13333315420801</t>
  </si>
  <si>
    <t>سپرده بلند مدت بانک گردشگری قیطریه 13333315420802</t>
  </si>
  <si>
    <t>سپرده بلند مدت بانک گردشگری قیطریه 13333315420803</t>
  </si>
  <si>
    <t>سپرده بلند مدت بانک گردشگری قیطریه 13333315420804</t>
  </si>
  <si>
    <t>سپرده بلند مدت بانک تجارت مطهری دریای نور 0479602785530</t>
  </si>
  <si>
    <t>سپرده بلند مدت بانک تجارت  ولیعصر امیراکرم 0479602795385</t>
  </si>
  <si>
    <t>سپرده بلند مدت بانک گردشگری قیطریه 13333315420806</t>
  </si>
  <si>
    <t>سپرده بلند مدت بانک گردشگری قیطریه 13330115420802</t>
  </si>
  <si>
    <t>سپرده بلند مدت بانک تجارت سه راه آذری 0479602971933</t>
  </si>
  <si>
    <t>سپرده بلند مدت بانک تجارت تخصصی بورس 0479603088245</t>
  </si>
  <si>
    <t>سپرده کوتاه مدت بانک صادرات بورس کالا ( کوتاه مدت) 0219058905009</t>
  </si>
  <si>
    <t>سپرده بلند مدت بانک صادرات بورس کالا 0407309405008</t>
  </si>
  <si>
    <t>سپرده بلند مدت بانک صادرات بورس کالا 0407309417009</t>
  </si>
  <si>
    <t>سپرده بلند مدت بانک صادرات بورس کالا 0407309416000</t>
  </si>
  <si>
    <t>سپرده بلند مدت بانک صادرات بورس کالا 0407309402003</t>
  </si>
  <si>
    <t>سپرده بلند مدت بانک صادرات بورس کالا 0407309413006</t>
  </si>
  <si>
    <t>سپرده بلند مدت بانک صادرات بورس کالا 0407309401005</t>
  </si>
  <si>
    <t>سپرده بلند مدت بانک صادرات بورس کالا 0407309415002</t>
  </si>
  <si>
    <t>سپرده بلند مدت بانک صادرات بورس کالا 0407313338002</t>
  </si>
  <si>
    <t>سپرده بلند مدت بانک صادرات بورس کالا 0407314758001</t>
  </si>
  <si>
    <t>سپرده بلند مدت موسسه اعتباری ملل بلوار دریا 053560388000000095</t>
  </si>
  <si>
    <t>سپرده بلند مدت موسسه اعتباری ملل جنت آباد 041460345000000773</t>
  </si>
  <si>
    <t>سپرده بلند مدت موسسه اعتباری ملل بلوار دریا 053560388000000099</t>
  </si>
  <si>
    <t>سپرده بلند مدت موسسه اعتباری ملل جنت آباد 041460345000000777</t>
  </si>
  <si>
    <t>سپرده بلند مدت موسسه اعتباری ملل جنت آباد 041460345000000783</t>
  </si>
  <si>
    <t>سپرده بلند مدت موسسه اعتباری ملل بلوار دریا 053560388000000110</t>
  </si>
  <si>
    <t>سپرده کوتاه مدت بانک پاسارگاد هفت تیر ( کوتاه مدت) 2078100197702011</t>
  </si>
  <si>
    <t>سپرده بلند مدت بانک پاسارگاد هفت تیر 207303197702011</t>
  </si>
  <si>
    <t>سپرده بلند مدت بانک پاسارگاد هفت تیر 207303197702012</t>
  </si>
  <si>
    <t>سپرده بلند مدت بانک پاسارگاد هفت تیر 207303197702013</t>
  </si>
  <si>
    <t>سپرده بلند مدت بانک پاسارگاد هفت تیر 207303197702015</t>
  </si>
  <si>
    <t>سپرده بلند مدت بانک پاسارگاد هفت تیر 207303197702016</t>
  </si>
  <si>
    <t>سپرده بلند مدت بانک پاسارگاد هفت تیر 207303197702017</t>
  </si>
  <si>
    <t>سپرده بلند مدت بانک پاسارگاد هفت تیر 207303197702018</t>
  </si>
  <si>
    <t>سپرده بلند مدت بانک پاسارگاد هفت تیر 207303197702019</t>
  </si>
  <si>
    <t>سپرده بلند مدت موسسه اعتباری ملل بلوار دریا 053560345000000796</t>
  </si>
  <si>
    <t>سپرده بلند مدت موسسه اعتباری ملل جنت آباد 041460345000000795</t>
  </si>
  <si>
    <t>سپرده بلند مدت بانک پاسارگاد هفت تیر 2073031977020110</t>
  </si>
  <si>
    <t>سپرده بلند مدت بانک ملت پونک 2268085510</t>
  </si>
  <si>
    <t>سپرده بلند مدت بانک ملت پونک 2272510733</t>
  </si>
  <si>
    <t>سپرده بلند مدت بانک ملت پونک 2273923126</t>
  </si>
  <si>
    <t>سپرده بلند مدت بانک گردشگری قیطریه 13333315420807</t>
  </si>
  <si>
    <t>سپرده بلند مدت موسسه اعتباری ملل جنت اباد  041460345000000813</t>
  </si>
  <si>
    <t>سپرده بلند مدت بانک ملت پونک 2280059976</t>
  </si>
  <si>
    <t>سپرده بلند مدت بانک گردشگری قیطریه 13333315420808</t>
  </si>
  <si>
    <t>سپرده بلند مدت بانک گردشگری قیطریه 13333315420809</t>
  </si>
  <si>
    <t>سپرده بلند مدت بانک گردشگری قیطریه 133333154208010</t>
  </si>
  <si>
    <t>سپرده بلند مدت موسسه اعتباری ملل جنت آباد 041460345000000817</t>
  </si>
  <si>
    <t>سپرده بلند مدت موسسه اعتباری ملل بلوار دریا 053560345000000818</t>
  </si>
  <si>
    <t>سپرده بلند مدت موسسه اعتباری ملل بلوار دریا 053560345000000819</t>
  </si>
  <si>
    <t>سپرده بلند مدت بانک گردشگری قیطریه 133333154208011</t>
  </si>
  <si>
    <t>سپرده بلند مدت موسسه اعتباری ملل جنت آباد 041460345000000823</t>
  </si>
  <si>
    <t>سپرده بلند مدت موسسه اعتباری ملل جنت آباد 041460345000000825</t>
  </si>
  <si>
    <t>سپرده بلند مدت موسسه اعتباری ملل بلوار دریا 053560345000000829</t>
  </si>
  <si>
    <t>سپرده بلند مدت بانک گردشگری قیطریه 133333154208012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</si>
  <si>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</si>
  <si>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</si>
  <si>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</si>
  <si>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</si>
  <si>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</si>
  <si>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</si>
  <si>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</si>
  <si>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</si>
  <si>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</si>
  <si>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</si>
  <si>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</si>
  <si>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</si>
  <si>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</si>
  <si>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</si>
  <si>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</si>
  <si>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</si>
  <si>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</si>
  <si>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</si>
  <si>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</si>
  <si>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</si>
  <si>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</si>
  <si>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</si>
  <si>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</si>
  <si>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</si>
  <si>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</si>
  <si>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</si>
  <si>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</si>
  <si>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</si>
  <si>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</si>
  <si>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</si>
  <si>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</si>
  <si>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</si>
  <si>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</si>
  <si>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</si>
  <si>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</si>
  <si>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</si>
  <si>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گردشگری مرکزی 110140515420804</t>
  </si>
  <si>
    <t>سپرده بلند مدت بانک گردشگری مرکزی 110140515420805</t>
  </si>
  <si>
    <t>سپرده بلند مدت بانک گردشگری مرکزی 110140515420806</t>
  </si>
  <si>
    <t>سپرده بلند مدت بانک گردشگری مرکزی 110140515420807</t>
  </si>
  <si>
    <t>سپرده بلند مدت بانک گردشگری مرکزی 1101405154208014</t>
  </si>
  <si>
    <t>سپرده بلند مدت بانک گردشگری مرکزی 1101405154208015</t>
  </si>
  <si>
    <t>سپرده بلند مدت بانک گردشگری مرکزی 1101405154208016</t>
  </si>
  <si>
    <t>سپرده بلند مدت بانک گردشگری مرکزی 1101405154208018</t>
  </si>
  <si>
    <t>سپرده بلند مدت بانک گردشگری مرکزی 1101405154208019</t>
  </si>
  <si>
    <t>سپرده بلند مدت بانک گردشگری مرکزی 1101405154208020</t>
  </si>
  <si>
    <t>سپرده بلند مدت بانک گردشگری مرکزی 1101405154208021</t>
  </si>
  <si>
    <t>سپرده بلند مدت بانک گردشگری مرکزی 1101405154208022</t>
  </si>
  <si>
    <t>سپرده بلند مدت بانک گردشگری مرکزی 1101405154208023</t>
  </si>
  <si>
    <t>سپرده بلند مدت بانک اقتصاد نوین مطهری 16228372579101</t>
  </si>
  <si>
    <t>سپرده بلند مدت بانک گردشگری مرکزی  1101405154208024</t>
  </si>
  <si>
    <t>سپرده بلند مدت بانک گردشگری مرکزی 1101405154208025</t>
  </si>
  <si>
    <t>سپرده بلند مدت موسسه اعتباری ملل بلوار دریا 053560345000000454</t>
  </si>
  <si>
    <t>سپرده بلند مدت موسسه اعتباری ملل جنت آباد 041460345000000453</t>
  </si>
  <si>
    <t>سپرده بلند مدت بانک گردشگری مرکزی 1101405154208026</t>
  </si>
  <si>
    <t>سپرده بلند مدت موسسه اعتباری ملل جنت آباد 041460345000000462</t>
  </si>
  <si>
    <t>سپرده بلند مدت موسسه اعتباری ملل جنت آباد 014160345000000465</t>
  </si>
  <si>
    <t>سپرده بلند مدت موسسه اعتباری ملل بلوار دریا 053560645000000468</t>
  </si>
  <si>
    <t>سپرده بلند مدت موسسه اعتباری ملل بلوار دریا 053560345000000474</t>
  </si>
  <si>
    <t>سپرده بلند مدت موسسه اعتباری ملل جنت آباد 041460345000000473</t>
  </si>
  <si>
    <t>سپرده بلند مدت موسسه اعتباری ملل جنت آباد 041460345000000476</t>
  </si>
  <si>
    <t>سپرده بلند مدت موسسه اعتباری ملل بلوار دریا 053560345000000477</t>
  </si>
  <si>
    <t>سپرده بلند مدت بانک گردشگری مرکزی 1101405154208027</t>
  </si>
  <si>
    <t>سپرده بلند مدت بانک گردشگری مرکزی 1101405154208028</t>
  </si>
  <si>
    <t>سپرده بلند مدت بانک گردشگری مرکزی 1101405154208029</t>
  </si>
  <si>
    <t>سپرده بلند مدت بانک گردشگری مرکزی 1101405154208030</t>
  </si>
  <si>
    <t>سپرده بلند مدت بانک گردشگری مرکزی 1101405154208031</t>
  </si>
  <si>
    <t>سپرده بلند مدت بانک گردشگری مرکزی 1101405154208032</t>
  </si>
  <si>
    <t>سپرده بلند مدت موسسه اعتباری ملل بلوار دریا 053560345000000499</t>
  </si>
  <si>
    <t>سپرده بلند مدت موسسه اعتباری ملل جنت آباد 041460345000000504</t>
  </si>
  <si>
    <t>سپرده بلند مدت بانک ملت پونک  9111098145</t>
  </si>
  <si>
    <t>سپرده بلند مدت بانک ملت پونک  9111067977</t>
  </si>
  <si>
    <t>سپرده بلند مدت بانک ملت پونک  9111070749</t>
  </si>
  <si>
    <t>سپرده بلند مدت بانک ملت پونک  9111082334</t>
  </si>
  <si>
    <t>سپرده بلند مدت بانک ملت پونک  9111080649</t>
  </si>
  <si>
    <t>سپرده بلند مدت بانک ملت پونک  9111078452</t>
  </si>
  <si>
    <t>سپرده بلند مدت بانک گردشگری مرکزی 11033315420801</t>
  </si>
  <si>
    <t>سپرده بلند مدت موسسه اعتباری ملل جنت آباد 041460345000000527</t>
  </si>
  <si>
    <t>سپرده بلند مدت بانک ملت پونک 9114148241</t>
  </si>
  <si>
    <t>سپرده بلند مدت بانک ملت پونک 9114930983</t>
  </si>
  <si>
    <t>سپرده بلند مدت بانک ملت پونک 9115525665</t>
  </si>
  <si>
    <t>سپرده بلند مدت موسسه اعتباری ملل جنت آباد 041460345000000561</t>
  </si>
  <si>
    <t>سپرده بلند مدت موسسه اعتباری ملل بلوار دریا 053560345000000563</t>
  </si>
  <si>
    <t>سپرده بلند مدت بانک گردشگری مرکزی 1101405154208033</t>
  </si>
  <si>
    <t>سپرده بلند مدت موسسه اعتباری ملل بلوار دریا 053560345000000592</t>
  </si>
  <si>
    <t>سپرده بلند مدت موسسه اعتباری ملل بلوار دریا 053560345000000613</t>
  </si>
  <si>
    <t>سپرده بلند مدت بانک گردشگری مرکزی 11033315420802</t>
  </si>
  <si>
    <t>سپرده بلند مدت بانک تجارت نجات الهی شمالی 0479602515788</t>
  </si>
  <si>
    <t>سپرده بلند مدت موسسه اعتباری ملل بلوار دریا 053560345000000638</t>
  </si>
  <si>
    <t>سپرده بلند مدت موسسه اعتباری ملل بلوار دریا 053560345000000639</t>
  </si>
  <si>
    <t>سپرده بلند مدت موسسه اعتباری ملل بلوار دریا 053560345000000653</t>
  </si>
  <si>
    <t>سپرده بلند مدت موسسه اعتباری ملل بلوار دریا 053560345000000665</t>
  </si>
  <si>
    <t>سپرده بلند مدت موسسه اعتباری ملل بلوار دریا 053560345000000670</t>
  </si>
  <si>
    <t>سپرده بلند مدت موسسه اعتباری ملل جنت آباد 041460345000000691</t>
  </si>
  <si>
    <t>سپرده بلند مدت بانک گردشگری قیطریه 13333315420805</t>
  </si>
  <si>
    <t>سپرده بلند مدت موسسه اعتباری ملل جنت آباد 041460345000000708</t>
  </si>
  <si>
    <t>سپرده بلند مدت موسسه اعتباری ملل بلوار دریا 053560345000000709</t>
  </si>
  <si>
    <t>سپرده بلند مدت موسسه اعتباری ملل بلوار دریا 053560345000000716</t>
  </si>
  <si>
    <t>سپرده بلند مدت بانک تجارت سه راه آذری 0479602795242</t>
  </si>
  <si>
    <t>سپرده بلند مدت موسسه اعتباری ملل بلوار دریا 053560345000000720</t>
  </si>
  <si>
    <t>سپرده بلند مدت موسسه اعتباری ملل بلوار دریا 053560345000000726</t>
  </si>
  <si>
    <t>سپرده بلند مدت موسسه اعتباری ملل جنت آباد 041460345000000733</t>
  </si>
  <si>
    <t>سپرده بلند مدت موسسه اعتباری ملل بلوار دریا 053560345000000736</t>
  </si>
  <si>
    <t>سپرده بلند مدت موسسه اعتباری ملل جنت آباد 041460345000000734</t>
  </si>
  <si>
    <t>سپرده بلند مدت موسسه اعتباری ملل بلوار دریا 053560388000000011</t>
  </si>
  <si>
    <t>سپرده بلند مدت موسسه اعتباری ملل جنت آباد 041460345000000743</t>
  </si>
  <si>
    <t>سپرده بلند مدت موسسه اعتباری ملل بلوار دریا 053560388000000018</t>
  </si>
  <si>
    <t>سپرده بلند مدت موسسه اعتباری ملل بلوار دریا 053560388000000039</t>
  </si>
  <si>
    <t>سپرده بلند مدت موسسه اعتباری ملل جنت آباد 041460345000000753</t>
  </si>
  <si>
    <t>سپرده بلند مدت موسسه اعتباری ملل جنت آباد 041460345000000756</t>
  </si>
  <si>
    <t>سپرده بلند مدت موسسه اعتباری ملل بلوار دریا 053560388000000043</t>
  </si>
  <si>
    <t>سپرده بلند مدت موسسه اعتباری ملل بلوار دریا 053560388000000051</t>
  </si>
  <si>
    <t>سپرده بلند مدت موسسه اعتباری ملل جنت آباد 041460345000000762</t>
  </si>
  <si>
    <t>سپرده بلند مدت موسسه اعتباری ملل بلوار دریا 053560388000000077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</si>
  <si>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</si>
  <si>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</si>
  <si>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</si>
  <si>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</si>
  <si>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</si>
  <si>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</si>
  <si>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</si>
  <si>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</si>
  <si>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</si>
  <si>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</si>
  <si>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</si>
  <si>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</si>
  <si>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</si>
  <si>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</si>
  <si>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</si>
  <si>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</si>
  <si>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ظامین4041</t>
  </si>
  <si>
    <t>….....</t>
  </si>
  <si>
    <t>…......</t>
  </si>
  <si>
    <t xml:space="preserve">عملکرد اوراق با درامد ثابت </t>
  </si>
  <si>
    <t>......</t>
  </si>
  <si>
    <t>.....</t>
  </si>
  <si>
    <t>سپرده کوتاه مدت بانک گردشگری قیطریه (کوتاه مدت)  133996715420801</t>
  </si>
  <si>
    <t>…...</t>
  </si>
  <si>
    <t>…....</t>
  </si>
  <si>
    <t>صندوق سرمایه‌گذاری در اوراق بهادار بادرآمد ثابت ماهور</t>
  </si>
  <si>
    <t>‫صورت وضعیت پورتفوی</t>
  </si>
  <si>
    <t>برای ماه منتهی به 31 شهریور ماه 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</si>
</sst>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0000000000%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</cellStyleXfs>
  <cellXfs count="11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6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0" fillId="0" borderId="0" xfId="1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10" fontId="4" fillId="0" borderId="4" xfId="2" applyNumberFormat="1" applyFont="1" applyFill="1" applyBorder="1" applyAlignment="1">
      <alignment horizontal="center" vertical="center"/>
    </xf>
    <xf numFmtId="10" fontId="4" fillId="0" borderId="6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left"/>
    </xf>
    <xf numFmtId="10" fontId="4" fillId="0" borderId="2" xfId="2" applyNumberFormat="1" applyFont="1" applyFill="1" applyBorder="1" applyAlignment="1">
      <alignment horizontal="center" vertical="top"/>
    </xf>
    <xf numFmtId="10" fontId="4" fillId="0" borderId="0" xfId="2" applyNumberFormat="1" applyFont="1" applyFill="1" applyAlignment="1">
      <alignment horizontal="center" vertical="top"/>
    </xf>
    <xf numFmtId="10" fontId="4" fillId="0" borderId="6" xfId="2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0" fillId="0" borderId="0" xfId="2" applyNumberFormat="1" applyFont="1" applyAlignment="1">
      <alignment horizontal="left" wrapText="1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3" fontId="0" fillId="0" borderId="0" xfId="0" applyNumberFormat="1" applyAlignment="1">
      <alignment horizontal="left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4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top"/>
    </xf>
    <xf numFmtId="37" fontId="4" fillId="0" borderId="5" xfId="0" applyNumberFormat="1" applyFont="1" applyFill="1" applyBorder="1" applyAlignment="1">
      <alignment horizontal="center" vertical="top"/>
    </xf>
    <xf numFmtId="37" fontId="4" fillId="0" borderId="6" xfId="0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9" fontId="4" fillId="0" borderId="6" xfId="2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7" fontId="0" fillId="0" borderId="0" xfId="0" applyNumberFormat="1" applyBorder="1" applyAlignment="1">
      <alignment horizontal="left"/>
    </xf>
    <xf numFmtId="0" fontId="4" fillId="0" borderId="0" xfId="0" applyFont="1" applyFill="1" applyBorder="1" applyAlignment="1">
      <alignment vertical="top"/>
    </xf>
    <xf numFmtId="37" fontId="4" fillId="3" borderId="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0" xfId="3" applyFont="1"/>
    <xf numFmtId="0" fontId="8" fillId="0" borderId="0" xfId="3"/>
    <xf numFmtId="0" fontId="10" fillId="0" borderId="0" xfId="3" applyFont="1" applyAlignment="1">
      <alignment vertical="center"/>
    </xf>
    <xf numFmtId="0" fontId="10" fillId="0" borderId="0" xfId="3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</cellXfs>
  <cellStyles count="4">
    <cellStyle name="Comma" xfId="1" builtinId="3"/>
    <cellStyle name="Normal" xfId="0" builtinId="0"/>
    <cellStyle name="Normal 2" xfId="3" xr:uid="{7C5B24B7-E760-48F6-AD60-197BB188E42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20FC6F4B-51FD-482B-B1A0-44EB9CC1A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8AAF-77B1-4669-871D-3C317FD4D26A}">
  <dimension ref="A20:L25"/>
  <sheetViews>
    <sheetView showGridLines="0" rightToLeft="1" tabSelected="1" view="pageBreakPreview" zoomScale="115" zoomScaleNormal="90" zoomScaleSheetLayoutView="115" workbookViewId="0">
      <selection activeCell="A20" sqref="A20:E20"/>
    </sheetView>
  </sheetViews>
  <sheetFormatPr defaultRowHeight="15" x14ac:dyDescent="0.25"/>
  <cols>
    <col min="1" max="4" width="9.140625" style="88"/>
    <col min="5" max="5" width="15.5703125" style="88" customWidth="1"/>
    <col min="6" max="16384" width="9.140625" style="88"/>
  </cols>
  <sheetData>
    <row r="20" spans="1:12" ht="26.25" customHeight="1" x14ac:dyDescent="0.6">
      <c r="A20" s="95" t="s">
        <v>306</v>
      </c>
      <c r="B20" s="95"/>
      <c r="C20" s="95"/>
      <c r="D20" s="95"/>
      <c r="E20" s="95"/>
      <c r="F20" s="86"/>
      <c r="G20" s="86"/>
      <c r="H20" s="86"/>
      <c r="I20" s="87"/>
      <c r="J20" s="87"/>
      <c r="K20" s="94"/>
      <c r="L20" s="94"/>
    </row>
    <row r="21" spans="1:12" ht="24" x14ac:dyDescent="0.6">
      <c r="A21" s="95" t="s">
        <v>307</v>
      </c>
      <c r="B21" s="95"/>
      <c r="C21" s="95"/>
      <c r="D21" s="95"/>
      <c r="E21" s="95"/>
      <c r="F21" s="86"/>
      <c r="G21" s="86"/>
      <c r="H21" s="86"/>
      <c r="I21" s="87"/>
      <c r="J21" s="87"/>
      <c r="K21" s="94"/>
      <c r="L21" s="94"/>
    </row>
    <row r="22" spans="1:12" ht="24" x14ac:dyDescent="0.6">
      <c r="A22" s="95" t="s">
        <v>308</v>
      </c>
      <c r="B22" s="95"/>
      <c r="C22" s="95"/>
      <c r="D22" s="95"/>
      <c r="E22" s="95"/>
      <c r="F22" s="86"/>
      <c r="G22" s="86"/>
      <c r="H22" s="86"/>
      <c r="I22" s="87"/>
      <c r="J22" s="87"/>
      <c r="K22" s="94"/>
      <c r="L22" s="94"/>
    </row>
    <row r="23" spans="1:12" ht="22.5" x14ac:dyDescent="0.55000000000000004">
      <c r="B23" s="89"/>
      <c r="C23" s="89"/>
      <c r="D23" s="89"/>
      <c r="E23" s="89"/>
      <c r="F23" s="89"/>
      <c r="G23" s="89"/>
      <c r="H23" s="89"/>
      <c r="I23" s="90"/>
      <c r="J23" s="90"/>
      <c r="K23" s="90"/>
      <c r="L23" s="90"/>
    </row>
    <row r="24" spans="1:12" ht="22.5" x14ac:dyDescent="0.55000000000000004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ht="24" x14ac:dyDescent="0.6">
      <c r="B25" s="87"/>
      <c r="C25" s="87"/>
      <c r="D25" s="87"/>
      <c r="E25" s="87"/>
      <c r="F25" s="87"/>
      <c r="G25" s="87"/>
      <c r="H25" s="87"/>
      <c r="I25" s="87"/>
      <c r="J25" s="87"/>
      <c r="K25" s="94"/>
      <c r="L25" s="94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verticalDpi="0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3"/>
  <sheetViews>
    <sheetView rightToLeft="1" view="pageBreakPreview" zoomScale="98" zoomScaleNormal="100" zoomScaleSheetLayoutView="98" workbookViewId="0">
      <selection activeCell="A9" sqref="A9:B9"/>
    </sheetView>
  </sheetViews>
  <sheetFormatPr defaultRowHeight="12.75" x14ac:dyDescent="0.2"/>
  <cols>
    <col min="1" max="1" width="9.28515625" customWidth="1"/>
    <col min="2" max="2" width="26.7109375" customWidth="1"/>
    <col min="3" max="3" width="1.28515625" customWidth="1"/>
    <col min="4" max="4" width="18" customWidth="1"/>
    <col min="5" max="5" width="1.28515625" customWidth="1"/>
    <col min="6" max="6" width="23.5703125" customWidth="1"/>
    <col min="7" max="7" width="1.28515625" customWidth="1"/>
    <col min="8" max="8" width="20.42578125" customWidth="1"/>
    <col min="9" max="9" width="1.28515625" customWidth="1"/>
    <col min="10" max="10" width="19.42578125" customWidth="1"/>
    <col min="11" max="11" width="1.28515625" customWidth="1"/>
    <col min="12" max="12" width="21.140625" customWidth="1"/>
    <col min="13" max="13" width="1.28515625" customWidth="1"/>
    <col min="14" max="14" width="21" customWidth="1"/>
    <col min="15" max="15" width="1.28515625" customWidth="1"/>
    <col min="16" max="16" width="17.7109375" customWidth="1"/>
    <col min="17" max="17" width="1.28515625" customWidth="1"/>
    <col min="18" max="18" width="22" customWidth="1"/>
    <col min="21" max="21" width="15.140625" bestFit="1" customWidth="1"/>
    <col min="24" max="24" width="15.140625" bestFit="1" customWidth="1"/>
  </cols>
  <sheetData>
    <row r="1" spans="1:25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5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25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5" ht="14.45" customHeight="1" x14ac:dyDescent="0.2"/>
    <row r="5" spans="1:25" ht="21" customHeight="1" x14ac:dyDescent="0.2">
      <c r="A5" s="38" t="s">
        <v>195</v>
      </c>
      <c r="B5" s="101" t="s">
        <v>196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25" ht="14.45" customHeight="1" x14ac:dyDescent="0.2">
      <c r="D6" s="97" t="s">
        <v>186</v>
      </c>
      <c r="E6" s="97"/>
      <c r="F6" s="97"/>
      <c r="G6" s="97"/>
      <c r="H6" s="97"/>
      <c r="I6" s="97"/>
      <c r="J6" s="97"/>
      <c r="L6" s="97" t="s">
        <v>187</v>
      </c>
      <c r="M6" s="97"/>
      <c r="N6" s="97"/>
      <c r="O6" s="97"/>
      <c r="P6" s="97"/>
      <c r="Q6" s="97"/>
      <c r="R6" s="97"/>
    </row>
    <row r="7" spans="1:25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5" ht="14.45" customHeight="1" x14ac:dyDescent="0.2">
      <c r="A8" s="97" t="s">
        <v>197</v>
      </c>
      <c r="B8" s="97"/>
      <c r="D8" s="2" t="s">
        <v>198</v>
      </c>
      <c r="E8" s="15"/>
      <c r="F8" s="2" t="s">
        <v>190</v>
      </c>
      <c r="G8" s="15"/>
      <c r="H8" s="2" t="s">
        <v>191</v>
      </c>
      <c r="I8" s="15"/>
      <c r="J8" s="2" t="s">
        <v>20</v>
      </c>
      <c r="K8" s="15"/>
      <c r="L8" s="2" t="s">
        <v>198</v>
      </c>
      <c r="M8" s="15"/>
      <c r="N8" s="2" t="s">
        <v>190</v>
      </c>
      <c r="O8" s="15"/>
      <c r="P8" s="2" t="s">
        <v>191</v>
      </c>
      <c r="Q8" s="15"/>
      <c r="R8" s="2" t="s">
        <v>20</v>
      </c>
    </row>
    <row r="9" spans="1:25" ht="21.75" customHeight="1" x14ac:dyDescent="0.2">
      <c r="A9" s="114" t="s">
        <v>87</v>
      </c>
      <c r="B9" s="114"/>
      <c r="D9" s="18">
        <v>228480436161</v>
      </c>
      <c r="E9" s="15"/>
      <c r="F9" s="56">
        <v>0</v>
      </c>
      <c r="G9" s="15"/>
      <c r="H9" s="56">
        <v>-65243503998</v>
      </c>
      <c r="I9" s="15"/>
      <c r="J9" s="56">
        <f>D9+F9+H9</f>
        <v>163236932163</v>
      </c>
      <c r="K9" s="15"/>
      <c r="L9" s="18">
        <v>292210152568</v>
      </c>
      <c r="M9" s="15"/>
      <c r="N9" s="56">
        <v>0</v>
      </c>
      <c r="O9" s="15"/>
      <c r="P9" s="56">
        <v>-65243503998</v>
      </c>
      <c r="Q9" s="15"/>
      <c r="R9" s="18">
        <f>L9+N9+P9</f>
        <v>226966648570</v>
      </c>
      <c r="U9" s="55"/>
      <c r="V9" s="66"/>
      <c r="X9" s="55"/>
      <c r="Y9" s="55"/>
    </row>
    <row r="10" spans="1:25" ht="21.75" customHeight="1" x14ac:dyDescent="0.2">
      <c r="A10" s="112" t="s">
        <v>90</v>
      </c>
      <c r="B10" s="112"/>
      <c r="D10" s="45">
        <v>7916651655</v>
      </c>
      <c r="E10" s="15"/>
      <c r="F10" s="57">
        <v>12959811250</v>
      </c>
      <c r="G10" s="15"/>
      <c r="H10" s="57">
        <v>0</v>
      </c>
      <c r="I10" s="15"/>
      <c r="J10" s="57">
        <f>D10+F10+H10</f>
        <v>20876462905</v>
      </c>
      <c r="K10" s="15"/>
      <c r="L10" s="45">
        <v>7916651655</v>
      </c>
      <c r="M10" s="15"/>
      <c r="N10" s="57">
        <v>12959811250</v>
      </c>
      <c r="O10" s="15"/>
      <c r="P10" s="57">
        <v>0</v>
      </c>
      <c r="Q10" s="15"/>
      <c r="R10" s="45">
        <f>L10+N10+P10</f>
        <v>20876462905</v>
      </c>
      <c r="U10" s="55"/>
      <c r="V10" s="66"/>
      <c r="X10" s="55"/>
      <c r="Y10" s="55"/>
    </row>
    <row r="11" spans="1:25" ht="21.75" customHeight="1" x14ac:dyDescent="0.2">
      <c r="A11" s="112" t="s">
        <v>61</v>
      </c>
      <c r="B11" s="112"/>
      <c r="D11" s="45">
        <v>59207782456</v>
      </c>
      <c r="E11" s="15"/>
      <c r="F11" s="57">
        <v>0</v>
      </c>
      <c r="G11" s="15"/>
      <c r="H11" s="57">
        <v>0</v>
      </c>
      <c r="I11" s="15"/>
      <c r="J11" s="57">
        <f t="shared" ref="J11:J19" si="0">D11+F11+H11</f>
        <v>59207782456</v>
      </c>
      <c r="K11" s="15"/>
      <c r="L11" s="45">
        <v>74103158664</v>
      </c>
      <c r="M11" s="15"/>
      <c r="N11" s="57">
        <v>-623521482</v>
      </c>
      <c r="O11" s="15"/>
      <c r="P11" s="57">
        <v>0</v>
      </c>
      <c r="Q11" s="15"/>
      <c r="R11" s="45">
        <f t="shared" ref="R11:R19" si="1">L11+N11+P11</f>
        <v>73479637182</v>
      </c>
      <c r="U11" s="55"/>
      <c r="V11" s="66"/>
      <c r="X11" s="55"/>
      <c r="Y11" s="55"/>
    </row>
    <row r="12" spans="1:25" ht="21.75" customHeight="1" x14ac:dyDescent="0.2">
      <c r="A12" s="112" t="s">
        <v>84</v>
      </c>
      <c r="B12" s="112"/>
      <c r="D12" s="45">
        <v>19272039983</v>
      </c>
      <c r="E12" s="15"/>
      <c r="F12" s="57">
        <v>0</v>
      </c>
      <c r="G12" s="15"/>
      <c r="H12" s="57">
        <v>0</v>
      </c>
      <c r="I12" s="15"/>
      <c r="J12" s="57">
        <f t="shared" si="0"/>
        <v>19272039983</v>
      </c>
      <c r="K12" s="15"/>
      <c r="L12" s="45">
        <v>96667870890</v>
      </c>
      <c r="M12" s="15"/>
      <c r="N12" s="57">
        <v>-135937500</v>
      </c>
      <c r="O12" s="15"/>
      <c r="P12" s="57">
        <v>0</v>
      </c>
      <c r="Q12" s="15"/>
      <c r="R12" s="45">
        <f t="shared" si="1"/>
        <v>96531933390</v>
      </c>
      <c r="U12" s="55"/>
      <c r="V12" s="66"/>
      <c r="X12" s="55"/>
      <c r="Y12" s="55"/>
    </row>
    <row r="13" spans="1:25" ht="21.75" customHeight="1" x14ac:dyDescent="0.2">
      <c r="A13" s="112" t="s">
        <v>78</v>
      </c>
      <c r="B13" s="112"/>
      <c r="D13" s="45">
        <v>40796493391</v>
      </c>
      <c r="E13" s="15"/>
      <c r="F13" s="57">
        <v>90403611375</v>
      </c>
      <c r="G13" s="15"/>
      <c r="H13" s="57">
        <v>0</v>
      </c>
      <c r="I13" s="15"/>
      <c r="J13" s="57">
        <f t="shared" si="0"/>
        <v>131200104766</v>
      </c>
      <c r="K13" s="15"/>
      <c r="L13" s="45">
        <v>112995399555</v>
      </c>
      <c r="M13" s="15"/>
      <c r="N13" s="57">
        <v>61432572882</v>
      </c>
      <c r="O13" s="15"/>
      <c r="P13" s="57">
        <v>0</v>
      </c>
      <c r="Q13" s="15"/>
      <c r="R13" s="45">
        <f t="shared" si="1"/>
        <v>174427972437</v>
      </c>
      <c r="U13" s="55"/>
      <c r="V13" s="66"/>
      <c r="X13" s="55"/>
      <c r="Y13" s="55"/>
    </row>
    <row r="14" spans="1:25" ht="21.75" customHeight="1" x14ac:dyDescent="0.2">
      <c r="A14" s="112" t="s">
        <v>81</v>
      </c>
      <c r="B14" s="112"/>
      <c r="D14" s="45">
        <v>2387446702</v>
      </c>
      <c r="E14" s="15"/>
      <c r="F14" s="57">
        <v>0</v>
      </c>
      <c r="G14" s="15"/>
      <c r="H14" s="57">
        <v>0</v>
      </c>
      <c r="I14" s="15"/>
      <c r="J14" s="57">
        <f t="shared" si="0"/>
        <v>2387446702</v>
      </c>
      <c r="K14" s="15"/>
      <c r="L14" s="45">
        <v>7204918091</v>
      </c>
      <c r="M14" s="15"/>
      <c r="N14" s="57">
        <v>-33750000</v>
      </c>
      <c r="O14" s="15"/>
      <c r="P14" s="57">
        <v>0</v>
      </c>
      <c r="Q14" s="15"/>
      <c r="R14" s="45">
        <f t="shared" si="1"/>
        <v>7171168091</v>
      </c>
      <c r="U14" s="55"/>
      <c r="V14" s="66"/>
      <c r="X14" s="55"/>
      <c r="Y14" s="55"/>
    </row>
    <row r="15" spans="1:25" ht="21.75" customHeight="1" x14ac:dyDescent="0.2">
      <c r="A15" s="112" t="s">
        <v>75</v>
      </c>
      <c r="B15" s="112"/>
      <c r="D15" s="45">
        <v>0</v>
      </c>
      <c r="E15" s="15"/>
      <c r="F15" s="57">
        <v>80985319</v>
      </c>
      <c r="G15" s="15"/>
      <c r="H15" s="57">
        <v>0</v>
      </c>
      <c r="I15" s="15"/>
      <c r="J15" s="57">
        <f t="shared" si="0"/>
        <v>80985319</v>
      </c>
      <c r="K15" s="15"/>
      <c r="L15" s="45">
        <v>0</v>
      </c>
      <c r="M15" s="15"/>
      <c r="N15" s="57">
        <v>968969426</v>
      </c>
      <c r="O15" s="15"/>
      <c r="P15" s="57">
        <v>0</v>
      </c>
      <c r="Q15" s="15"/>
      <c r="R15" s="45">
        <f t="shared" si="1"/>
        <v>968969426</v>
      </c>
      <c r="U15" s="55"/>
      <c r="V15" s="66"/>
      <c r="X15" s="55"/>
      <c r="Y15" s="55"/>
    </row>
    <row r="16" spans="1:25" ht="21.75" customHeight="1" x14ac:dyDescent="0.2">
      <c r="A16" s="112" t="s">
        <v>72</v>
      </c>
      <c r="B16" s="112"/>
      <c r="D16" s="45">
        <v>0</v>
      </c>
      <c r="E16" s="15"/>
      <c r="F16" s="57">
        <v>1383193251</v>
      </c>
      <c r="G16" s="15"/>
      <c r="H16" s="57">
        <v>0</v>
      </c>
      <c r="I16" s="15"/>
      <c r="J16" s="57">
        <f t="shared" si="0"/>
        <v>1383193251</v>
      </c>
      <c r="K16" s="15"/>
      <c r="L16" s="45">
        <v>0</v>
      </c>
      <c r="M16" s="15"/>
      <c r="N16" s="57">
        <v>48645073482</v>
      </c>
      <c r="O16" s="15"/>
      <c r="P16" s="57">
        <v>0</v>
      </c>
      <c r="Q16" s="15"/>
      <c r="R16" s="45">
        <f t="shared" si="1"/>
        <v>48645073482</v>
      </c>
      <c r="U16" s="55"/>
      <c r="V16" s="66"/>
      <c r="X16" s="55"/>
      <c r="Y16" s="55"/>
    </row>
    <row r="17" spans="1:25" ht="21.75" customHeight="1" x14ac:dyDescent="0.2">
      <c r="A17" s="112" t="s">
        <v>65</v>
      </c>
      <c r="B17" s="112"/>
      <c r="D17" s="45">
        <v>0</v>
      </c>
      <c r="E17" s="15"/>
      <c r="F17" s="57">
        <v>1224409036</v>
      </c>
      <c r="G17" s="15"/>
      <c r="H17" s="57">
        <v>0</v>
      </c>
      <c r="I17" s="15"/>
      <c r="J17" s="57">
        <f t="shared" si="0"/>
        <v>1224409036</v>
      </c>
      <c r="K17" s="15"/>
      <c r="L17" s="45">
        <v>0</v>
      </c>
      <c r="M17" s="15"/>
      <c r="N17" s="57">
        <v>78551311429</v>
      </c>
      <c r="O17" s="15"/>
      <c r="P17" s="57">
        <v>0</v>
      </c>
      <c r="Q17" s="15"/>
      <c r="R17" s="45">
        <f t="shared" si="1"/>
        <v>78551311429</v>
      </c>
      <c r="U17" s="55"/>
      <c r="V17" s="66"/>
      <c r="X17" s="55"/>
      <c r="Y17" s="55"/>
    </row>
    <row r="18" spans="1:25" ht="21.75" customHeight="1" x14ac:dyDescent="0.2">
      <c r="A18" s="112" t="s">
        <v>68</v>
      </c>
      <c r="B18" s="112"/>
      <c r="D18" s="45">
        <v>0</v>
      </c>
      <c r="E18" s="15"/>
      <c r="F18" s="57">
        <v>297633464</v>
      </c>
      <c r="G18" s="15"/>
      <c r="H18" s="57">
        <v>0</v>
      </c>
      <c r="I18" s="15"/>
      <c r="J18" s="57">
        <f t="shared" si="0"/>
        <v>297633464</v>
      </c>
      <c r="K18" s="15"/>
      <c r="L18" s="45">
        <v>0</v>
      </c>
      <c r="M18" s="15"/>
      <c r="N18" s="57">
        <v>30534532356</v>
      </c>
      <c r="O18" s="15"/>
      <c r="P18" s="57">
        <v>0</v>
      </c>
      <c r="Q18" s="15"/>
      <c r="R18" s="45">
        <f t="shared" si="1"/>
        <v>30534532356</v>
      </c>
      <c r="U18" s="55"/>
      <c r="V18" s="66"/>
      <c r="X18" s="55"/>
      <c r="Y18" s="55"/>
    </row>
    <row r="19" spans="1:25" ht="21.75" customHeight="1" x14ac:dyDescent="0.2">
      <c r="A19" s="113" t="s">
        <v>70</v>
      </c>
      <c r="B19" s="113"/>
      <c r="D19" s="48">
        <v>0</v>
      </c>
      <c r="E19" s="15"/>
      <c r="F19" s="58">
        <v>-22876192</v>
      </c>
      <c r="G19" s="15"/>
      <c r="H19" s="58">
        <v>0</v>
      </c>
      <c r="I19" s="15"/>
      <c r="J19" s="57">
        <f t="shared" si="0"/>
        <v>-22876192</v>
      </c>
      <c r="K19" s="15"/>
      <c r="L19" s="48">
        <v>0</v>
      </c>
      <c r="M19" s="15"/>
      <c r="N19" s="58">
        <v>12183345152</v>
      </c>
      <c r="O19" s="15"/>
      <c r="P19" s="58">
        <v>0</v>
      </c>
      <c r="Q19" s="15"/>
      <c r="R19" s="45">
        <f t="shared" si="1"/>
        <v>12183345152</v>
      </c>
      <c r="U19" s="55"/>
      <c r="V19" s="66"/>
      <c r="X19" s="55"/>
      <c r="Y19" s="55"/>
    </row>
    <row r="20" spans="1:25" ht="21.75" customHeight="1" x14ac:dyDescent="0.2">
      <c r="A20" s="96" t="s">
        <v>20</v>
      </c>
      <c r="B20" s="96"/>
      <c r="D20" s="17">
        <f>SUM(D9:D19)</f>
        <v>358060850348</v>
      </c>
      <c r="E20" s="15"/>
      <c r="F20" s="59">
        <f>SUM(F9:F19)</f>
        <v>106326767503</v>
      </c>
      <c r="G20" s="15"/>
      <c r="H20" s="59">
        <f>SUM(H9:H19)</f>
        <v>-65243503998</v>
      </c>
      <c r="I20" s="15"/>
      <c r="J20" s="59">
        <f>SUM(J9:J19)</f>
        <v>399144113853</v>
      </c>
      <c r="K20" s="15"/>
      <c r="L20" s="17">
        <f>SUM(L9:L19)</f>
        <v>591098151423</v>
      </c>
      <c r="M20" s="15"/>
      <c r="N20" s="59">
        <f>SUM(N9:N19)</f>
        <v>244482406995</v>
      </c>
      <c r="O20" s="15"/>
      <c r="P20" s="59">
        <f>SUM(P9:P19)</f>
        <v>-65243503998</v>
      </c>
      <c r="Q20" s="15"/>
      <c r="R20" s="17">
        <f>SUM(R9:R19)</f>
        <v>770337054420</v>
      </c>
      <c r="U20" s="55"/>
      <c r="V20" s="66"/>
      <c r="X20" s="55"/>
      <c r="Y20" s="55"/>
    </row>
    <row r="23" spans="1:25" x14ac:dyDescent="0.2">
      <c r="D23" s="70"/>
      <c r="E23" s="71"/>
      <c r="F23" s="93"/>
      <c r="G23" s="71"/>
      <c r="H23" s="71"/>
      <c r="I23" s="71"/>
      <c r="J23" s="71"/>
      <c r="K23" s="71"/>
      <c r="L23" s="70"/>
      <c r="M23" s="71"/>
      <c r="N23" s="93"/>
    </row>
  </sheetData>
  <mergeCells count="1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54"/>
  <sheetViews>
    <sheetView rightToLeft="1" view="pageBreakPreview" zoomScale="93" zoomScaleNormal="100" zoomScaleSheetLayoutView="93" workbookViewId="0">
      <selection activeCell="A8" sqref="A8:B8"/>
    </sheetView>
  </sheetViews>
  <sheetFormatPr defaultRowHeight="12.75" x14ac:dyDescent="0.2"/>
  <cols>
    <col min="1" max="1" width="5.140625" customWidth="1"/>
    <col min="2" max="2" width="60.7109375" customWidth="1"/>
    <col min="3" max="3" width="1.28515625" customWidth="1"/>
    <col min="4" max="4" width="19.42578125" customWidth="1"/>
    <col min="5" max="5" width="1.28515625" customWidth="1"/>
    <col min="6" max="6" width="21.7109375" customWidth="1"/>
  </cols>
  <sheetData>
    <row r="1" spans="1:6" ht="29.1" customHeight="1" x14ac:dyDescent="0.2">
      <c r="A1" s="100" t="s">
        <v>0</v>
      </c>
      <c r="B1" s="100"/>
      <c r="C1" s="100"/>
      <c r="D1" s="100"/>
      <c r="E1" s="100"/>
      <c r="F1" s="100"/>
    </row>
    <row r="2" spans="1:6" ht="21.75" customHeight="1" x14ac:dyDescent="0.2">
      <c r="A2" s="100" t="s">
        <v>167</v>
      </c>
      <c r="B2" s="100"/>
      <c r="C2" s="100"/>
      <c r="D2" s="100"/>
      <c r="E2" s="100"/>
      <c r="F2" s="100"/>
    </row>
    <row r="3" spans="1:6" ht="21.75" customHeight="1" x14ac:dyDescent="0.2">
      <c r="A3" s="100" t="s">
        <v>2</v>
      </c>
      <c r="B3" s="100"/>
      <c r="C3" s="100"/>
      <c r="D3" s="100"/>
      <c r="E3" s="100"/>
      <c r="F3" s="100"/>
    </row>
    <row r="4" spans="1:6" ht="14.45" customHeight="1" x14ac:dyDescent="0.2"/>
    <row r="5" spans="1:6" ht="14.45" customHeight="1" x14ac:dyDescent="0.2">
      <c r="A5" s="1" t="s">
        <v>199</v>
      </c>
      <c r="B5" s="101" t="s">
        <v>200</v>
      </c>
      <c r="C5" s="101"/>
      <c r="D5" s="101"/>
      <c r="E5" s="101"/>
      <c r="F5" s="101"/>
    </row>
    <row r="6" spans="1:6" ht="14.45" customHeight="1" x14ac:dyDescent="0.2">
      <c r="D6" s="97" t="s">
        <v>186</v>
      </c>
      <c r="E6" s="97"/>
      <c r="F6" s="83" t="s">
        <v>187</v>
      </c>
    </row>
    <row r="7" spans="1:6" ht="45.75" customHeight="1" x14ac:dyDescent="0.2">
      <c r="A7" s="97" t="s">
        <v>201</v>
      </c>
      <c r="B7" s="97"/>
      <c r="D7" s="12" t="s">
        <v>202</v>
      </c>
      <c r="E7" s="3"/>
      <c r="F7" s="12" t="s">
        <v>202</v>
      </c>
    </row>
    <row r="8" spans="1:6" ht="21.75" customHeight="1" x14ac:dyDescent="0.2">
      <c r="A8" s="106" t="s">
        <v>303</v>
      </c>
      <c r="B8" s="106"/>
      <c r="D8" s="57">
        <v>0</v>
      </c>
      <c r="E8" s="15"/>
      <c r="F8" s="57">
        <v>7322</v>
      </c>
    </row>
    <row r="9" spans="1:6" ht="21.75" customHeight="1" x14ac:dyDescent="0.2">
      <c r="A9" s="106" t="s">
        <v>203</v>
      </c>
      <c r="B9" s="106"/>
      <c r="D9" s="57">
        <v>0</v>
      </c>
      <c r="E9" s="15"/>
      <c r="F9" s="57">
        <v>219178082</v>
      </c>
    </row>
    <row r="10" spans="1:6" ht="21.75" customHeight="1" x14ac:dyDescent="0.2">
      <c r="A10" s="106" t="s">
        <v>101</v>
      </c>
      <c r="B10" s="106"/>
      <c r="D10" s="57">
        <v>6223</v>
      </c>
      <c r="E10" s="15"/>
      <c r="F10" s="57">
        <v>22449</v>
      </c>
    </row>
    <row r="11" spans="1:6" ht="21.75" customHeight="1" x14ac:dyDescent="0.2">
      <c r="A11" s="106" t="s">
        <v>204</v>
      </c>
      <c r="B11" s="106"/>
      <c r="D11" s="57">
        <v>0</v>
      </c>
      <c r="E11" s="15"/>
      <c r="F11" s="57">
        <v>118082205</v>
      </c>
    </row>
    <row r="12" spans="1:6" ht="21.75" customHeight="1" x14ac:dyDescent="0.2">
      <c r="A12" s="106" t="s">
        <v>205</v>
      </c>
      <c r="B12" s="106"/>
      <c r="D12" s="57">
        <v>0</v>
      </c>
      <c r="E12" s="15"/>
      <c r="F12" s="57">
        <v>116302917</v>
      </c>
    </row>
    <row r="13" spans="1:6" ht="21.75" customHeight="1" x14ac:dyDescent="0.2">
      <c r="A13" s="106" t="s">
        <v>206</v>
      </c>
      <c r="B13" s="106"/>
      <c r="D13" s="57">
        <v>0</v>
      </c>
      <c r="E13" s="15"/>
      <c r="F13" s="57">
        <v>298426006</v>
      </c>
    </row>
    <row r="14" spans="1:6" ht="21.75" customHeight="1" x14ac:dyDescent="0.2">
      <c r="A14" s="106" t="s">
        <v>207</v>
      </c>
      <c r="B14" s="106"/>
      <c r="D14" s="57">
        <v>0</v>
      </c>
      <c r="E14" s="15"/>
      <c r="F14" s="57">
        <v>15583562</v>
      </c>
    </row>
    <row r="15" spans="1:6" ht="21.75" customHeight="1" x14ac:dyDescent="0.2">
      <c r="A15" s="106" t="s">
        <v>208</v>
      </c>
      <c r="B15" s="106"/>
      <c r="D15" s="57">
        <v>0</v>
      </c>
      <c r="E15" s="15"/>
      <c r="F15" s="57">
        <v>87049055</v>
      </c>
    </row>
    <row r="16" spans="1:6" ht="21.75" customHeight="1" x14ac:dyDescent="0.2">
      <c r="A16" s="106" t="s">
        <v>209</v>
      </c>
      <c r="B16" s="106"/>
      <c r="D16" s="57">
        <v>0</v>
      </c>
      <c r="E16" s="15"/>
      <c r="F16" s="57">
        <v>290850961</v>
      </c>
    </row>
    <row r="17" spans="1:6" ht="21.75" customHeight="1" x14ac:dyDescent="0.2">
      <c r="A17" s="106" t="s">
        <v>102</v>
      </c>
      <c r="B17" s="106"/>
      <c r="D17" s="57">
        <v>17329</v>
      </c>
      <c r="E17" s="15"/>
      <c r="F17" s="57">
        <v>-17982130</v>
      </c>
    </row>
    <row r="18" spans="1:6" ht="21.75" customHeight="1" x14ac:dyDescent="0.2">
      <c r="A18" s="106" t="s">
        <v>210</v>
      </c>
      <c r="B18" s="106"/>
      <c r="D18" s="57">
        <v>0</v>
      </c>
      <c r="E18" s="15"/>
      <c r="F18" s="57">
        <v>2158621116</v>
      </c>
    </row>
    <row r="19" spans="1:6" ht="21.75" customHeight="1" x14ac:dyDescent="0.2">
      <c r="A19" s="106" t="s">
        <v>211</v>
      </c>
      <c r="B19" s="106"/>
      <c r="D19" s="57">
        <v>0</v>
      </c>
      <c r="E19" s="15"/>
      <c r="F19" s="57">
        <v>3659442966</v>
      </c>
    </row>
    <row r="20" spans="1:6" ht="21.75" customHeight="1" x14ac:dyDescent="0.2">
      <c r="A20" s="106" t="s">
        <v>103</v>
      </c>
      <c r="B20" s="106"/>
      <c r="D20" s="57">
        <v>5930342465</v>
      </c>
      <c r="E20" s="15"/>
      <c r="F20" s="57">
        <v>36020875338</v>
      </c>
    </row>
    <row r="21" spans="1:6" ht="21.75" customHeight="1" x14ac:dyDescent="0.2">
      <c r="A21" s="106" t="s">
        <v>212</v>
      </c>
      <c r="B21" s="106"/>
      <c r="D21" s="57">
        <v>0</v>
      </c>
      <c r="E21" s="15"/>
      <c r="F21" s="57">
        <v>7412050208</v>
      </c>
    </row>
    <row r="22" spans="1:6" ht="21.75" customHeight="1" x14ac:dyDescent="0.2">
      <c r="A22" s="106" t="s">
        <v>213</v>
      </c>
      <c r="B22" s="106"/>
      <c r="D22" s="57">
        <v>0</v>
      </c>
      <c r="E22" s="15"/>
      <c r="F22" s="57">
        <v>1000142467</v>
      </c>
    </row>
    <row r="23" spans="1:6" ht="21.75" customHeight="1" x14ac:dyDescent="0.2">
      <c r="A23" s="106" t="s">
        <v>214</v>
      </c>
      <c r="B23" s="106"/>
      <c r="D23" s="57">
        <v>0</v>
      </c>
      <c r="E23" s="15"/>
      <c r="F23" s="57">
        <v>1620416496</v>
      </c>
    </row>
    <row r="24" spans="1:6" ht="21.75" customHeight="1" x14ac:dyDescent="0.2">
      <c r="A24" s="106" t="s">
        <v>215</v>
      </c>
      <c r="B24" s="106"/>
      <c r="D24" s="57">
        <v>0</v>
      </c>
      <c r="E24" s="15"/>
      <c r="F24" s="57">
        <v>2743249320</v>
      </c>
    </row>
    <row r="25" spans="1:6" ht="21.75" customHeight="1" x14ac:dyDescent="0.2">
      <c r="A25" s="106" t="s">
        <v>216</v>
      </c>
      <c r="B25" s="106"/>
      <c r="D25" s="57">
        <v>0</v>
      </c>
      <c r="E25" s="15"/>
      <c r="F25" s="57">
        <v>100792510</v>
      </c>
    </row>
    <row r="26" spans="1:6" ht="21.75" customHeight="1" x14ac:dyDescent="0.2">
      <c r="A26" s="106" t="s">
        <v>217</v>
      </c>
      <c r="B26" s="106"/>
      <c r="D26" s="57">
        <v>0</v>
      </c>
      <c r="E26" s="15"/>
      <c r="F26" s="57">
        <v>365535398</v>
      </c>
    </row>
    <row r="27" spans="1:6" ht="21.75" customHeight="1" x14ac:dyDescent="0.2">
      <c r="A27" s="106" t="s">
        <v>218</v>
      </c>
      <c r="B27" s="106"/>
      <c r="D27" s="57">
        <v>0</v>
      </c>
      <c r="E27" s="15"/>
      <c r="F27" s="57">
        <v>384876715</v>
      </c>
    </row>
    <row r="28" spans="1:6" ht="21.75" customHeight="1" x14ac:dyDescent="0.2">
      <c r="A28" s="106" t="s">
        <v>219</v>
      </c>
      <c r="B28" s="106"/>
      <c r="D28" s="57">
        <v>0</v>
      </c>
      <c r="E28" s="15"/>
      <c r="F28" s="57">
        <v>8483662699</v>
      </c>
    </row>
    <row r="29" spans="1:6" ht="21.75" customHeight="1" x14ac:dyDescent="0.2">
      <c r="A29" s="106" t="s">
        <v>220</v>
      </c>
      <c r="B29" s="106"/>
      <c r="D29" s="57">
        <v>0</v>
      </c>
      <c r="E29" s="15"/>
      <c r="F29" s="57">
        <v>3543032779</v>
      </c>
    </row>
    <row r="30" spans="1:6" ht="21.75" customHeight="1" x14ac:dyDescent="0.2">
      <c r="A30" s="106" t="s">
        <v>221</v>
      </c>
      <c r="B30" s="106"/>
      <c r="D30" s="57">
        <v>0</v>
      </c>
      <c r="E30" s="15"/>
      <c r="F30" s="57">
        <v>209732664</v>
      </c>
    </row>
    <row r="31" spans="1:6" ht="21.75" customHeight="1" x14ac:dyDescent="0.2">
      <c r="A31" s="106" t="s">
        <v>222</v>
      </c>
      <c r="B31" s="106"/>
      <c r="D31" s="57">
        <v>0</v>
      </c>
      <c r="E31" s="15"/>
      <c r="F31" s="57">
        <v>4547513661</v>
      </c>
    </row>
    <row r="32" spans="1:6" ht="21.75" customHeight="1" x14ac:dyDescent="0.2">
      <c r="A32" s="106" t="s">
        <v>223</v>
      </c>
      <c r="B32" s="106"/>
      <c r="D32" s="57">
        <v>0</v>
      </c>
      <c r="E32" s="15"/>
      <c r="F32" s="57">
        <v>6593289606</v>
      </c>
    </row>
    <row r="33" spans="1:6" ht="21.75" customHeight="1" x14ac:dyDescent="0.2">
      <c r="A33" s="106" t="s">
        <v>224</v>
      </c>
      <c r="B33" s="106"/>
      <c r="D33" s="57">
        <v>0</v>
      </c>
      <c r="E33" s="15"/>
      <c r="F33" s="57">
        <v>5417643716</v>
      </c>
    </row>
    <row r="34" spans="1:6" ht="21.75" customHeight="1" x14ac:dyDescent="0.2">
      <c r="A34" s="106" t="s">
        <v>225</v>
      </c>
      <c r="B34" s="106"/>
      <c r="D34" s="57">
        <v>0</v>
      </c>
      <c r="E34" s="15"/>
      <c r="F34" s="57">
        <v>16088237578</v>
      </c>
    </row>
    <row r="35" spans="1:6" ht="21.75" customHeight="1" x14ac:dyDescent="0.2">
      <c r="A35" s="106" t="s">
        <v>226</v>
      </c>
      <c r="B35" s="106"/>
      <c r="D35" s="57">
        <v>0</v>
      </c>
      <c r="E35" s="15"/>
      <c r="F35" s="57">
        <v>46256830594</v>
      </c>
    </row>
    <row r="36" spans="1:6" ht="21.75" customHeight="1" x14ac:dyDescent="0.2">
      <c r="A36" s="106" t="s">
        <v>227</v>
      </c>
      <c r="B36" s="106"/>
      <c r="D36" s="57">
        <v>0</v>
      </c>
      <c r="E36" s="15"/>
      <c r="F36" s="57">
        <v>16305091861</v>
      </c>
    </row>
    <row r="37" spans="1:6" ht="21.75" customHeight="1" x14ac:dyDescent="0.2">
      <c r="A37" s="106" t="s">
        <v>228</v>
      </c>
      <c r="B37" s="106"/>
      <c r="D37" s="57">
        <v>0</v>
      </c>
      <c r="E37" s="15"/>
      <c r="F37" s="57">
        <v>8703708881</v>
      </c>
    </row>
    <row r="38" spans="1:6" ht="21.75" customHeight="1" x14ac:dyDescent="0.2">
      <c r="A38" s="106" t="s">
        <v>229</v>
      </c>
      <c r="B38" s="106"/>
      <c r="D38" s="57">
        <v>0</v>
      </c>
      <c r="E38" s="15"/>
      <c r="F38" s="57">
        <v>4135463097</v>
      </c>
    </row>
    <row r="39" spans="1:6" ht="21.75" customHeight="1" x14ac:dyDescent="0.2">
      <c r="A39" s="106" t="s">
        <v>104</v>
      </c>
      <c r="B39" s="106"/>
      <c r="D39" s="57">
        <v>2547945204</v>
      </c>
      <c r="E39" s="15"/>
      <c r="F39" s="57">
        <v>15380431765</v>
      </c>
    </row>
    <row r="40" spans="1:6" ht="21.75" customHeight="1" x14ac:dyDescent="0.2">
      <c r="A40" s="106" t="s">
        <v>230</v>
      </c>
      <c r="B40" s="106"/>
      <c r="D40" s="57">
        <v>0</v>
      </c>
      <c r="E40" s="15"/>
      <c r="F40" s="57">
        <v>2619287683</v>
      </c>
    </row>
    <row r="41" spans="1:6" ht="21.75" customHeight="1" x14ac:dyDescent="0.2">
      <c r="A41" s="106" t="s">
        <v>105</v>
      </c>
      <c r="B41" s="106"/>
      <c r="D41" s="57">
        <v>156793</v>
      </c>
      <c r="E41" s="15"/>
      <c r="F41" s="57">
        <v>7377815</v>
      </c>
    </row>
    <row r="42" spans="1:6" ht="21.75" customHeight="1" x14ac:dyDescent="0.2">
      <c r="A42" s="106" t="s">
        <v>231</v>
      </c>
      <c r="B42" s="106"/>
      <c r="D42" s="57">
        <v>0</v>
      </c>
      <c r="E42" s="15"/>
      <c r="F42" s="57">
        <v>12913865767</v>
      </c>
    </row>
    <row r="43" spans="1:6" ht="21.75" customHeight="1" x14ac:dyDescent="0.2">
      <c r="A43" s="106" t="s">
        <v>232</v>
      </c>
      <c r="B43" s="106"/>
      <c r="D43" s="57">
        <v>0</v>
      </c>
      <c r="E43" s="15"/>
      <c r="F43" s="57">
        <v>5749823569</v>
      </c>
    </row>
    <row r="44" spans="1:6" ht="21.75" customHeight="1" x14ac:dyDescent="0.2">
      <c r="A44" s="106" t="s">
        <v>106</v>
      </c>
      <c r="B44" s="106"/>
      <c r="D44" s="57">
        <v>2323726026</v>
      </c>
      <c r="E44" s="15"/>
      <c r="F44" s="57">
        <v>13423330604</v>
      </c>
    </row>
    <row r="45" spans="1:6" ht="21.75" customHeight="1" x14ac:dyDescent="0.2">
      <c r="A45" s="106" t="s">
        <v>233</v>
      </c>
      <c r="B45" s="106"/>
      <c r="D45" s="57">
        <v>0</v>
      </c>
      <c r="E45" s="15"/>
      <c r="F45" s="57">
        <v>952099975</v>
      </c>
    </row>
    <row r="46" spans="1:6" ht="21.75" customHeight="1" x14ac:dyDescent="0.2">
      <c r="A46" s="106" t="s">
        <v>234</v>
      </c>
      <c r="B46" s="106"/>
      <c r="D46" s="57">
        <v>0</v>
      </c>
      <c r="E46" s="15"/>
      <c r="F46" s="57">
        <v>2872876719</v>
      </c>
    </row>
    <row r="47" spans="1:6" ht="21.75" customHeight="1" x14ac:dyDescent="0.2">
      <c r="A47" s="106" t="s">
        <v>235</v>
      </c>
      <c r="B47" s="106"/>
      <c r="D47" s="57">
        <v>0</v>
      </c>
      <c r="E47" s="15"/>
      <c r="F47" s="57">
        <v>1705699461</v>
      </c>
    </row>
    <row r="48" spans="1:6" ht="21.75" customHeight="1" x14ac:dyDescent="0.2">
      <c r="A48" s="106" t="s">
        <v>236</v>
      </c>
      <c r="B48" s="106"/>
      <c r="D48" s="57">
        <v>0</v>
      </c>
      <c r="E48" s="15"/>
      <c r="F48" s="57">
        <v>4303843596</v>
      </c>
    </row>
    <row r="49" spans="1:6" ht="21.75" customHeight="1" x14ac:dyDescent="0.2">
      <c r="A49" s="106" t="s">
        <v>107</v>
      </c>
      <c r="B49" s="106"/>
      <c r="D49" s="57">
        <v>3294</v>
      </c>
      <c r="E49" s="15"/>
      <c r="F49" s="57">
        <v>-9792568</v>
      </c>
    </row>
    <row r="50" spans="1:6" ht="21.75" customHeight="1" x14ac:dyDescent="0.2">
      <c r="A50" s="106" t="s">
        <v>108</v>
      </c>
      <c r="B50" s="106"/>
      <c r="D50" s="57">
        <v>12841</v>
      </c>
      <c r="E50" s="15"/>
      <c r="F50" s="57">
        <v>-394701</v>
      </c>
    </row>
    <row r="51" spans="1:6" ht="21.75" customHeight="1" x14ac:dyDescent="0.2">
      <c r="A51" s="106" t="s">
        <v>237</v>
      </c>
      <c r="B51" s="106"/>
      <c r="D51" s="57">
        <v>0</v>
      </c>
      <c r="E51" s="15"/>
      <c r="F51" s="57">
        <v>27741783067</v>
      </c>
    </row>
    <row r="52" spans="1:6" ht="21.75" customHeight="1" x14ac:dyDescent="0.2">
      <c r="A52" s="106" t="s">
        <v>238</v>
      </c>
      <c r="B52" s="106"/>
      <c r="D52" s="57">
        <v>0</v>
      </c>
      <c r="E52" s="15"/>
      <c r="F52" s="57">
        <v>46236305112</v>
      </c>
    </row>
    <row r="53" spans="1:6" ht="21.75" customHeight="1" x14ac:dyDescent="0.2">
      <c r="A53" s="106" t="s">
        <v>239</v>
      </c>
      <c r="B53" s="106"/>
      <c r="D53" s="57">
        <v>0</v>
      </c>
      <c r="E53" s="15"/>
      <c r="F53" s="57">
        <v>46236305112</v>
      </c>
    </row>
    <row r="54" spans="1:6" ht="21.75" customHeight="1" x14ac:dyDescent="0.2">
      <c r="A54" s="106" t="s">
        <v>240</v>
      </c>
      <c r="B54" s="106"/>
      <c r="D54" s="57">
        <v>0</v>
      </c>
      <c r="E54" s="15"/>
      <c r="F54" s="57">
        <v>18494522043</v>
      </c>
    </row>
    <row r="55" spans="1:6" ht="21.75" customHeight="1" x14ac:dyDescent="0.2">
      <c r="A55" s="106" t="s">
        <v>241</v>
      </c>
      <c r="B55" s="106"/>
      <c r="D55" s="57">
        <v>0</v>
      </c>
      <c r="E55" s="15"/>
      <c r="F55" s="57">
        <v>18494522043</v>
      </c>
    </row>
    <row r="56" spans="1:6" ht="21.75" customHeight="1" x14ac:dyDescent="0.2">
      <c r="A56" s="106" t="s">
        <v>242</v>
      </c>
      <c r="B56" s="106"/>
      <c r="D56" s="57">
        <v>0</v>
      </c>
      <c r="E56" s="15"/>
      <c r="F56" s="57">
        <v>27741783065</v>
      </c>
    </row>
    <row r="57" spans="1:6" ht="21.75" customHeight="1" x14ac:dyDescent="0.2">
      <c r="A57" s="106" t="s">
        <v>243</v>
      </c>
      <c r="B57" s="106"/>
      <c r="D57" s="57">
        <v>0</v>
      </c>
      <c r="E57" s="15"/>
      <c r="F57" s="57">
        <v>2838753972</v>
      </c>
    </row>
    <row r="58" spans="1:6" ht="21.75" customHeight="1" x14ac:dyDescent="0.2">
      <c r="A58" s="106" t="s">
        <v>244</v>
      </c>
      <c r="B58" s="106"/>
      <c r="D58" s="57">
        <v>0</v>
      </c>
      <c r="E58" s="15"/>
      <c r="F58" s="57">
        <v>1989316535</v>
      </c>
    </row>
    <row r="59" spans="1:6" ht="21.75" customHeight="1" x14ac:dyDescent="0.2">
      <c r="A59" s="106" t="s">
        <v>245</v>
      </c>
      <c r="B59" s="106"/>
      <c r="D59" s="57">
        <v>0</v>
      </c>
      <c r="E59" s="15"/>
      <c r="F59" s="57">
        <v>72141592620</v>
      </c>
    </row>
    <row r="60" spans="1:6" ht="21.75" customHeight="1" x14ac:dyDescent="0.2">
      <c r="A60" s="106" t="s">
        <v>246</v>
      </c>
      <c r="B60" s="106"/>
      <c r="D60" s="57">
        <v>0</v>
      </c>
      <c r="E60" s="15"/>
      <c r="F60" s="57">
        <v>48320360654</v>
      </c>
    </row>
    <row r="61" spans="1:6" ht="21.75" customHeight="1" x14ac:dyDescent="0.2">
      <c r="A61" s="106" t="s">
        <v>247</v>
      </c>
      <c r="B61" s="106"/>
      <c r="D61" s="57">
        <v>0</v>
      </c>
      <c r="E61" s="15"/>
      <c r="F61" s="57">
        <v>1397334834</v>
      </c>
    </row>
    <row r="62" spans="1:6" ht="21.75" customHeight="1" x14ac:dyDescent="0.2">
      <c r="A62" s="106" t="s">
        <v>110</v>
      </c>
      <c r="B62" s="106"/>
      <c r="D62" s="57">
        <v>0</v>
      </c>
      <c r="E62" s="15"/>
      <c r="F62" s="57">
        <v>2945497620</v>
      </c>
    </row>
    <row r="63" spans="1:6" ht="21.75" customHeight="1" x14ac:dyDescent="0.2">
      <c r="A63" s="106" t="s">
        <v>111</v>
      </c>
      <c r="B63" s="106"/>
      <c r="D63" s="57">
        <v>7831980874</v>
      </c>
      <c r="E63" s="15"/>
      <c r="F63" s="57">
        <v>165625904334</v>
      </c>
    </row>
    <row r="64" spans="1:6" ht="21.75" customHeight="1" x14ac:dyDescent="0.2">
      <c r="A64" s="106" t="s">
        <v>248</v>
      </c>
      <c r="B64" s="106"/>
      <c r="D64" s="57">
        <v>0</v>
      </c>
      <c r="E64" s="15"/>
      <c r="F64" s="57">
        <v>24479210360</v>
      </c>
    </row>
    <row r="65" spans="1:6" ht="21.75" customHeight="1" x14ac:dyDescent="0.2">
      <c r="A65" s="106" t="s">
        <v>249</v>
      </c>
      <c r="B65" s="106"/>
      <c r="D65" s="57">
        <v>0</v>
      </c>
      <c r="E65" s="15"/>
      <c r="F65" s="57">
        <v>57475038233</v>
      </c>
    </row>
    <row r="66" spans="1:6" ht="21.75" customHeight="1" x14ac:dyDescent="0.2">
      <c r="A66" s="115" t="s">
        <v>250</v>
      </c>
      <c r="B66" s="115"/>
      <c r="C66" s="76"/>
      <c r="D66" s="75">
        <v>0</v>
      </c>
      <c r="E66" s="77"/>
      <c r="F66" s="75">
        <v>344706849</v>
      </c>
    </row>
    <row r="67" spans="1:6" ht="21.75" customHeight="1" x14ac:dyDescent="0.2">
      <c r="A67" s="115" t="s">
        <v>99</v>
      </c>
      <c r="B67" s="115"/>
      <c r="D67" s="75">
        <v>0</v>
      </c>
      <c r="E67" s="15"/>
      <c r="F67" s="75">
        <v>-135455359</v>
      </c>
    </row>
    <row r="68" spans="1:6" ht="21.75" customHeight="1" x14ac:dyDescent="0.2">
      <c r="A68" s="106" t="s">
        <v>251</v>
      </c>
      <c r="B68" s="106"/>
      <c r="D68" s="57">
        <v>0</v>
      </c>
      <c r="E68" s="15"/>
      <c r="F68" s="57">
        <v>1028593777</v>
      </c>
    </row>
    <row r="69" spans="1:6" ht="21.75" customHeight="1" x14ac:dyDescent="0.2">
      <c r="A69" s="106" t="s">
        <v>252</v>
      </c>
      <c r="B69" s="106"/>
      <c r="D69" s="57">
        <v>0</v>
      </c>
      <c r="E69" s="15"/>
      <c r="F69" s="57">
        <v>5245318624</v>
      </c>
    </row>
    <row r="70" spans="1:6" ht="21.75" customHeight="1" x14ac:dyDescent="0.2">
      <c r="A70" s="106" t="s">
        <v>253</v>
      </c>
      <c r="B70" s="106"/>
      <c r="D70" s="57">
        <v>0</v>
      </c>
      <c r="E70" s="15"/>
      <c r="F70" s="57">
        <v>5450704109</v>
      </c>
    </row>
    <row r="71" spans="1:6" ht="21.75" customHeight="1" x14ac:dyDescent="0.2">
      <c r="A71" s="106" t="s">
        <v>254</v>
      </c>
      <c r="B71" s="106"/>
      <c r="D71" s="57">
        <v>194934444</v>
      </c>
      <c r="E71" s="15"/>
      <c r="F71" s="57">
        <v>36065412632</v>
      </c>
    </row>
    <row r="72" spans="1:6" ht="21.75" customHeight="1" x14ac:dyDescent="0.2">
      <c r="A72" s="106" t="s">
        <v>255</v>
      </c>
      <c r="B72" s="106"/>
      <c r="D72" s="57">
        <v>0</v>
      </c>
      <c r="E72" s="15"/>
      <c r="F72" s="57">
        <v>12853719615</v>
      </c>
    </row>
    <row r="73" spans="1:6" ht="21.75" customHeight="1" x14ac:dyDescent="0.2">
      <c r="A73" s="106" t="s">
        <v>256</v>
      </c>
      <c r="B73" s="106"/>
      <c r="D73" s="57">
        <v>0</v>
      </c>
      <c r="E73" s="15"/>
      <c r="F73" s="57">
        <v>9891266383</v>
      </c>
    </row>
    <row r="74" spans="1:6" ht="21.75" customHeight="1" x14ac:dyDescent="0.2">
      <c r="A74" s="106" t="s">
        <v>257</v>
      </c>
      <c r="B74" s="106"/>
      <c r="D74" s="57">
        <v>0</v>
      </c>
      <c r="E74" s="15"/>
      <c r="F74" s="57">
        <v>3269760656</v>
      </c>
    </row>
    <row r="75" spans="1:6" ht="21.75" customHeight="1" x14ac:dyDescent="0.2">
      <c r="A75" s="106" t="s">
        <v>258</v>
      </c>
      <c r="B75" s="106"/>
      <c r="D75" s="57">
        <v>0</v>
      </c>
      <c r="E75" s="15"/>
      <c r="F75" s="57">
        <v>5871926229</v>
      </c>
    </row>
    <row r="76" spans="1:6" ht="21.75" customHeight="1" x14ac:dyDescent="0.2">
      <c r="A76" s="106" t="s">
        <v>259</v>
      </c>
      <c r="B76" s="106"/>
      <c r="D76" s="57">
        <v>0</v>
      </c>
      <c r="E76" s="15"/>
      <c r="F76" s="57">
        <v>8012178378</v>
      </c>
    </row>
    <row r="77" spans="1:6" ht="21.75" customHeight="1" x14ac:dyDescent="0.2">
      <c r="A77" s="106" t="s">
        <v>112</v>
      </c>
      <c r="B77" s="106"/>
      <c r="D77" s="57">
        <v>8312303682</v>
      </c>
      <c r="E77" s="15"/>
      <c r="F77" s="57">
        <v>38268756945</v>
      </c>
    </row>
    <row r="78" spans="1:6" ht="21.75" customHeight="1" x14ac:dyDescent="0.2">
      <c r="A78" s="106" t="s">
        <v>260</v>
      </c>
      <c r="B78" s="106"/>
      <c r="D78" s="57">
        <v>0</v>
      </c>
      <c r="E78" s="15"/>
      <c r="F78" s="57">
        <v>2685245902</v>
      </c>
    </row>
    <row r="79" spans="1:6" ht="21.75" customHeight="1" x14ac:dyDescent="0.2">
      <c r="A79" s="106" t="s">
        <v>113</v>
      </c>
      <c r="B79" s="106"/>
      <c r="D79" s="57">
        <v>6076973958</v>
      </c>
      <c r="E79" s="15"/>
      <c r="F79" s="57">
        <v>24846154272</v>
      </c>
    </row>
    <row r="80" spans="1:6" ht="21.75" customHeight="1" x14ac:dyDescent="0.2">
      <c r="A80" s="106" t="s">
        <v>114</v>
      </c>
      <c r="B80" s="106"/>
      <c r="D80" s="57">
        <v>12783308412</v>
      </c>
      <c r="E80" s="15"/>
      <c r="F80" s="57">
        <v>51799687320</v>
      </c>
    </row>
    <row r="81" spans="1:6" ht="21.75" customHeight="1" x14ac:dyDescent="0.2">
      <c r="A81" s="106" t="s">
        <v>115</v>
      </c>
      <c r="B81" s="106"/>
      <c r="D81" s="57">
        <v>1902672795</v>
      </c>
      <c r="E81" s="15"/>
      <c r="F81" s="57">
        <v>8274819023</v>
      </c>
    </row>
    <row r="82" spans="1:6" ht="21.75" customHeight="1" x14ac:dyDescent="0.2">
      <c r="A82" s="106" t="s">
        <v>261</v>
      </c>
      <c r="B82" s="106"/>
      <c r="D82" s="57">
        <v>0</v>
      </c>
      <c r="E82" s="15"/>
      <c r="F82" s="57">
        <v>119440382480</v>
      </c>
    </row>
    <row r="83" spans="1:6" ht="21.75" customHeight="1" x14ac:dyDescent="0.2">
      <c r="A83" s="106" t="s">
        <v>262</v>
      </c>
      <c r="B83" s="106"/>
      <c r="D83" s="57">
        <v>0</v>
      </c>
      <c r="E83" s="15"/>
      <c r="F83" s="57">
        <v>28001817891</v>
      </c>
    </row>
    <row r="84" spans="1:6" ht="21.75" customHeight="1" x14ac:dyDescent="0.2">
      <c r="A84" s="106" t="s">
        <v>263</v>
      </c>
      <c r="B84" s="106"/>
      <c r="D84" s="57">
        <v>0</v>
      </c>
      <c r="E84" s="15"/>
      <c r="F84" s="57">
        <v>15385311666</v>
      </c>
    </row>
    <row r="85" spans="1:6" ht="21.75" customHeight="1" x14ac:dyDescent="0.2">
      <c r="A85" s="106" t="s">
        <v>264</v>
      </c>
      <c r="B85" s="106"/>
      <c r="D85" s="57">
        <v>0</v>
      </c>
      <c r="E85" s="15"/>
      <c r="F85" s="57">
        <v>504945001</v>
      </c>
    </row>
    <row r="86" spans="1:6" ht="21.75" customHeight="1" x14ac:dyDescent="0.2">
      <c r="A86" s="106" t="s">
        <v>116</v>
      </c>
      <c r="B86" s="106"/>
      <c r="D86" s="57">
        <v>26187580299</v>
      </c>
      <c r="E86" s="15"/>
      <c r="F86" s="57">
        <v>98030885213</v>
      </c>
    </row>
    <row r="87" spans="1:6" ht="21.75" customHeight="1" x14ac:dyDescent="0.2">
      <c r="A87" s="106" t="s">
        <v>265</v>
      </c>
      <c r="B87" s="106"/>
      <c r="D87" s="57">
        <v>0</v>
      </c>
      <c r="E87" s="15"/>
      <c r="F87" s="57">
        <v>22128166659</v>
      </c>
    </row>
    <row r="88" spans="1:6" ht="21.75" customHeight="1" x14ac:dyDescent="0.2">
      <c r="A88" s="106" t="s">
        <v>117</v>
      </c>
      <c r="B88" s="106"/>
      <c r="D88" s="57">
        <v>12959016382</v>
      </c>
      <c r="E88" s="15"/>
      <c r="F88" s="57">
        <v>48094262281</v>
      </c>
    </row>
    <row r="89" spans="1:6" ht="21.75" customHeight="1" x14ac:dyDescent="0.2">
      <c r="A89" s="106" t="s">
        <v>266</v>
      </c>
      <c r="B89" s="106"/>
      <c r="D89" s="57">
        <v>0</v>
      </c>
      <c r="E89" s="15"/>
      <c r="F89" s="57">
        <v>10480283123</v>
      </c>
    </row>
    <row r="90" spans="1:6" ht="21.75" customHeight="1" x14ac:dyDescent="0.2">
      <c r="A90" s="106" t="s">
        <v>267</v>
      </c>
      <c r="B90" s="106"/>
      <c r="D90" s="57">
        <v>0</v>
      </c>
      <c r="E90" s="15"/>
      <c r="F90" s="57">
        <v>5952043643</v>
      </c>
    </row>
    <row r="91" spans="1:6" ht="21.75" customHeight="1" x14ac:dyDescent="0.2">
      <c r="A91" s="106" t="s">
        <v>268</v>
      </c>
      <c r="B91" s="106"/>
      <c r="D91" s="57">
        <v>0</v>
      </c>
      <c r="E91" s="15"/>
      <c r="F91" s="57">
        <v>4536666667</v>
      </c>
    </row>
    <row r="92" spans="1:6" ht="21.75" customHeight="1" x14ac:dyDescent="0.2">
      <c r="A92" s="106" t="s">
        <v>269</v>
      </c>
      <c r="B92" s="106"/>
      <c r="D92" s="57">
        <v>0</v>
      </c>
      <c r="E92" s="15"/>
      <c r="F92" s="57">
        <v>7981707501</v>
      </c>
    </row>
    <row r="93" spans="1:6" ht="21.75" customHeight="1" x14ac:dyDescent="0.2">
      <c r="A93" s="106" t="s">
        <v>270</v>
      </c>
      <c r="B93" s="106"/>
      <c r="D93" s="57">
        <v>0</v>
      </c>
      <c r="E93" s="15"/>
      <c r="F93" s="57">
        <v>15941844647</v>
      </c>
    </row>
    <row r="94" spans="1:6" ht="21.75" customHeight="1" x14ac:dyDescent="0.2">
      <c r="A94" s="106" t="s">
        <v>271</v>
      </c>
      <c r="B94" s="106"/>
      <c r="D94" s="57">
        <v>0</v>
      </c>
      <c r="E94" s="15"/>
      <c r="F94" s="57">
        <v>11541233334</v>
      </c>
    </row>
    <row r="95" spans="1:6" ht="21.75" customHeight="1" x14ac:dyDescent="0.2">
      <c r="A95" s="106" t="s">
        <v>118</v>
      </c>
      <c r="B95" s="106"/>
      <c r="D95" s="57">
        <v>9900885231</v>
      </c>
      <c r="E95" s="15"/>
      <c r="F95" s="57">
        <v>34469748582</v>
      </c>
    </row>
    <row r="96" spans="1:6" ht="21.75" customHeight="1" x14ac:dyDescent="0.2">
      <c r="A96" s="106" t="s">
        <v>119</v>
      </c>
      <c r="B96" s="106"/>
      <c r="D96" s="57">
        <v>4257770472</v>
      </c>
      <c r="E96" s="15"/>
      <c r="F96" s="57">
        <v>29501537490</v>
      </c>
    </row>
    <row r="97" spans="1:6" ht="21.75" customHeight="1" x14ac:dyDescent="0.2">
      <c r="A97" s="106" t="s">
        <v>272</v>
      </c>
      <c r="B97" s="106"/>
      <c r="D97" s="57">
        <v>0</v>
      </c>
      <c r="E97" s="15"/>
      <c r="F97" s="57">
        <v>855737700</v>
      </c>
    </row>
    <row r="98" spans="1:6" ht="21.75" customHeight="1" x14ac:dyDescent="0.2">
      <c r="A98" s="106" t="s">
        <v>273</v>
      </c>
      <c r="B98" s="106"/>
      <c r="D98" s="57">
        <v>0</v>
      </c>
      <c r="E98" s="15"/>
      <c r="F98" s="57">
        <v>9537086065</v>
      </c>
    </row>
    <row r="99" spans="1:6" ht="21.75" customHeight="1" x14ac:dyDescent="0.2">
      <c r="A99" s="106" t="s">
        <v>120</v>
      </c>
      <c r="B99" s="106"/>
      <c r="D99" s="57">
        <v>11300262268</v>
      </c>
      <c r="E99" s="15"/>
      <c r="F99" s="57">
        <v>32854863357</v>
      </c>
    </row>
    <row r="100" spans="1:6" ht="21.75" customHeight="1" x14ac:dyDescent="0.2">
      <c r="A100" s="106" t="s">
        <v>274</v>
      </c>
      <c r="B100" s="106"/>
      <c r="D100" s="57">
        <v>0</v>
      </c>
      <c r="E100" s="15"/>
      <c r="F100" s="57">
        <v>40445472784</v>
      </c>
    </row>
    <row r="101" spans="1:6" ht="21.75" customHeight="1" x14ac:dyDescent="0.2">
      <c r="A101" s="106" t="s">
        <v>275</v>
      </c>
      <c r="B101" s="106"/>
      <c r="D101" s="57">
        <v>0</v>
      </c>
      <c r="E101" s="15"/>
      <c r="F101" s="57">
        <v>33650273216</v>
      </c>
    </row>
    <row r="102" spans="1:6" ht="21.75" customHeight="1" x14ac:dyDescent="0.2">
      <c r="A102" s="106" t="s">
        <v>276</v>
      </c>
      <c r="B102" s="106"/>
      <c r="D102" s="57">
        <v>0</v>
      </c>
      <c r="E102" s="15"/>
      <c r="F102" s="57">
        <v>23342794378</v>
      </c>
    </row>
    <row r="103" spans="1:6" ht="21.75" customHeight="1" x14ac:dyDescent="0.2">
      <c r="A103" s="106" t="s">
        <v>277</v>
      </c>
      <c r="B103" s="106"/>
      <c r="D103" s="57">
        <v>0</v>
      </c>
      <c r="E103" s="15"/>
      <c r="F103" s="57">
        <v>3287006802</v>
      </c>
    </row>
    <row r="104" spans="1:6" ht="21.75" customHeight="1" x14ac:dyDescent="0.2">
      <c r="A104" s="106" t="s">
        <v>278</v>
      </c>
      <c r="B104" s="106"/>
      <c r="D104" s="57">
        <v>0</v>
      </c>
      <c r="E104" s="15"/>
      <c r="F104" s="57">
        <v>13683838311</v>
      </c>
    </row>
    <row r="105" spans="1:6" ht="21.75" customHeight="1" x14ac:dyDescent="0.2">
      <c r="A105" s="106" t="s">
        <v>279</v>
      </c>
      <c r="B105" s="106"/>
      <c r="D105" s="57">
        <v>0</v>
      </c>
      <c r="E105" s="15"/>
      <c r="F105" s="57">
        <v>16125288523</v>
      </c>
    </row>
    <row r="106" spans="1:6" ht="21.75" customHeight="1" x14ac:dyDescent="0.2">
      <c r="A106" s="106" t="s">
        <v>121</v>
      </c>
      <c r="B106" s="106"/>
      <c r="D106" s="57">
        <v>16121693982</v>
      </c>
      <c r="E106" s="15"/>
      <c r="F106" s="57">
        <v>39104754089</v>
      </c>
    </row>
    <row r="107" spans="1:6" ht="21.75" customHeight="1" x14ac:dyDescent="0.2">
      <c r="A107" s="106" t="s">
        <v>122</v>
      </c>
      <c r="B107" s="106"/>
      <c r="D107" s="57">
        <v>21211</v>
      </c>
      <c r="E107" s="15"/>
      <c r="F107" s="57">
        <v>31650</v>
      </c>
    </row>
    <row r="108" spans="1:6" ht="21.75" customHeight="1" x14ac:dyDescent="0.2">
      <c r="A108" s="106" t="s">
        <v>123</v>
      </c>
      <c r="B108" s="106"/>
      <c r="D108" s="57">
        <v>13340163941</v>
      </c>
      <c r="E108" s="15"/>
      <c r="F108" s="57">
        <v>26249999999</v>
      </c>
    </row>
    <row r="109" spans="1:6" ht="21.75" customHeight="1" x14ac:dyDescent="0.2">
      <c r="A109" s="106" t="s">
        <v>124</v>
      </c>
      <c r="B109" s="106"/>
      <c r="D109" s="57">
        <v>13340163941</v>
      </c>
      <c r="E109" s="15"/>
      <c r="F109" s="57">
        <v>26249999999</v>
      </c>
    </row>
    <row r="110" spans="1:6" ht="21.75" customHeight="1" x14ac:dyDescent="0.2">
      <c r="A110" s="106" t="s">
        <v>125</v>
      </c>
      <c r="B110" s="106"/>
      <c r="D110" s="57">
        <v>13340163941</v>
      </c>
      <c r="E110" s="15"/>
      <c r="F110" s="57">
        <v>26249999999</v>
      </c>
    </row>
    <row r="111" spans="1:6" ht="21.75" customHeight="1" x14ac:dyDescent="0.2">
      <c r="A111" s="106" t="s">
        <v>126</v>
      </c>
      <c r="B111" s="106"/>
      <c r="D111" s="57">
        <v>13340163941</v>
      </c>
      <c r="E111" s="15"/>
      <c r="F111" s="57">
        <v>26249999999</v>
      </c>
    </row>
    <row r="112" spans="1:6" ht="21.75" customHeight="1" x14ac:dyDescent="0.2">
      <c r="A112" s="106" t="s">
        <v>127</v>
      </c>
      <c r="B112" s="106"/>
      <c r="D112" s="57">
        <v>13340163941</v>
      </c>
      <c r="E112" s="15"/>
      <c r="F112" s="57">
        <v>26249999999</v>
      </c>
    </row>
    <row r="113" spans="1:6" ht="21.75" customHeight="1" x14ac:dyDescent="0.2">
      <c r="A113" s="106" t="s">
        <v>128</v>
      </c>
      <c r="B113" s="106"/>
      <c r="D113" s="57">
        <v>13340163941</v>
      </c>
      <c r="E113" s="15"/>
      <c r="F113" s="57">
        <v>26249999999</v>
      </c>
    </row>
    <row r="114" spans="1:6" ht="21.75" customHeight="1" x14ac:dyDescent="0.2">
      <c r="A114" s="106" t="s">
        <v>129</v>
      </c>
      <c r="B114" s="106"/>
      <c r="D114" s="57">
        <v>7973415992</v>
      </c>
      <c r="E114" s="15"/>
      <c r="F114" s="57">
        <v>15689624996</v>
      </c>
    </row>
    <row r="115" spans="1:6" ht="21.75" customHeight="1" x14ac:dyDescent="0.2">
      <c r="A115" s="106" t="s">
        <v>280</v>
      </c>
      <c r="B115" s="106"/>
      <c r="D115" s="57">
        <v>780116356</v>
      </c>
      <c r="E115" s="15"/>
      <c r="F115" s="57">
        <v>1896134764</v>
      </c>
    </row>
    <row r="116" spans="1:6" ht="21.75" customHeight="1" x14ac:dyDescent="0.2">
      <c r="A116" s="106" t="s">
        <v>130</v>
      </c>
      <c r="B116" s="106"/>
      <c r="D116" s="57">
        <v>25819918062</v>
      </c>
      <c r="E116" s="15"/>
      <c r="F116" s="57">
        <v>50722377046</v>
      </c>
    </row>
    <row r="117" spans="1:6" ht="21.75" customHeight="1" x14ac:dyDescent="0.2">
      <c r="A117" s="106" t="s">
        <v>131</v>
      </c>
      <c r="B117" s="106"/>
      <c r="D117" s="57">
        <v>42101557383</v>
      </c>
      <c r="E117" s="15"/>
      <c r="F117" s="57">
        <v>76054426228</v>
      </c>
    </row>
    <row r="118" spans="1:6" ht="21.75" customHeight="1" x14ac:dyDescent="0.2">
      <c r="A118" s="106" t="s">
        <v>132</v>
      </c>
      <c r="B118" s="106"/>
      <c r="D118" s="57">
        <v>13473487967</v>
      </c>
      <c r="E118" s="15"/>
      <c r="F118" s="57">
        <v>23125014389</v>
      </c>
    </row>
    <row r="119" spans="1:6" ht="21.75" customHeight="1" x14ac:dyDescent="0.2">
      <c r="A119" s="106" t="s">
        <v>133</v>
      </c>
      <c r="B119" s="106"/>
      <c r="D119" s="57">
        <v>10300546438</v>
      </c>
      <c r="E119" s="15"/>
      <c r="F119" s="57">
        <v>22581967191</v>
      </c>
    </row>
    <row r="120" spans="1:6" ht="21.75" customHeight="1" x14ac:dyDescent="0.2">
      <c r="A120" s="106" t="s">
        <v>134</v>
      </c>
      <c r="B120" s="106"/>
      <c r="D120" s="57">
        <v>20896567234</v>
      </c>
      <c r="E120" s="15"/>
      <c r="F120" s="57">
        <v>41119051654</v>
      </c>
    </row>
    <row r="121" spans="1:6" ht="21.75" customHeight="1" x14ac:dyDescent="0.2">
      <c r="A121" s="106" t="s">
        <v>135</v>
      </c>
      <c r="B121" s="106"/>
      <c r="D121" s="57">
        <v>14329180329</v>
      </c>
      <c r="E121" s="15"/>
      <c r="F121" s="57">
        <v>24255737678</v>
      </c>
    </row>
    <row r="122" spans="1:6" ht="21.75" customHeight="1" x14ac:dyDescent="0.2">
      <c r="A122" s="106" t="s">
        <v>136</v>
      </c>
      <c r="B122" s="106"/>
      <c r="D122" s="57">
        <v>12976143841</v>
      </c>
      <c r="E122" s="15"/>
      <c r="F122" s="57">
        <v>22365488091</v>
      </c>
    </row>
    <row r="123" spans="1:6" ht="21.75" customHeight="1" x14ac:dyDescent="0.2">
      <c r="A123" s="106" t="s">
        <v>137</v>
      </c>
      <c r="B123" s="106"/>
      <c r="D123" s="57">
        <v>23804918042</v>
      </c>
      <c r="E123" s="15"/>
      <c r="F123" s="57">
        <v>43613661192</v>
      </c>
    </row>
    <row r="124" spans="1:6" ht="21.75" customHeight="1" x14ac:dyDescent="0.2">
      <c r="A124" s="106" t="s">
        <v>138</v>
      </c>
      <c r="B124" s="106"/>
      <c r="D124" s="57">
        <v>1745241333</v>
      </c>
      <c r="E124" s="15"/>
      <c r="F124" s="57">
        <v>1745296028</v>
      </c>
    </row>
    <row r="125" spans="1:6" ht="21.75" customHeight="1" x14ac:dyDescent="0.2">
      <c r="A125" s="106" t="s">
        <v>139</v>
      </c>
      <c r="B125" s="106"/>
      <c r="D125" s="57">
        <v>13504509254</v>
      </c>
      <c r="E125" s="15"/>
      <c r="F125" s="57">
        <v>29814663888</v>
      </c>
    </row>
    <row r="126" spans="1:6" ht="21.75" customHeight="1" x14ac:dyDescent="0.2">
      <c r="A126" s="106" t="s">
        <v>140</v>
      </c>
      <c r="B126" s="106"/>
      <c r="D126" s="57">
        <v>2995364382</v>
      </c>
      <c r="E126" s="15"/>
      <c r="F126" s="57">
        <v>5137782941</v>
      </c>
    </row>
    <row r="127" spans="1:6" ht="21.75" customHeight="1" x14ac:dyDescent="0.2">
      <c r="A127" s="106" t="s">
        <v>141</v>
      </c>
      <c r="B127" s="106"/>
      <c r="D127" s="57">
        <v>13678063908</v>
      </c>
      <c r="E127" s="15"/>
      <c r="F127" s="57">
        <v>23385077004</v>
      </c>
    </row>
    <row r="128" spans="1:6" ht="21.75" customHeight="1" x14ac:dyDescent="0.2">
      <c r="A128" s="106" t="s">
        <v>142</v>
      </c>
      <c r="B128" s="106"/>
      <c r="D128" s="57">
        <v>10940876712</v>
      </c>
      <c r="E128" s="15"/>
      <c r="F128" s="57">
        <v>17065106208</v>
      </c>
    </row>
    <row r="129" spans="1:6" ht="21.75" customHeight="1" x14ac:dyDescent="0.2">
      <c r="A129" s="106" t="s">
        <v>143</v>
      </c>
      <c r="B129" s="106"/>
      <c r="D129" s="57">
        <v>13400153424</v>
      </c>
      <c r="E129" s="15"/>
      <c r="F129" s="57">
        <v>20484267080</v>
      </c>
    </row>
    <row r="130" spans="1:6" ht="21.75" customHeight="1" x14ac:dyDescent="0.2">
      <c r="A130" s="106" t="s">
        <v>144</v>
      </c>
      <c r="B130" s="106"/>
      <c r="D130" s="57">
        <v>10578813697</v>
      </c>
      <c r="E130" s="15"/>
      <c r="F130" s="57">
        <v>15842424625</v>
      </c>
    </row>
    <row r="131" spans="1:6" ht="21.75" customHeight="1" x14ac:dyDescent="0.2">
      <c r="A131" s="106" t="s">
        <v>145</v>
      </c>
      <c r="B131" s="106"/>
      <c r="D131" s="57">
        <v>36114621636</v>
      </c>
      <c r="E131" s="15"/>
      <c r="F131" s="57">
        <v>55353982281</v>
      </c>
    </row>
    <row r="132" spans="1:6" ht="21.75" customHeight="1" x14ac:dyDescent="0.2">
      <c r="A132" s="106" t="s">
        <v>146</v>
      </c>
      <c r="B132" s="106"/>
      <c r="D132" s="57">
        <v>24192739725</v>
      </c>
      <c r="E132" s="15"/>
      <c r="F132" s="57">
        <v>32468436440</v>
      </c>
    </row>
    <row r="133" spans="1:6" ht="21.75" customHeight="1" x14ac:dyDescent="0.2">
      <c r="A133" s="106" t="s">
        <v>147</v>
      </c>
      <c r="B133" s="106"/>
      <c r="D133" s="57">
        <v>19266725318</v>
      </c>
      <c r="E133" s="15"/>
      <c r="F133" s="57">
        <v>25137640618</v>
      </c>
    </row>
    <row r="134" spans="1:6" ht="21.75" customHeight="1" x14ac:dyDescent="0.2">
      <c r="A134" s="106" t="s">
        <v>148</v>
      </c>
      <c r="B134" s="106"/>
      <c r="D134" s="57">
        <v>26002732253</v>
      </c>
      <c r="E134" s="15"/>
      <c r="F134" s="57">
        <v>33926229513</v>
      </c>
    </row>
    <row r="135" spans="1:6" ht="21.75" customHeight="1" x14ac:dyDescent="0.2">
      <c r="A135" s="106" t="s">
        <v>149</v>
      </c>
      <c r="B135" s="106"/>
      <c r="D135" s="57">
        <v>39206515493</v>
      </c>
      <c r="E135" s="15"/>
      <c r="F135" s="57">
        <v>51092553743</v>
      </c>
    </row>
    <row r="136" spans="1:6" ht="21.75" customHeight="1" x14ac:dyDescent="0.2">
      <c r="A136" s="106" t="s">
        <v>150</v>
      </c>
      <c r="B136" s="106"/>
      <c r="D136" s="57">
        <v>7982923491</v>
      </c>
      <c r="E136" s="15"/>
      <c r="F136" s="57">
        <v>8240437152</v>
      </c>
    </row>
    <row r="137" spans="1:6" ht="21.75" customHeight="1" x14ac:dyDescent="0.2">
      <c r="A137" s="106" t="s">
        <v>151</v>
      </c>
      <c r="B137" s="106"/>
      <c r="D137" s="57">
        <v>13617322394</v>
      </c>
      <c r="E137" s="15"/>
      <c r="F137" s="57">
        <v>13617322394</v>
      </c>
    </row>
    <row r="138" spans="1:6" ht="21.75" customHeight="1" x14ac:dyDescent="0.2">
      <c r="A138" s="106" t="s">
        <v>152</v>
      </c>
      <c r="B138" s="106"/>
      <c r="D138" s="57">
        <v>31575136600</v>
      </c>
      <c r="E138" s="15"/>
      <c r="F138" s="57">
        <v>31575136600</v>
      </c>
    </row>
    <row r="139" spans="1:6" ht="21.75" customHeight="1" x14ac:dyDescent="0.2">
      <c r="A139" s="106" t="s">
        <v>153</v>
      </c>
      <c r="B139" s="106"/>
      <c r="D139" s="57">
        <v>17046466224</v>
      </c>
      <c r="E139" s="15"/>
      <c r="F139" s="57">
        <v>17046466224</v>
      </c>
    </row>
    <row r="140" spans="1:6" ht="21.75" customHeight="1" x14ac:dyDescent="0.2">
      <c r="A140" s="106" t="s">
        <v>154</v>
      </c>
      <c r="B140" s="106"/>
      <c r="D140" s="57">
        <v>5120525235</v>
      </c>
      <c r="E140" s="15"/>
      <c r="F140" s="57">
        <v>5120525235</v>
      </c>
    </row>
    <row r="141" spans="1:6" ht="21.75" customHeight="1" x14ac:dyDescent="0.2">
      <c r="A141" s="106" t="s">
        <v>155</v>
      </c>
      <c r="B141" s="106"/>
      <c r="D141" s="57">
        <v>7131147534</v>
      </c>
      <c r="E141" s="15"/>
      <c r="F141" s="57">
        <v>7131147534</v>
      </c>
    </row>
    <row r="142" spans="1:6" ht="21.75" customHeight="1" x14ac:dyDescent="0.2">
      <c r="A142" s="106" t="s">
        <v>156</v>
      </c>
      <c r="B142" s="106"/>
      <c r="D142" s="57">
        <v>34072622946</v>
      </c>
      <c r="E142" s="15"/>
      <c r="F142" s="57">
        <v>34072622946</v>
      </c>
    </row>
    <row r="143" spans="1:6" ht="21.75" customHeight="1" x14ac:dyDescent="0.2">
      <c r="A143" s="106" t="s">
        <v>157</v>
      </c>
      <c r="B143" s="106"/>
      <c r="D143" s="57">
        <v>1323238294</v>
      </c>
      <c r="E143" s="15"/>
      <c r="F143" s="57">
        <v>1323238294</v>
      </c>
    </row>
    <row r="144" spans="1:6" ht="21.75" customHeight="1" x14ac:dyDescent="0.2">
      <c r="A144" s="106" t="s">
        <v>158</v>
      </c>
      <c r="B144" s="106"/>
      <c r="D144" s="57">
        <v>15578229504</v>
      </c>
      <c r="E144" s="15"/>
      <c r="F144" s="57">
        <v>15578229504</v>
      </c>
    </row>
    <row r="145" spans="1:6" ht="21.75" customHeight="1" x14ac:dyDescent="0.2">
      <c r="A145" s="106" t="s">
        <v>159</v>
      </c>
      <c r="B145" s="106"/>
      <c r="D145" s="57">
        <v>4357923493</v>
      </c>
      <c r="E145" s="15"/>
      <c r="F145" s="57">
        <v>4357923493</v>
      </c>
    </row>
    <row r="146" spans="1:6" ht="21.75" customHeight="1" x14ac:dyDescent="0.2">
      <c r="A146" s="106" t="s">
        <v>160</v>
      </c>
      <c r="B146" s="106"/>
      <c r="D146" s="57">
        <v>3593630865</v>
      </c>
      <c r="E146" s="15"/>
      <c r="F146" s="57">
        <v>3593630865</v>
      </c>
    </row>
    <row r="147" spans="1:6" ht="21.75" customHeight="1" x14ac:dyDescent="0.2">
      <c r="A147" s="106" t="s">
        <v>161</v>
      </c>
      <c r="B147" s="106"/>
      <c r="D147" s="57">
        <v>661984420</v>
      </c>
      <c r="E147" s="15"/>
      <c r="F147" s="57">
        <v>661984420</v>
      </c>
    </row>
    <row r="148" spans="1:6" ht="21.75" customHeight="1" x14ac:dyDescent="0.2">
      <c r="A148" s="106" t="s">
        <v>162</v>
      </c>
      <c r="B148" s="106"/>
      <c r="D148" s="57">
        <v>5896085076</v>
      </c>
      <c r="E148" s="15"/>
      <c r="F148" s="57">
        <v>5896085076</v>
      </c>
    </row>
    <row r="149" spans="1:6" ht="21.75" customHeight="1" x14ac:dyDescent="0.2">
      <c r="A149" s="106" t="s">
        <v>163</v>
      </c>
      <c r="B149" s="106"/>
      <c r="D149" s="57">
        <v>902308848</v>
      </c>
      <c r="E149" s="15"/>
      <c r="F149" s="57">
        <v>902308848</v>
      </c>
    </row>
    <row r="150" spans="1:6" ht="21.75" customHeight="1" x14ac:dyDescent="0.2">
      <c r="A150" s="106" t="s">
        <v>164</v>
      </c>
      <c r="B150" s="106"/>
      <c r="D150" s="57">
        <v>1980874315</v>
      </c>
      <c r="E150" s="15"/>
      <c r="F150" s="57">
        <v>1980874315</v>
      </c>
    </row>
    <row r="151" spans="1:6" ht="21.75" customHeight="1" x14ac:dyDescent="0.2">
      <c r="A151" s="106" t="s">
        <v>165</v>
      </c>
      <c r="B151" s="106"/>
      <c r="D151" s="57">
        <v>1749634970</v>
      </c>
      <c r="E151" s="15"/>
      <c r="F151" s="57">
        <v>1749634970</v>
      </c>
    </row>
    <row r="152" spans="1:6" ht="21.75" customHeight="1" x14ac:dyDescent="0.2">
      <c r="A152" s="107" t="s">
        <v>166</v>
      </c>
      <c r="B152" s="107"/>
      <c r="D152" s="58">
        <v>289263114</v>
      </c>
      <c r="E152" s="15"/>
      <c r="F152" s="58">
        <v>289263114</v>
      </c>
    </row>
    <row r="153" spans="1:6" ht="21.75" customHeight="1" thickBot="1" x14ac:dyDescent="0.25">
      <c r="A153" s="96" t="s">
        <v>20</v>
      </c>
      <c r="B153" s="96"/>
      <c r="D153" s="59">
        <f>SUM(D8:D152)</f>
        <v>745634123933</v>
      </c>
      <c r="E153" s="15"/>
      <c r="F153" s="59">
        <f>SUM(F8:F152)</f>
        <v>2621118962372</v>
      </c>
    </row>
    <row r="154" spans="1:6" ht="13.5" thickTop="1" x14ac:dyDescent="0.2"/>
  </sheetData>
  <mergeCells count="152">
    <mergeCell ref="A1:F1"/>
    <mergeCell ref="A2:F2"/>
    <mergeCell ref="A3:F3"/>
    <mergeCell ref="B5:F5"/>
    <mergeCell ref="D6:E6"/>
    <mergeCell ref="A7:B7"/>
    <mergeCell ref="A67:B6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17" zoomScaleNormal="100" zoomScaleSheetLayoutView="117" workbookViewId="0">
      <selection activeCell="A8" sqref="A8:B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100" t="s">
        <v>0</v>
      </c>
      <c r="B1" s="100"/>
      <c r="C1" s="100"/>
      <c r="D1" s="100"/>
      <c r="E1" s="100"/>
      <c r="F1" s="100"/>
    </row>
    <row r="2" spans="1:6" ht="21.75" customHeight="1" x14ac:dyDescent="0.2">
      <c r="A2" s="100" t="s">
        <v>167</v>
      </c>
      <c r="B2" s="100"/>
      <c r="C2" s="100"/>
      <c r="D2" s="100"/>
      <c r="E2" s="100"/>
      <c r="F2" s="100"/>
    </row>
    <row r="3" spans="1:6" ht="21.75" customHeight="1" x14ac:dyDescent="0.2">
      <c r="A3" s="100" t="s">
        <v>2</v>
      </c>
      <c r="B3" s="100"/>
      <c r="C3" s="100"/>
      <c r="D3" s="100"/>
      <c r="E3" s="100"/>
      <c r="F3" s="100"/>
    </row>
    <row r="4" spans="1:6" ht="14.45" customHeight="1" x14ac:dyDescent="0.2"/>
    <row r="5" spans="1:6" ht="29.1" customHeight="1" x14ac:dyDescent="0.2">
      <c r="A5" s="1" t="s">
        <v>281</v>
      </c>
      <c r="B5" s="101" t="s">
        <v>182</v>
      </c>
      <c r="C5" s="101"/>
      <c r="D5" s="101"/>
      <c r="E5" s="101"/>
      <c r="F5" s="101"/>
    </row>
    <row r="6" spans="1:6" ht="14.45" customHeight="1" x14ac:dyDescent="0.2">
      <c r="D6" s="2" t="s">
        <v>186</v>
      </c>
      <c r="F6" s="2" t="s">
        <v>9</v>
      </c>
    </row>
    <row r="7" spans="1:6" ht="14.45" customHeight="1" x14ac:dyDescent="0.2">
      <c r="A7" s="97" t="s">
        <v>182</v>
      </c>
      <c r="B7" s="97"/>
      <c r="D7" s="4" t="s">
        <v>96</v>
      </c>
      <c r="F7" s="4" t="s">
        <v>96</v>
      </c>
    </row>
    <row r="8" spans="1:6" ht="21.75" customHeight="1" x14ac:dyDescent="0.2">
      <c r="A8" s="108" t="s">
        <v>182</v>
      </c>
      <c r="B8" s="108"/>
      <c r="D8" s="18">
        <v>0</v>
      </c>
      <c r="E8" s="15"/>
      <c r="F8" s="18">
        <v>77280101</v>
      </c>
    </row>
    <row r="9" spans="1:6" ht="21.75" customHeight="1" x14ac:dyDescent="0.2">
      <c r="A9" s="106" t="s">
        <v>282</v>
      </c>
      <c r="B9" s="106"/>
      <c r="D9" s="45">
        <v>0</v>
      </c>
      <c r="E9" s="15"/>
      <c r="F9" s="45">
        <v>700341413</v>
      </c>
    </row>
    <row r="10" spans="1:6" ht="21.75" customHeight="1" x14ac:dyDescent="0.2">
      <c r="A10" s="107" t="s">
        <v>283</v>
      </c>
      <c r="B10" s="107"/>
      <c r="D10" s="48">
        <v>9024838</v>
      </c>
      <c r="E10" s="15"/>
      <c r="F10" s="48">
        <v>87331544</v>
      </c>
    </row>
    <row r="11" spans="1:6" ht="21.75" customHeight="1" x14ac:dyDescent="0.2">
      <c r="A11" s="96" t="s">
        <v>20</v>
      </c>
      <c r="B11" s="96"/>
      <c r="D11" s="17">
        <f>SUM(D8:D10)</f>
        <v>9024838</v>
      </c>
      <c r="E11" s="15"/>
      <c r="F11" s="17">
        <f>SUM(F8:F10)</f>
        <v>864953058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9"/>
  <sheetViews>
    <sheetView rightToLeft="1" view="pageBreakPreview" zoomScale="96" zoomScaleNormal="100" zoomScaleSheetLayoutView="96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0.85546875" customWidth="1"/>
    <col min="7" max="7" width="20.7109375" customWidth="1"/>
    <col min="8" max="8" width="1.28515625" customWidth="1"/>
    <col min="9" max="9" width="2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21.8554687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</cols>
  <sheetData>
    <row r="1" spans="1:19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14.45" customHeight="1" x14ac:dyDescent="0.2"/>
    <row r="5" spans="1:19" ht="14.45" customHeight="1" x14ac:dyDescent="0.2">
      <c r="A5" s="101" t="s">
        <v>285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14.45" customHeight="1" x14ac:dyDescent="0.2">
      <c r="A6" s="97" t="s">
        <v>170</v>
      </c>
      <c r="I6" s="97" t="s">
        <v>186</v>
      </c>
      <c r="J6" s="97"/>
      <c r="K6" s="97"/>
      <c r="L6" s="97"/>
      <c r="M6" s="97"/>
      <c r="O6" s="97" t="s">
        <v>187</v>
      </c>
      <c r="P6" s="97"/>
      <c r="Q6" s="97"/>
      <c r="R6" s="97"/>
      <c r="S6" s="97"/>
    </row>
    <row r="7" spans="1:19" ht="29.1" customHeight="1" x14ac:dyDescent="0.2">
      <c r="A7" s="97"/>
      <c r="C7" s="11" t="s">
        <v>286</v>
      </c>
      <c r="E7" s="11" t="s">
        <v>59</v>
      </c>
      <c r="F7" s="60"/>
      <c r="G7" s="11" t="s">
        <v>287</v>
      </c>
      <c r="I7" s="12" t="s">
        <v>288</v>
      </c>
      <c r="J7" s="3"/>
      <c r="K7" s="12" t="s">
        <v>284</v>
      </c>
      <c r="L7" s="3"/>
      <c r="M7" s="12" t="s">
        <v>289</v>
      </c>
      <c r="O7" s="12" t="s">
        <v>288</v>
      </c>
      <c r="P7" s="3"/>
      <c r="Q7" s="12" t="s">
        <v>284</v>
      </c>
      <c r="R7" s="3"/>
      <c r="S7" s="12" t="s">
        <v>289</v>
      </c>
    </row>
    <row r="8" spans="1:19" ht="21.75" customHeight="1" x14ac:dyDescent="0.2">
      <c r="A8" s="8" t="s">
        <v>90</v>
      </c>
      <c r="C8" s="61" t="s">
        <v>298</v>
      </c>
      <c r="D8" s="15"/>
      <c r="E8" s="30" t="s">
        <v>92</v>
      </c>
      <c r="F8" s="29"/>
      <c r="G8" s="84">
        <v>23</v>
      </c>
      <c r="H8" s="15"/>
      <c r="I8" s="18">
        <v>7916651655</v>
      </c>
      <c r="J8" s="15"/>
      <c r="K8" s="18">
        <v>0</v>
      </c>
      <c r="L8" s="15"/>
      <c r="M8" s="18">
        <v>7916651655</v>
      </c>
      <c r="N8" s="15"/>
      <c r="O8" s="18">
        <v>7916651655</v>
      </c>
      <c r="P8" s="15"/>
      <c r="Q8" s="18">
        <v>0</v>
      </c>
      <c r="R8" s="15"/>
      <c r="S8" s="18">
        <v>7916651655</v>
      </c>
    </row>
    <row r="9" spans="1:19" ht="21.75" customHeight="1" x14ac:dyDescent="0.2">
      <c r="A9" s="9" t="s">
        <v>87</v>
      </c>
      <c r="C9" s="62" t="s">
        <v>299</v>
      </c>
      <c r="D9" s="15"/>
      <c r="E9" s="43" t="s">
        <v>89</v>
      </c>
      <c r="F9" s="15"/>
      <c r="G9" s="44">
        <v>23</v>
      </c>
      <c r="H9" s="15"/>
      <c r="I9" s="45">
        <v>228480436161</v>
      </c>
      <c r="J9" s="15"/>
      <c r="K9" s="45">
        <v>0</v>
      </c>
      <c r="L9" s="15"/>
      <c r="M9" s="45">
        <v>228480436161</v>
      </c>
      <c r="N9" s="15"/>
      <c r="O9" s="45">
        <v>292210152568</v>
      </c>
      <c r="P9" s="15"/>
      <c r="Q9" s="45">
        <v>0</v>
      </c>
      <c r="R9" s="15"/>
      <c r="S9" s="45">
        <v>292210152568</v>
      </c>
    </row>
    <row r="10" spans="1:19" ht="21.75" customHeight="1" x14ac:dyDescent="0.2">
      <c r="A10" s="9" t="s">
        <v>61</v>
      </c>
      <c r="C10" s="62" t="s">
        <v>299</v>
      </c>
      <c r="D10" s="15"/>
      <c r="E10" s="43" t="s">
        <v>64</v>
      </c>
      <c r="F10" s="15"/>
      <c r="G10" s="44">
        <v>2</v>
      </c>
      <c r="H10" s="15"/>
      <c r="I10" s="45">
        <v>59207782456</v>
      </c>
      <c r="J10" s="15"/>
      <c r="K10" s="45">
        <v>0</v>
      </c>
      <c r="L10" s="15"/>
      <c r="M10" s="45">
        <v>59207782456</v>
      </c>
      <c r="N10" s="15"/>
      <c r="O10" s="45">
        <v>74103158664</v>
      </c>
      <c r="P10" s="15"/>
      <c r="Q10" s="45">
        <v>0</v>
      </c>
      <c r="R10" s="15"/>
      <c r="S10" s="45">
        <v>74103158664</v>
      </c>
    </row>
    <row r="11" spans="1:19" ht="21.75" customHeight="1" x14ac:dyDescent="0.2">
      <c r="A11" s="9" t="s">
        <v>84</v>
      </c>
      <c r="C11" s="62" t="s">
        <v>299</v>
      </c>
      <c r="D11" s="15"/>
      <c r="E11" s="43" t="s">
        <v>86</v>
      </c>
      <c r="F11" s="15"/>
      <c r="G11" s="44">
        <v>23</v>
      </c>
      <c r="H11" s="15"/>
      <c r="I11" s="45">
        <v>19272039983</v>
      </c>
      <c r="J11" s="15"/>
      <c r="K11" s="45">
        <v>0</v>
      </c>
      <c r="L11" s="15"/>
      <c r="M11" s="45">
        <v>19272039983</v>
      </c>
      <c r="N11" s="15"/>
      <c r="O11" s="45">
        <v>96667870890</v>
      </c>
      <c r="P11" s="15"/>
      <c r="Q11" s="45">
        <v>0</v>
      </c>
      <c r="R11" s="15"/>
      <c r="S11" s="45">
        <v>96667870890</v>
      </c>
    </row>
    <row r="12" spans="1:19" ht="21.75" customHeight="1" x14ac:dyDescent="0.2">
      <c r="A12" s="9" t="s">
        <v>78</v>
      </c>
      <c r="C12" s="62" t="s">
        <v>299</v>
      </c>
      <c r="D12" s="15"/>
      <c r="E12" s="43" t="s">
        <v>80</v>
      </c>
      <c r="F12" s="15"/>
      <c r="G12" s="44">
        <v>23</v>
      </c>
      <c r="H12" s="15"/>
      <c r="I12" s="45">
        <v>40796493391</v>
      </c>
      <c r="J12" s="15"/>
      <c r="K12" s="45">
        <v>0</v>
      </c>
      <c r="L12" s="15"/>
      <c r="M12" s="45">
        <v>40796493391</v>
      </c>
      <c r="N12" s="15"/>
      <c r="O12" s="45">
        <v>112995399555</v>
      </c>
      <c r="P12" s="15"/>
      <c r="Q12" s="45">
        <v>0</v>
      </c>
      <c r="R12" s="15"/>
      <c r="S12" s="45">
        <v>112995399555</v>
      </c>
    </row>
    <row r="13" spans="1:19" ht="21.75" customHeight="1" x14ac:dyDescent="0.2">
      <c r="A13" s="10" t="s">
        <v>81</v>
      </c>
      <c r="C13" s="62" t="s">
        <v>299</v>
      </c>
      <c r="D13" s="15"/>
      <c r="E13" s="46" t="s">
        <v>83</v>
      </c>
      <c r="F13" s="15"/>
      <c r="G13" s="47">
        <v>20</v>
      </c>
      <c r="H13" s="15"/>
      <c r="I13" s="48">
        <v>2387446702</v>
      </c>
      <c r="J13" s="15"/>
      <c r="K13" s="48">
        <v>0</v>
      </c>
      <c r="L13" s="15"/>
      <c r="M13" s="48">
        <v>2387446702</v>
      </c>
      <c r="N13" s="15"/>
      <c r="O13" s="48">
        <v>7204918091</v>
      </c>
      <c r="P13" s="15"/>
      <c r="Q13" s="48">
        <v>0</v>
      </c>
      <c r="R13" s="15"/>
      <c r="S13" s="48">
        <v>7204918091</v>
      </c>
    </row>
    <row r="14" spans="1:19" ht="21.75" customHeight="1" thickBot="1" x14ac:dyDescent="0.25">
      <c r="A14" s="6" t="s">
        <v>20</v>
      </c>
      <c r="C14" s="17"/>
      <c r="D14" s="15"/>
      <c r="E14" s="17"/>
      <c r="F14" s="15"/>
      <c r="G14" s="17"/>
      <c r="H14" s="15"/>
      <c r="I14" s="17">
        <f>SUM(I8:I13)</f>
        <v>358060850348</v>
      </c>
      <c r="J14" s="15"/>
      <c r="K14" s="17">
        <v>0</v>
      </c>
      <c r="L14" s="15"/>
      <c r="M14" s="17">
        <f>SUM(M8:M13)</f>
        <v>358060850348</v>
      </c>
      <c r="N14" s="15"/>
      <c r="O14" s="17">
        <f>SUM(O8:O13)</f>
        <v>591098151423</v>
      </c>
      <c r="P14" s="15"/>
      <c r="Q14" s="17">
        <v>0</v>
      </c>
      <c r="R14" s="15"/>
      <c r="S14" s="17">
        <f>SUM(S8:S13)</f>
        <v>591098151423</v>
      </c>
    </row>
    <row r="15" spans="1:19" ht="13.5" thickTop="1" x14ac:dyDescent="0.2"/>
    <row r="16" spans="1:19" x14ac:dyDescent="0.2">
      <c r="G16" s="71"/>
      <c r="H16" s="71"/>
      <c r="I16" s="91"/>
      <c r="J16" s="71"/>
      <c r="K16" s="71"/>
      <c r="L16" s="71"/>
      <c r="M16" s="71"/>
      <c r="N16" s="71"/>
      <c r="O16" s="91"/>
      <c r="P16" s="71"/>
      <c r="Q16" s="71"/>
    </row>
    <row r="17" spans="7:17" x14ac:dyDescent="0.2"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7:17" x14ac:dyDescent="0.2"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7:17" x14ac:dyDescent="0.2"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59"/>
  <sheetViews>
    <sheetView rightToLeft="1" view="pageBreakPreview" zoomScale="87" zoomScaleNormal="100" zoomScaleSheetLayoutView="87" workbookViewId="0">
      <selection activeCell="A8" sqref="A8"/>
    </sheetView>
  </sheetViews>
  <sheetFormatPr defaultRowHeight="12.75" x14ac:dyDescent="0.2"/>
  <cols>
    <col min="1" max="1" width="67.28515625" customWidth="1"/>
    <col min="2" max="2" width="1.28515625" customWidth="1"/>
    <col min="3" max="3" width="19.42578125" customWidth="1"/>
    <col min="4" max="4" width="1.28515625" customWidth="1"/>
    <col min="5" max="5" width="15.28515625" customWidth="1"/>
    <col min="6" max="6" width="1.28515625" customWidth="1"/>
    <col min="7" max="7" width="20" customWidth="1"/>
    <col min="8" max="8" width="1.28515625" customWidth="1"/>
    <col min="9" max="9" width="20.7109375" customWidth="1"/>
    <col min="10" max="10" width="1.28515625" customWidth="1"/>
    <col min="11" max="11" width="14.5703125" customWidth="1"/>
    <col min="12" max="12" width="1.28515625" customWidth="1"/>
    <col min="13" max="13" width="21.7109375" customWidth="1"/>
    <col min="15" max="15" width="21.42578125" customWidth="1"/>
    <col min="16" max="16" width="17.5703125" customWidth="1"/>
    <col min="18" max="18" width="18" customWidth="1"/>
  </cols>
  <sheetData>
    <row r="1" spans="1:19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9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9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9" ht="14.45" customHeight="1" x14ac:dyDescent="0.2"/>
    <row r="5" spans="1:19" ht="14.45" customHeight="1" x14ac:dyDescent="0.2">
      <c r="A5" s="101" t="s">
        <v>290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9" ht="14.45" customHeight="1" x14ac:dyDescent="0.2">
      <c r="A6" s="97" t="s">
        <v>170</v>
      </c>
      <c r="C6" s="97" t="s">
        <v>186</v>
      </c>
      <c r="D6" s="97"/>
      <c r="E6" s="97"/>
      <c r="F6" s="97"/>
      <c r="G6" s="97"/>
      <c r="I6" s="97" t="s">
        <v>187</v>
      </c>
      <c r="J6" s="97"/>
      <c r="K6" s="97"/>
      <c r="L6" s="97"/>
      <c r="M6" s="97"/>
    </row>
    <row r="7" spans="1:19" ht="29.1" customHeight="1" x14ac:dyDescent="0.2">
      <c r="A7" s="97"/>
      <c r="C7" s="12" t="s">
        <v>288</v>
      </c>
      <c r="D7" s="3"/>
      <c r="E7" s="12" t="s">
        <v>284</v>
      </c>
      <c r="F7" s="3"/>
      <c r="G7" s="12" t="s">
        <v>289</v>
      </c>
      <c r="I7" s="12" t="s">
        <v>288</v>
      </c>
      <c r="J7" s="3"/>
      <c r="K7" s="12" t="s">
        <v>284</v>
      </c>
      <c r="L7" s="3"/>
      <c r="M7" s="12" t="s">
        <v>289</v>
      </c>
    </row>
    <row r="8" spans="1:19" ht="21.75" customHeight="1" x14ac:dyDescent="0.2">
      <c r="A8" s="8" t="s">
        <v>99</v>
      </c>
      <c r="C8" s="56">
        <v>0</v>
      </c>
      <c r="D8" s="15"/>
      <c r="E8" s="56">
        <v>0</v>
      </c>
      <c r="F8" s="15"/>
      <c r="G8" s="18">
        <f>C8-E8</f>
        <v>0</v>
      </c>
      <c r="H8" s="15"/>
      <c r="I8" s="56">
        <v>-135455359</v>
      </c>
      <c r="J8" s="15"/>
      <c r="K8" s="18">
        <v>0</v>
      </c>
      <c r="L8" s="15"/>
      <c r="M8" s="56">
        <f>I8-K8</f>
        <v>-135455359</v>
      </c>
      <c r="O8" s="66"/>
      <c r="P8" s="66"/>
      <c r="R8" s="55"/>
      <c r="S8" s="55"/>
    </row>
    <row r="9" spans="1:19" ht="21.75" customHeight="1" x14ac:dyDescent="0.2">
      <c r="A9" s="9" t="s">
        <v>100</v>
      </c>
      <c r="C9" s="57">
        <v>0</v>
      </c>
      <c r="D9" s="15"/>
      <c r="E9" s="57">
        <v>0</v>
      </c>
      <c r="F9" s="15"/>
      <c r="G9" s="45">
        <f>C9-E9</f>
        <v>0</v>
      </c>
      <c r="H9" s="15"/>
      <c r="I9" s="57">
        <v>7322</v>
      </c>
      <c r="J9" s="15"/>
      <c r="K9" s="45">
        <v>0</v>
      </c>
      <c r="L9" s="15"/>
      <c r="M9" s="57">
        <f>I9-K9</f>
        <v>7322</v>
      </c>
      <c r="O9" s="66"/>
      <c r="P9" s="66"/>
      <c r="R9" s="55"/>
      <c r="S9" s="55"/>
    </row>
    <row r="10" spans="1:19" ht="21.75" customHeight="1" x14ac:dyDescent="0.2">
      <c r="A10" s="9" t="s">
        <v>203</v>
      </c>
      <c r="C10" s="57">
        <v>0</v>
      </c>
      <c r="D10" s="15"/>
      <c r="E10" s="57">
        <v>0</v>
      </c>
      <c r="F10" s="15"/>
      <c r="G10" s="45">
        <f t="shared" ref="G10:G73" si="0">C10-E10</f>
        <v>0</v>
      </c>
      <c r="H10" s="15"/>
      <c r="I10" s="57">
        <v>219178082</v>
      </c>
      <c r="J10" s="15"/>
      <c r="K10" s="45">
        <v>0</v>
      </c>
      <c r="L10" s="15"/>
      <c r="M10" s="57">
        <f t="shared" ref="M10:M73" si="1">I10-K10</f>
        <v>219178082</v>
      </c>
      <c r="O10" s="66"/>
      <c r="P10" s="66"/>
      <c r="R10" s="55"/>
      <c r="S10" s="55"/>
    </row>
    <row r="11" spans="1:19" ht="21.75" customHeight="1" x14ac:dyDescent="0.2">
      <c r="A11" s="9" t="s">
        <v>101</v>
      </c>
      <c r="C11" s="57">
        <v>6223</v>
      </c>
      <c r="D11" s="15"/>
      <c r="E11" s="57">
        <v>0</v>
      </c>
      <c r="F11" s="15"/>
      <c r="G11" s="45">
        <f t="shared" si="0"/>
        <v>6223</v>
      </c>
      <c r="H11" s="15"/>
      <c r="I11" s="57">
        <v>22449</v>
      </c>
      <c r="J11" s="15"/>
      <c r="K11" s="45">
        <v>0</v>
      </c>
      <c r="L11" s="15"/>
      <c r="M11" s="57">
        <f t="shared" si="1"/>
        <v>22449</v>
      </c>
      <c r="O11" s="66"/>
      <c r="P11" s="66"/>
      <c r="R11" s="55"/>
      <c r="S11" s="55"/>
    </row>
    <row r="12" spans="1:19" ht="21.75" customHeight="1" x14ac:dyDescent="0.2">
      <c r="A12" s="9" t="s">
        <v>204</v>
      </c>
      <c r="C12" s="57">
        <v>0</v>
      </c>
      <c r="D12" s="15"/>
      <c r="E12" s="57">
        <v>0</v>
      </c>
      <c r="F12" s="15"/>
      <c r="G12" s="45">
        <f t="shared" si="0"/>
        <v>0</v>
      </c>
      <c r="H12" s="15"/>
      <c r="I12" s="57">
        <v>118082205</v>
      </c>
      <c r="J12" s="15"/>
      <c r="K12" s="45">
        <v>0</v>
      </c>
      <c r="L12" s="15"/>
      <c r="M12" s="57">
        <f t="shared" si="1"/>
        <v>118082205</v>
      </c>
      <c r="O12" s="66"/>
      <c r="P12" s="66"/>
      <c r="R12" s="55"/>
      <c r="S12" s="55"/>
    </row>
    <row r="13" spans="1:19" ht="21.75" customHeight="1" x14ac:dyDescent="0.2">
      <c r="A13" s="9" t="s">
        <v>205</v>
      </c>
      <c r="C13" s="57">
        <v>0</v>
      </c>
      <c r="D13" s="15"/>
      <c r="E13" s="57">
        <v>0</v>
      </c>
      <c r="F13" s="15"/>
      <c r="G13" s="45">
        <f t="shared" si="0"/>
        <v>0</v>
      </c>
      <c r="H13" s="15"/>
      <c r="I13" s="57">
        <v>116302917</v>
      </c>
      <c r="J13" s="15"/>
      <c r="K13" s="45">
        <v>0</v>
      </c>
      <c r="L13" s="15"/>
      <c r="M13" s="57">
        <f t="shared" si="1"/>
        <v>116302917</v>
      </c>
      <c r="O13" s="66"/>
      <c r="P13" s="66"/>
      <c r="R13" s="55"/>
      <c r="S13" s="55"/>
    </row>
    <row r="14" spans="1:19" ht="21.75" customHeight="1" x14ac:dyDescent="0.2">
      <c r="A14" s="9" t="s">
        <v>206</v>
      </c>
      <c r="C14" s="57">
        <v>0</v>
      </c>
      <c r="D14" s="15"/>
      <c r="E14" s="57">
        <v>0</v>
      </c>
      <c r="F14" s="15"/>
      <c r="G14" s="45">
        <f t="shared" si="0"/>
        <v>0</v>
      </c>
      <c r="H14" s="15"/>
      <c r="I14" s="57">
        <v>298426006</v>
      </c>
      <c r="J14" s="15"/>
      <c r="K14" s="45">
        <v>0</v>
      </c>
      <c r="L14" s="15"/>
      <c r="M14" s="57">
        <f t="shared" si="1"/>
        <v>298426006</v>
      </c>
      <c r="O14" s="66"/>
      <c r="P14" s="66"/>
      <c r="R14" s="55"/>
      <c r="S14" s="55"/>
    </row>
    <row r="15" spans="1:19" ht="21.75" customHeight="1" x14ac:dyDescent="0.2">
      <c r="A15" s="9" t="s">
        <v>207</v>
      </c>
      <c r="C15" s="57">
        <v>0</v>
      </c>
      <c r="D15" s="15"/>
      <c r="E15" s="57">
        <v>0</v>
      </c>
      <c r="F15" s="15"/>
      <c r="G15" s="45">
        <f t="shared" si="0"/>
        <v>0</v>
      </c>
      <c r="H15" s="15"/>
      <c r="I15" s="57">
        <v>15583562</v>
      </c>
      <c r="J15" s="15"/>
      <c r="K15" s="45">
        <v>0</v>
      </c>
      <c r="L15" s="15"/>
      <c r="M15" s="57">
        <f t="shared" si="1"/>
        <v>15583562</v>
      </c>
      <c r="O15" s="66"/>
      <c r="P15" s="66"/>
      <c r="R15" s="55"/>
      <c r="S15" s="55"/>
    </row>
    <row r="16" spans="1:19" ht="21.75" customHeight="1" x14ac:dyDescent="0.2">
      <c r="A16" s="9" t="s">
        <v>208</v>
      </c>
      <c r="C16" s="57">
        <v>0</v>
      </c>
      <c r="D16" s="15"/>
      <c r="E16" s="57">
        <v>0</v>
      </c>
      <c r="F16" s="15"/>
      <c r="G16" s="45">
        <f t="shared" si="0"/>
        <v>0</v>
      </c>
      <c r="H16" s="15"/>
      <c r="I16" s="57">
        <v>87049055</v>
      </c>
      <c r="J16" s="15"/>
      <c r="K16" s="45">
        <v>0</v>
      </c>
      <c r="L16" s="15"/>
      <c r="M16" s="57">
        <f t="shared" si="1"/>
        <v>87049055</v>
      </c>
      <c r="O16" s="66"/>
      <c r="P16" s="66"/>
      <c r="R16" s="55"/>
      <c r="S16" s="55"/>
    </row>
    <row r="17" spans="1:19" ht="21.75" customHeight="1" x14ac:dyDescent="0.2">
      <c r="A17" s="9" t="s">
        <v>209</v>
      </c>
      <c r="C17" s="57">
        <v>0</v>
      </c>
      <c r="D17" s="15"/>
      <c r="E17" s="57">
        <v>0</v>
      </c>
      <c r="F17" s="15"/>
      <c r="G17" s="45">
        <f t="shared" si="0"/>
        <v>0</v>
      </c>
      <c r="H17" s="15"/>
      <c r="I17" s="57">
        <v>290850961</v>
      </c>
      <c r="J17" s="15"/>
      <c r="K17" s="45">
        <v>0</v>
      </c>
      <c r="L17" s="15"/>
      <c r="M17" s="57">
        <f t="shared" si="1"/>
        <v>290850961</v>
      </c>
      <c r="O17" s="66"/>
      <c r="P17" s="66"/>
      <c r="R17" s="55"/>
      <c r="S17" s="55"/>
    </row>
    <row r="18" spans="1:19" ht="21.75" customHeight="1" x14ac:dyDescent="0.2">
      <c r="A18" s="9" t="s">
        <v>102</v>
      </c>
      <c r="C18" s="57">
        <v>17329</v>
      </c>
      <c r="D18" s="15"/>
      <c r="E18" s="57">
        <v>0</v>
      </c>
      <c r="F18" s="15"/>
      <c r="G18" s="45">
        <f t="shared" si="0"/>
        <v>17329</v>
      </c>
      <c r="H18" s="15"/>
      <c r="I18" s="57">
        <v>-17982130</v>
      </c>
      <c r="J18" s="15"/>
      <c r="K18" s="45">
        <v>0</v>
      </c>
      <c r="L18" s="15"/>
      <c r="M18" s="57">
        <f t="shared" si="1"/>
        <v>-17982130</v>
      </c>
      <c r="O18" s="66"/>
      <c r="P18" s="66"/>
      <c r="R18" s="55"/>
      <c r="S18" s="55"/>
    </row>
    <row r="19" spans="1:19" ht="21.75" customHeight="1" x14ac:dyDescent="0.2">
      <c r="A19" s="9" t="s">
        <v>210</v>
      </c>
      <c r="C19" s="57">
        <v>0</v>
      </c>
      <c r="D19" s="15"/>
      <c r="E19" s="57">
        <v>0</v>
      </c>
      <c r="F19" s="15"/>
      <c r="G19" s="45">
        <f t="shared" si="0"/>
        <v>0</v>
      </c>
      <c r="H19" s="15"/>
      <c r="I19" s="57">
        <v>2158621116</v>
      </c>
      <c r="J19" s="15"/>
      <c r="K19" s="45">
        <v>0</v>
      </c>
      <c r="L19" s="15"/>
      <c r="M19" s="57">
        <f t="shared" si="1"/>
        <v>2158621116</v>
      </c>
      <c r="O19" s="66"/>
      <c r="P19" s="66"/>
      <c r="R19" s="55"/>
      <c r="S19" s="55"/>
    </row>
    <row r="20" spans="1:19" ht="21.75" customHeight="1" x14ac:dyDescent="0.2">
      <c r="A20" s="9" t="s">
        <v>211</v>
      </c>
      <c r="C20" s="57">
        <v>0</v>
      </c>
      <c r="D20" s="15"/>
      <c r="E20" s="57">
        <v>0</v>
      </c>
      <c r="F20" s="15"/>
      <c r="G20" s="45">
        <f t="shared" si="0"/>
        <v>0</v>
      </c>
      <c r="H20" s="15"/>
      <c r="I20" s="57">
        <v>3659442966</v>
      </c>
      <c r="J20" s="15"/>
      <c r="K20" s="45">
        <v>0</v>
      </c>
      <c r="L20" s="15"/>
      <c r="M20" s="57">
        <f t="shared" si="1"/>
        <v>3659442966</v>
      </c>
      <c r="O20" s="66"/>
      <c r="P20" s="66"/>
      <c r="R20" s="55"/>
      <c r="S20" s="55"/>
    </row>
    <row r="21" spans="1:19" ht="21.75" customHeight="1" x14ac:dyDescent="0.2">
      <c r="A21" s="9" t="s">
        <v>103</v>
      </c>
      <c r="C21" s="57">
        <v>5930342465</v>
      </c>
      <c r="D21" s="15"/>
      <c r="E21" s="57">
        <v>0</v>
      </c>
      <c r="F21" s="15"/>
      <c r="G21" s="45">
        <f t="shared" si="0"/>
        <v>5930342465</v>
      </c>
      <c r="H21" s="15"/>
      <c r="I21" s="57">
        <v>36020875338</v>
      </c>
      <c r="J21" s="15"/>
      <c r="K21" s="45">
        <v>31306378</v>
      </c>
      <c r="L21" s="15"/>
      <c r="M21" s="57">
        <f t="shared" si="1"/>
        <v>35989568960</v>
      </c>
      <c r="O21" s="66"/>
      <c r="P21" s="66"/>
      <c r="R21" s="55"/>
      <c r="S21" s="55"/>
    </row>
    <row r="22" spans="1:19" ht="21.75" customHeight="1" x14ac:dyDescent="0.2">
      <c r="A22" s="9" t="s">
        <v>212</v>
      </c>
      <c r="C22" s="57">
        <v>0</v>
      </c>
      <c r="D22" s="15"/>
      <c r="E22" s="57">
        <v>0</v>
      </c>
      <c r="F22" s="15"/>
      <c r="G22" s="45">
        <f t="shared" si="0"/>
        <v>0</v>
      </c>
      <c r="H22" s="15"/>
      <c r="I22" s="57">
        <v>7412050208</v>
      </c>
      <c r="J22" s="15"/>
      <c r="K22" s="45">
        <v>0</v>
      </c>
      <c r="L22" s="15"/>
      <c r="M22" s="57">
        <f t="shared" si="1"/>
        <v>7412050208</v>
      </c>
      <c r="O22" s="66"/>
      <c r="P22" s="66"/>
      <c r="R22" s="55"/>
      <c r="S22" s="55"/>
    </row>
    <row r="23" spans="1:19" ht="21.75" customHeight="1" x14ac:dyDescent="0.2">
      <c r="A23" s="9" t="s">
        <v>213</v>
      </c>
      <c r="C23" s="57">
        <v>0</v>
      </c>
      <c r="D23" s="15"/>
      <c r="E23" s="57">
        <v>0</v>
      </c>
      <c r="F23" s="15"/>
      <c r="G23" s="45">
        <f t="shared" si="0"/>
        <v>0</v>
      </c>
      <c r="H23" s="15"/>
      <c r="I23" s="57">
        <v>1000142467</v>
      </c>
      <c r="J23" s="15"/>
      <c r="K23" s="45">
        <v>0</v>
      </c>
      <c r="L23" s="15"/>
      <c r="M23" s="57">
        <f t="shared" si="1"/>
        <v>1000142467</v>
      </c>
      <c r="O23" s="66"/>
      <c r="P23" s="66"/>
      <c r="R23" s="55"/>
      <c r="S23" s="55"/>
    </row>
    <row r="24" spans="1:19" ht="21.75" customHeight="1" x14ac:dyDescent="0.2">
      <c r="A24" s="9" t="s">
        <v>214</v>
      </c>
      <c r="C24" s="57">
        <v>0</v>
      </c>
      <c r="D24" s="15"/>
      <c r="E24" s="57">
        <v>0</v>
      </c>
      <c r="F24" s="15"/>
      <c r="G24" s="45">
        <f t="shared" si="0"/>
        <v>0</v>
      </c>
      <c r="H24" s="15"/>
      <c r="I24" s="57">
        <v>1620416496</v>
      </c>
      <c r="J24" s="15"/>
      <c r="K24" s="45">
        <v>0</v>
      </c>
      <c r="L24" s="15"/>
      <c r="M24" s="57">
        <f t="shared" si="1"/>
        <v>1620416496</v>
      </c>
      <c r="O24" s="66"/>
      <c r="P24" s="66"/>
      <c r="R24" s="55"/>
      <c r="S24" s="55"/>
    </row>
    <row r="25" spans="1:19" ht="21.75" customHeight="1" x14ac:dyDescent="0.2">
      <c r="A25" s="9" t="s">
        <v>215</v>
      </c>
      <c r="C25" s="57">
        <v>0</v>
      </c>
      <c r="D25" s="15"/>
      <c r="E25" s="57">
        <v>0</v>
      </c>
      <c r="F25" s="15"/>
      <c r="G25" s="45">
        <f t="shared" si="0"/>
        <v>0</v>
      </c>
      <c r="H25" s="15"/>
      <c r="I25" s="57">
        <v>2743249320</v>
      </c>
      <c r="J25" s="15"/>
      <c r="K25" s="45">
        <v>7616163</v>
      </c>
      <c r="L25" s="15"/>
      <c r="M25" s="57">
        <f t="shared" si="1"/>
        <v>2735633157</v>
      </c>
      <c r="O25" s="66"/>
      <c r="P25" s="66"/>
      <c r="R25" s="55"/>
      <c r="S25" s="55"/>
    </row>
    <row r="26" spans="1:19" ht="21.75" customHeight="1" x14ac:dyDescent="0.2">
      <c r="A26" s="9" t="s">
        <v>216</v>
      </c>
      <c r="C26" s="57">
        <v>0</v>
      </c>
      <c r="D26" s="15"/>
      <c r="E26" s="57">
        <v>0</v>
      </c>
      <c r="F26" s="15"/>
      <c r="G26" s="45">
        <f t="shared" si="0"/>
        <v>0</v>
      </c>
      <c r="H26" s="15"/>
      <c r="I26" s="57">
        <v>100792510</v>
      </c>
      <c r="J26" s="15"/>
      <c r="K26" s="45">
        <v>0</v>
      </c>
      <c r="L26" s="15"/>
      <c r="M26" s="57">
        <f t="shared" si="1"/>
        <v>100792510</v>
      </c>
      <c r="O26" s="66"/>
      <c r="P26" s="66"/>
      <c r="R26" s="55"/>
      <c r="S26" s="55"/>
    </row>
    <row r="27" spans="1:19" ht="21.75" customHeight="1" x14ac:dyDescent="0.2">
      <c r="A27" s="9" t="s">
        <v>217</v>
      </c>
      <c r="C27" s="57">
        <v>0</v>
      </c>
      <c r="D27" s="15"/>
      <c r="E27" s="57">
        <v>0</v>
      </c>
      <c r="F27" s="15"/>
      <c r="G27" s="45">
        <f t="shared" si="0"/>
        <v>0</v>
      </c>
      <c r="H27" s="15"/>
      <c r="I27" s="57">
        <v>365535398</v>
      </c>
      <c r="J27" s="15"/>
      <c r="K27" s="45">
        <v>159059</v>
      </c>
      <c r="L27" s="15"/>
      <c r="M27" s="57">
        <f t="shared" si="1"/>
        <v>365376339</v>
      </c>
      <c r="O27" s="66"/>
      <c r="P27" s="66"/>
      <c r="R27" s="55"/>
      <c r="S27" s="55"/>
    </row>
    <row r="28" spans="1:19" ht="21.75" customHeight="1" x14ac:dyDescent="0.2">
      <c r="A28" s="9" t="s">
        <v>218</v>
      </c>
      <c r="C28" s="57">
        <v>0</v>
      </c>
      <c r="D28" s="15"/>
      <c r="E28" s="57">
        <v>0</v>
      </c>
      <c r="F28" s="15"/>
      <c r="G28" s="45">
        <f t="shared" si="0"/>
        <v>0</v>
      </c>
      <c r="H28" s="15"/>
      <c r="I28" s="57">
        <v>384876715</v>
      </c>
      <c r="J28" s="15"/>
      <c r="K28" s="45">
        <v>1250196</v>
      </c>
      <c r="L28" s="15"/>
      <c r="M28" s="57">
        <f t="shared" si="1"/>
        <v>383626519</v>
      </c>
      <c r="O28" s="66"/>
      <c r="P28" s="66"/>
      <c r="R28" s="55"/>
      <c r="S28" s="55"/>
    </row>
    <row r="29" spans="1:19" ht="21.75" customHeight="1" x14ac:dyDescent="0.2">
      <c r="A29" s="9" t="s">
        <v>219</v>
      </c>
      <c r="C29" s="57">
        <v>0</v>
      </c>
      <c r="D29" s="15"/>
      <c r="E29" s="57">
        <v>0</v>
      </c>
      <c r="F29" s="15"/>
      <c r="G29" s="45">
        <f t="shared" si="0"/>
        <v>0</v>
      </c>
      <c r="H29" s="15"/>
      <c r="I29" s="57">
        <v>8483662699</v>
      </c>
      <c r="J29" s="15"/>
      <c r="K29" s="45">
        <v>8620676</v>
      </c>
      <c r="L29" s="15"/>
      <c r="M29" s="57">
        <f t="shared" si="1"/>
        <v>8475042023</v>
      </c>
      <c r="O29" s="66"/>
      <c r="P29" s="66"/>
      <c r="R29" s="55"/>
      <c r="S29" s="55"/>
    </row>
    <row r="30" spans="1:19" ht="21.75" customHeight="1" x14ac:dyDescent="0.2">
      <c r="A30" s="9" t="s">
        <v>220</v>
      </c>
      <c r="C30" s="57">
        <v>0</v>
      </c>
      <c r="D30" s="15"/>
      <c r="E30" s="57">
        <v>0</v>
      </c>
      <c r="F30" s="15"/>
      <c r="G30" s="45">
        <f t="shared" si="0"/>
        <v>0</v>
      </c>
      <c r="H30" s="15"/>
      <c r="I30" s="57">
        <v>3543032779</v>
      </c>
      <c r="J30" s="15"/>
      <c r="K30" s="45">
        <v>11355704</v>
      </c>
      <c r="L30" s="15"/>
      <c r="M30" s="57">
        <f t="shared" si="1"/>
        <v>3531677075</v>
      </c>
      <c r="O30" s="66"/>
      <c r="P30" s="66"/>
      <c r="R30" s="55"/>
      <c r="S30" s="55"/>
    </row>
    <row r="31" spans="1:19" ht="21.75" customHeight="1" x14ac:dyDescent="0.2">
      <c r="A31" s="9" t="s">
        <v>221</v>
      </c>
      <c r="C31" s="57">
        <v>0</v>
      </c>
      <c r="D31" s="15"/>
      <c r="E31" s="57">
        <v>0</v>
      </c>
      <c r="F31" s="15"/>
      <c r="G31" s="45">
        <f t="shared" si="0"/>
        <v>0</v>
      </c>
      <c r="H31" s="15"/>
      <c r="I31" s="57">
        <v>209732664</v>
      </c>
      <c r="J31" s="15"/>
      <c r="K31" s="45">
        <v>0</v>
      </c>
      <c r="L31" s="15"/>
      <c r="M31" s="57">
        <f t="shared" si="1"/>
        <v>209732664</v>
      </c>
      <c r="O31" s="66"/>
      <c r="P31" s="66"/>
      <c r="R31" s="55"/>
      <c r="S31" s="55"/>
    </row>
    <row r="32" spans="1:19" ht="21.75" customHeight="1" x14ac:dyDescent="0.2">
      <c r="A32" s="9" t="s">
        <v>222</v>
      </c>
      <c r="C32" s="57">
        <v>0</v>
      </c>
      <c r="D32" s="15"/>
      <c r="E32" s="57">
        <v>0</v>
      </c>
      <c r="F32" s="15"/>
      <c r="G32" s="45">
        <f t="shared" si="0"/>
        <v>0</v>
      </c>
      <c r="H32" s="15"/>
      <c r="I32" s="57">
        <v>4547513661</v>
      </c>
      <c r="J32" s="15"/>
      <c r="K32" s="45">
        <v>0</v>
      </c>
      <c r="L32" s="15"/>
      <c r="M32" s="57">
        <f t="shared" si="1"/>
        <v>4547513661</v>
      </c>
      <c r="O32" s="66"/>
      <c r="P32" s="66"/>
      <c r="R32" s="55"/>
      <c r="S32" s="55"/>
    </row>
    <row r="33" spans="1:19" ht="21.75" customHeight="1" x14ac:dyDescent="0.2">
      <c r="A33" s="9" t="s">
        <v>223</v>
      </c>
      <c r="C33" s="57">
        <v>0</v>
      </c>
      <c r="D33" s="15"/>
      <c r="E33" s="57">
        <v>0</v>
      </c>
      <c r="F33" s="15"/>
      <c r="G33" s="45">
        <f t="shared" si="0"/>
        <v>0</v>
      </c>
      <c r="H33" s="15"/>
      <c r="I33" s="57">
        <v>6593289606</v>
      </c>
      <c r="J33" s="15"/>
      <c r="K33" s="45">
        <v>0</v>
      </c>
      <c r="L33" s="15"/>
      <c r="M33" s="57">
        <f t="shared" si="1"/>
        <v>6593289606</v>
      </c>
      <c r="O33" s="66"/>
      <c r="P33" s="66"/>
      <c r="R33" s="55"/>
      <c r="S33" s="55"/>
    </row>
    <row r="34" spans="1:19" ht="21.75" customHeight="1" x14ac:dyDescent="0.2">
      <c r="A34" s="9" t="s">
        <v>224</v>
      </c>
      <c r="C34" s="57">
        <v>0</v>
      </c>
      <c r="D34" s="15"/>
      <c r="E34" s="57">
        <v>0</v>
      </c>
      <c r="F34" s="15"/>
      <c r="G34" s="45">
        <f t="shared" si="0"/>
        <v>0</v>
      </c>
      <c r="H34" s="15"/>
      <c r="I34" s="57">
        <v>5417643716</v>
      </c>
      <c r="J34" s="15"/>
      <c r="K34" s="45">
        <v>0</v>
      </c>
      <c r="L34" s="15"/>
      <c r="M34" s="57">
        <f t="shared" si="1"/>
        <v>5417643716</v>
      </c>
      <c r="O34" s="66"/>
      <c r="P34" s="66"/>
      <c r="R34" s="55"/>
      <c r="S34" s="55"/>
    </row>
    <row r="35" spans="1:19" ht="21.75" customHeight="1" x14ac:dyDescent="0.2">
      <c r="A35" s="9" t="s">
        <v>225</v>
      </c>
      <c r="C35" s="57">
        <v>0</v>
      </c>
      <c r="D35" s="15"/>
      <c r="E35" s="57">
        <v>0</v>
      </c>
      <c r="F35" s="15"/>
      <c r="G35" s="45">
        <f t="shared" si="0"/>
        <v>0</v>
      </c>
      <c r="H35" s="15"/>
      <c r="I35" s="57">
        <v>16088237578</v>
      </c>
      <c r="J35" s="15"/>
      <c r="K35" s="45">
        <v>24229653</v>
      </c>
      <c r="L35" s="15"/>
      <c r="M35" s="57">
        <f t="shared" si="1"/>
        <v>16064007925</v>
      </c>
      <c r="O35" s="66"/>
      <c r="P35" s="66"/>
      <c r="R35" s="55"/>
      <c r="S35" s="55"/>
    </row>
    <row r="36" spans="1:19" ht="21.75" customHeight="1" x14ac:dyDescent="0.2">
      <c r="A36" s="9" t="s">
        <v>226</v>
      </c>
      <c r="C36" s="57">
        <v>0</v>
      </c>
      <c r="D36" s="15"/>
      <c r="E36" s="57">
        <v>0</v>
      </c>
      <c r="F36" s="15"/>
      <c r="G36" s="45">
        <f t="shared" si="0"/>
        <v>0</v>
      </c>
      <c r="H36" s="15"/>
      <c r="I36" s="57">
        <v>46256830594</v>
      </c>
      <c r="J36" s="15"/>
      <c r="K36" s="45">
        <v>35656644</v>
      </c>
      <c r="L36" s="15"/>
      <c r="M36" s="57">
        <f t="shared" si="1"/>
        <v>46221173950</v>
      </c>
      <c r="O36" s="66"/>
      <c r="P36" s="66"/>
      <c r="R36" s="55"/>
      <c r="S36" s="55"/>
    </row>
    <row r="37" spans="1:19" ht="21.75" customHeight="1" x14ac:dyDescent="0.2">
      <c r="A37" s="9" t="s">
        <v>227</v>
      </c>
      <c r="C37" s="57">
        <v>0</v>
      </c>
      <c r="D37" s="15"/>
      <c r="E37" s="57">
        <v>0</v>
      </c>
      <c r="F37" s="15"/>
      <c r="G37" s="45">
        <f t="shared" si="0"/>
        <v>0</v>
      </c>
      <c r="H37" s="15"/>
      <c r="I37" s="57">
        <v>16305091861</v>
      </c>
      <c r="J37" s="15"/>
      <c r="K37" s="45">
        <v>0</v>
      </c>
      <c r="L37" s="15"/>
      <c r="M37" s="57">
        <f t="shared" si="1"/>
        <v>16305091861</v>
      </c>
      <c r="O37" s="66"/>
      <c r="P37" s="66"/>
      <c r="R37" s="55"/>
      <c r="S37" s="55"/>
    </row>
    <row r="38" spans="1:19" ht="21.75" customHeight="1" x14ac:dyDescent="0.2">
      <c r="A38" s="9" t="s">
        <v>228</v>
      </c>
      <c r="C38" s="57">
        <v>0</v>
      </c>
      <c r="D38" s="15"/>
      <c r="E38" s="57">
        <v>0</v>
      </c>
      <c r="F38" s="15"/>
      <c r="G38" s="45">
        <f t="shared" si="0"/>
        <v>0</v>
      </c>
      <c r="H38" s="15"/>
      <c r="I38" s="57">
        <v>8703708881</v>
      </c>
      <c r="J38" s="15"/>
      <c r="K38" s="45">
        <v>0</v>
      </c>
      <c r="L38" s="15"/>
      <c r="M38" s="57">
        <f t="shared" si="1"/>
        <v>8703708881</v>
      </c>
      <c r="O38" s="66"/>
      <c r="P38" s="66"/>
      <c r="R38" s="55"/>
      <c r="S38" s="55"/>
    </row>
    <row r="39" spans="1:19" ht="21.75" customHeight="1" x14ac:dyDescent="0.2">
      <c r="A39" s="9" t="s">
        <v>229</v>
      </c>
      <c r="C39" s="57">
        <v>0</v>
      </c>
      <c r="D39" s="15"/>
      <c r="E39" s="57">
        <v>0</v>
      </c>
      <c r="F39" s="15"/>
      <c r="G39" s="45">
        <f t="shared" si="0"/>
        <v>0</v>
      </c>
      <c r="H39" s="15"/>
      <c r="I39" s="57">
        <v>4135463097</v>
      </c>
      <c r="J39" s="15"/>
      <c r="K39" s="45">
        <v>0</v>
      </c>
      <c r="L39" s="15"/>
      <c r="M39" s="57">
        <f t="shared" si="1"/>
        <v>4135463097</v>
      </c>
      <c r="O39" s="66"/>
      <c r="P39" s="66"/>
      <c r="R39" s="55"/>
      <c r="S39" s="55"/>
    </row>
    <row r="40" spans="1:19" ht="21.75" customHeight="1" x14ac:dyDescent="0.2">
      <c r="A40" s="9" t="s">
        <v>104</v>
      </c>
      <c r="C40" s="57">
        <v>2547945204</v>
      </c>
      <c r="D40" s="15"/>
      <c r="E40" s="57">
        <v>0</v>
      </c>
      <c r="F40" s="15"/>
      <c r="G40" s="45">
        <f t="shared" si="0"/>
        <v>2547945204</v>
      </c>
      <c r="H40" s="15"/>
      <c r="I40" s="57">
        <v>15380431765</v>
      </c>
      <c r="J40" s="15"/>
      <c r="K40" s="45">
        <v>12903815</v>
      </c>
      <c r="L40" s="15"/>
      <c r="M40" s="57">
        <f t="shared" si="1"/>
        <v>15367527950</v>
      </c>
      <c r="O40" s="66"/>
      <c r="P40" s="66"/>
      <c r="R40" s="55"/>
      <c r="S40" s="55"/>
    </row>
    <row r="41" spans="1:19" ht="21.75" customHeight="1" x14ac:dyDescent="0.2">
      <c r="A41" s="9" t="s">
        <v>230</v>
      </c>
      <c r="C41" s="57">
        <v>0</v>
      </c>
      <c r="D41" s="15"/>
      <c r="E41" s="57">
        <v>0</v>
      </c>
      <c r="F41" s="15"/>
      <c r="G41" s="45">
        <f t="shared" si="0"/>
        <v>0</v>
      </c>
      <c r="H41" s="15"/>
      <c r="I41" s="57">
        <v>2619287683</v>
      </c>
      <c r="J41" s="15"/>
      <c r="K41" s="45">
        <v>0</v>
      </c>
      <c r="L41" s="15"/>
      <c r="M41" s="57">
        <f t="shared" si="1"/>
        <v>2619287683</v>
      </c>
      <c r="O41" s="66"/>
      <c r="P41" s="66"/>
      <c r="R41" s="55"/>
      <c r="S41" s="55"/>
    </row>
    <row r="42" spans="1:19" ht="21.75" customHeight="1" x14ac:dyDescent="0.2">
      <c r="A42" s="9" t="s">
        <v>105</v>
      </c>
      <c r="C42" s="57">
        <v>156793</v>
      </c>
      <c r="D42" s="15"/>
      <c r="E42" s="57">
        <v>0</v>
      </c>
      <c r="F42" s="15"/>
      <c r="G42" s="45">
        <f t="shared" si="0"/>
        <v>156793</v>
      </c>
      <c r="H42" s="15"/>
      <c r="I42" s="57">
        <v>7377815</v>
      </c>
      <c r="J42" s="15"/>
      <c r="K42" s="45">
        <v>0</v>
      </c>
      <c r="L42" s="15"/>
      <c r="M42" s="57">
        <f t="shared" si="1"/>
        <v>7377815</v>
      </c>
      <c r="O42" s="66"/>
      <c r="P42" s="66"/>
      <c r="R42" s="55"/>
      <c r="S42" s="55"/>
    </row>
    <row r="43" spans="1:19" ht="21.75" customHeight="1" x14ac:dyDescent="0.2">
      <c r="A43" s="9" t="s">
        <v>231</v>
      </c>
      <c r="C43" s="57">
        <v>0</v>
      </c>
      <c r="D43" s="15"/>
      <c r="E43" s="57">
        <v>0</v>
      </c>
      <c r="F43" s="15"/>
      <c r="G43" s="45">
        <f t="shared" si="0"/>
        <v>0</v>
      </c>
      <c r="H43" s="15"/>
      <c r="I43" s="57">
        <v>12913865767</v>
      </c>
      <c r="J43" s="15"/>
      <c r="K43" s="45">
        <v>0</v>
      </c>
      <c r="L43" s="15"/>
      <c r="M43" s="57">
        <f t="shared" si="1"/>
        <v>12913865767</v>
      </c>
      <c r="O43" s="66"/>
      <c r="P43" s="66"/>
      <c r="R43" s="55"/>
      <c r="S43" s="55"/>
    </row>
    <row r="44" spans="1:19" ht="21.75" customHeight="1" x14ac:dyDescent="0.2">
      <c r="A44" s="9" t="s">
        <v>232</v>
      </c>
      <c r="C44" s="57">
        <v>0</v>
      </c>
      <c r="D44" s="15"/>
      <c r="E44" s="57">
        <v>0</v>
      </c>
      <c r="F44" s="15"/>
      <c r="G44" s="45">
        <f t="shared" si="0"/>
        <v>0</v>
      </c>
      <c r="H44" s="15"/>
      <c r="I44" s="57">
        <v>5749823569</v>
      </c>
      <c r="J44" s="15"/>
      <c r="K44" s="45">
        <v>0</v>
      </c>
      <c r="L44" s="15"/>
      <c r="M44" s="57">
        <f t="shared" si="1"/>
        <v>5749823569</v>
      </c>
      <c r="O44" s="66"/>
      <c r="P44" s="66"/>
      <c r="R44" s="55"/>
      <c r="S44" s="55"/>
    </row>
    <row r="45" spans="1:19" ht="21.75" customHeight="1" x14ac:dyDescent="0.2">
      <c r="A45" s="9" t="s">
        <v>106</v>
      </c>
      <c r="C45" s="57">
        <v>2323726026</v>
      </c>
      <c r="D45" s="15"/>
      <c r="E45" s="57">
        <v>0</v>
      </c>
      <c r="F45" s="15"/>
      <c r="G45" s="45">
        <f t="shared" si="0"/>
        <v>2323726026</v>
      </c>
      <c r="H45" s="15"/>
      <c r="I45" s="57">
        <v>13423330604</v>
      </c>
      <c r="J45" s="15"/>
      <c r="K45" s="45">
        <v>13499106</v>
      </c>
      <c r="L45" s="15"/>
      <c r="M45" s="57">
        <f t="shared" si="1"/>
        <v>13409831498</v>
      </c>
      <c r="O45" s="66"/>
      <c r="P45" s="66"/>
      <c r="R45" s="55"/>
      <c r="S45" s="55"/>
    </row>
    <row r="46" spans="1:19" ht="21.75" customHeight="1" x14ac:dyDescent="0.2">
      <c r="A46" s="9" t="s">
        <v>233</v>
      </c>
      <c r="C46" s="57">
        <v>0</v>
      </c>
      <c r="D46" s="15"/>
      <c r="E46" s="57">
        <v>0</v>
      </c>
      <c r="F46" s="15"/>
      <c r="G46" s="45">
        <f t="shared" si="0"/>
        <v>0</v>
      </c>
      <c r="H46" s="15"/>
      <c r="I46" s="57">
        <v>952099975</v>
      </c>
      <c r="J46" s="15"/>
      <c r="K46" s="45">
        <v>0</v>
      </c>
      <c r="L46" s="15"/>
      <c r="M46" s="57">
        <f t="shared" si="1"/>
        <v>952099975</v>
      </c>
      <c r="O46" s="66"/>
      <c r="P46" s="66"/>
      <c r="R46" s="55"/>
      <c r="S46" s="55"/>
    </row>
    <row r="47" spans="1:19" ht="21.75" customHeight="1" x14ac:dyDescent="0.2">
      <c r="A47" s="9" t="s">
        <v>234</v>
      </c>
      <c r="C47" s="57">
        <v>0</v>
      </c>
      <c r="D47" s="15"/>
      <c r="E47" s="57">
        <v>0</v>
      </c>
      <c r="F47" s="15"/>
      <c r="G47" s="45">
        <f t="shared" si="0"/>
        <v>0</v>
      </c>
      <c r="H47" s="15"/>
      <c r="I47" s="57">
        <v>2872876719</v>
      </c>
      <c r="J47" s="15"/>
      <c r="K47" s="45">
        <v>0</v>
      </c>
      <c r="L47" s="15"/>
      <c r="M47" s="57">
        <f t="shared" si="1"/>
        <v>2872876719</v>
      </c>
      <c r="O47" s="66"/>
      <c r="P47" s="66"/>
      <c r="R47" s="55"/>
      <c r="S47" s="55"/>
    </row>
    <row r="48" spans="1:19" ht="21.75" customHeight="1" x14ac:dyDescent="0.2">
      <c r="A48" s="9" t="s">
        <v>235</v>
      </c>
      <c r="C48" s="57">
        <v>0</v>
      </c>
      <c r="D48" s="15"/>
      <c r="E48" s="57">
        <v>0</v>
      </c>
      <c r="F48" s="15"/>
      <c r="G48" s="45">
        <f t="shared" si="0"/>
        <v>0</v>
      </c>
      <c r="H48" s="15"/>
      <c r="I48" s="57">
        <v>1705699461</v>
      </c>
      <c r="J48" s="15"/>
      <c r="K48" s="45">
        <v>4212050</v>
      </c>
      <c r="L48" s="15"/>
      <c r="M48" s="57">
        <f t="shared" si="1"/>
        <v>1701487411</v>
      </c>
      <c r="O48" s="66"/>
      <c r="P48" s="66"/>
      <c r="R48" s="55"/>
      <c r="S48" s="55"/>
    </row>
    <row r="49" spans="1:19" ht="21.75" customHeight="1" x14ac:dyDescent="0.2">
      <c r="A49" s="9" t="s">
        <v>236</v>
      </c>
      <c r="C49" s="57">
        <v>0</v>
      </c>
      <c r="D49" s="15"/>
      <c r="E49" s="57">
        <v>0</v>
      </c>
      <c r="F49" s="15"/>
      <c r="G49" s="45">
        <f t="shared" si="0"/>
        <v>0</v>
      </c>
      <c r="H49" s="15"/>
      <c r="I49" s="57">
        <v>4303843596</v>
      </c>
      <c r="J49" s="15"/>
      <c r="K49" s="45">
        <v>5867061</v>
      </c>
      <c r="L49" s="15"/>
      <c r="M49" s="57">
        <f t="shared" si="1"/>
        <v>4297976535</v>
      </c>
      <c r="O49" s="66"/>
      <c r="P49" s="66"/>
      <c r="R49" s="55"/>
      <c r="S49" s="55"/>
    </row>
    <row r="50" spans="1:19" ht="21.75" customHeight="1" x14ac:dyDescent="0.2">
      <c r="A50" s="9" t="s">
        <v>107</v>
      </c>
      <c r="C50" s="57">
        <v>3294</v>
      </c>
      <c r="D50" s="15"/>
      <c r="E50" s="57">
        <v>0</v>
      </c>
      <c r="F50" s="15"/>
      <c r="G50" s="45">
        <f t="shared" si="0"/>
        <v>3294</v>
      </c>
      <c r="H50" s="15"/>
      <c r="I50" s="57">
        <v>-9792568</v>
      </c>
      <c r="J50" s="15"/>
      <c r="K50" s="45">
        <v>0</v>
      </c>
      <c r="L50" s="15"/>
      <c r="M50" s="57">
        <f t="shared" si="1"/>
        <v>-9792568</v>
      </c>
      <c r="O50" s="66"/>
      <c r="P50" s="66"/>
      <c r="R50" s="55"/>
      <c r="S50" s="55"/>
    </row>
    <row r="51" spans="1:19" ht="21.75" customHeight="1" x14ac:dyDescent="0.2">
      <c r="A51" s="9" t="s">
        <v>108</v>
      </c>
      <c r="C51" s="57">
        <v>12841</v>
      </c>
      <c r="D51" s="15"/>
      <c r="E51" s="57">
        <v>0</v>
      </c>
      <c r="F51" s="15"/>
      <c r="G51" s="45">
        <f t="shared" si="0"/>
        <v>12841</v>
      </c>
      <c r="H51" s="15"/>
      <c r="I51" s="57">
        <v>-394701</v>
      </c>
      <c r="J51" s="15"/>
      <c r="K51" s="45">
        <v>396</v>
      </c>
      <c r="L51" s="15"/>
      <c r="M51" s="57">
        <f t="shared" si="1"/>
        <v>-395097</v>
      </c>
      <c r="O51" s="66"/>
      <c r="P51" s="66"/>
      <c r="R51" s="55"/>
      <c r="S51" s="55"/>
    </row>
    <row r="52" spans="1:19" ht="21.75" customHeight="1" x14ac:dyDescent="0.2">
      <c r="A52" s="9" t="s">
        <v>237</v>
      </c>
      <c r="C52" s="57">
        <v>0</v>
      </c>
      <c r="D52" s="15"/>
      <c r="E52" s="57">
        <v>0</v>
      </c>
      <c r="F52" s="15"/>
      <c r="G52" s="45">
        <f t="shared" si="0"/>
        <v>0</v>
      </c>
      <c r="H52" s="15"/>
      <c r="I52" s="57">
        <v>27741783067</v>
      </c>
      <c r="J52" s="15"/>
      <c r="K52" s="45">
        <v>3479342</v>
      </c>
      <c r="L52" s="15"/>
      <c r="M52" s="57">
        <f t="shared" si="1"/>
        <v>27738303725</v>
      </c>
      <c r="O52" s="66"/>
      <c r="P52" s="66"/>
      <c r="R52" s="55"/>
      <c r="S52" s="55"/>
    </row>
    <row r="53" spans="1:19" ht="21.75" customHeight="1" x14ac:dyDescent="0.2">
      <c r="A53" s="9" t="s">
        <v>238</v>
      </c>
      <c r="C53" s="57">
        <v>0</v>
      </c>
      <c r="D53" s="15"/>
      <c r="E53" s="57">
        <v>0</v>
      </c>
      <c r="F53" s="15"/>
      <c r="G53" s="45">
        <f t="shared" si="0"/>
        <v>0</v>
      </c>
      <c r="H53" s="15"/>
      <c r="I53" s="57">
        <v>46236305112</v>
      </c>
      <c r="J53" s="15"/>
      <c r="K53" s="45">
        <v>5798911</v>
      </c>
      <c r="L53" s="15"/>
      <c r="M53" s="57">
        <f t="shared" si="1"/>
        <v>46230506201</v>
      </c>
      <c r="O53" s="66"/>
      <c r="P53" s="66"/>
      <c r="R53" s="55"/>
      <c r="S53" s="55"/>
    </row>
    <row r="54" spans="1:19" ht="21.75" customHeight="1" x14ac:dyDescent="0.2">
      <c r="A54" s="9" t="s">
        <v>239</v>
      </c>
      <c r="C54" s="57">
        <v>0</v>
      </c>
      <c r="D54" s="15"/>
      <c r="E54" s="57">
        <v>0</v>
      </c>
      <c r="F54" s="15"/>
      <c r="G54" s="45">
        <f t="shared" si="0"/>
        <v>0</v>
      </c>
      <c r="H54" s="15"/>
      <c r="I54" s="57">
        <v>46236305112</v>
      </c>
      <c r="J54" s="15"/>
      <c r="K54" s="45">
        <v>5798911</v>
      </c>
      <c r="L54" s="15"/>
      <c r="M54" s="57">
        <f t="shared" si="1"/>
        <v>46230506201</v>
      </c>
      <c r="O54" s="66"/>
      <c r="P54" s="66"/>
      <c r="R54" s="55"/>
      <c r="S54" s="55"/>
    </row>
    <row r="55" spans="1:19" ht="21.75" customHeight="1" x14ac:dyDescent="0.2">
      <c r="A55" s="9" t="s">
        <v>240</v>
      </c>
      <c r="C55" s="57">
        <v>0</v>
      </c>
      <c r="D55" s="15"/>
      <c r="E55" s="57">
        <v>0</v>
      </c>
      <c r="F55" s="15"/>
      <c r="G55" s="45">
        <f t="shared" si="0"/>
        <v>0</v>
      </c>
      <c r="H55" s="15"/>
      <c r="I55" s="57">
        <v>18494522043</v>
      </c>
      <c r="J55" s="15"/>
      <c r="K55" s="45">
        <v>2319569</v>
      </c>
      <c r="L55" s="15"/>
      <c r="M55" s="57">
        <f t="shared" si="1"/>
        <v>18492202474</v>
      </c>
      <c r="O55" s="66"/>
      <c r="P55" s="66"/>
      <c r="R55" s="55"/>
      <c r="S55" s="55"/>
    </row>
    <row r="56" spans="1:19" ht="21.75" customHeight="1" x14ac:dyDescent="0.2">
      <c r="A56" s="9" t="s">
        <v>241</v>
      </c>
      <c r="C56" s="57">
        <v>0</v>
      </c>
      <c r="D56" s="15"/>
      <c r="E56" s="57">
        <v>0</v>
      </c>
      <c r="F56" s="15"/>
      <c r="G56" s="45">
        <f t="shared" si="0"/>
        <v>0</v>
      </c>
      <c r="H56" s="15"/>
      <c r="I56" s="57">
        <v>18494522043</v>
      </c>
      <c r="J56" s="15"/>
      <c r="K56" s="45">
        <v>2319569</v>
      </c>
      <c r="L56" s="15"/>
      <c r="M56" s="57">
        <f t="shared" si="1"/>
        <v>18492202474</v>
      </c>
      <c r="O56" s="66"/>
      <c r="P56" s="66"/>
      <c r="R56" s="55"/>
      <c r="S56" s="55"/>
    </row>
    <row r="57" spans="1:19" ht="21.75" customHeight="1" x14ac:dyDescent="0.2">
      <c r="A57" s="9" t="s">
        <v>242</v>
      </c>
      <c r="C57" s="57">
        <v>0</v>
      </c>
      <c r="D57" s="15"/>
      <c r="E57" s="57">
        <v>0</v>
      </c>
      <c r="F57" s="15"/>
      <c r="G57" s="45">
        <f t="shared" si="0"/>
        <v>0</v>
      </c>
      <c r="H57" s="15"/>
      <c r="I57" s="57">
        <v>27741783065</v>
      </c>
      <c r="J57" s="15"/>
      <c r="K57" s="45">
        <v>3479342</v>
      </c>
      <c r="L57" s="15"/>
      <c r="M57" s="57">
        <f t="shared" si="1"/>
        <v>27738303723</v>
      </c>
      <c r="O57" s="66"/>
      <c r="P57" s="66"/>
      <c r="R57" s="55"/>
      <c r="S57" s="55"/>
    </row>
    <row r="58" spans="1:19" ht="21.75" customHeight="1" x14ac:dyDescent="0.2">
      <c r="A58" s="9" t="s">
        <v>243</v>
      </c>
      <c r="C58" s="57">
        <v>0</v>
      </c>
      <c r="D58" s="15"/>
      <c r="E58" s="57">
        <v>0</v>
      </c>
      <c r="F58" s="15"/>
      <c r="G58" s="45">
        <f t="shared" si="0"/>
        <v>0</v>
      </c>
      <c r="H58" s="15"/>
      <c r="I58" s="57">
        <v>2838753972</v>
      </c>
      <c r="J58" s="15"/>
      <c r="K58" s="45">
        <v>1418154</v>
      </c>
      <c r="L58" s="15"/>
      <c r="M58" s="57">
        <f t="shared" si="1"/>
        <v>2837335818</v>
      </c>
      <c r="O58" s="66"/>
      <c r="P58" s="66"/>
      <c r="R58" s="55"/>
      <c r="S58" s="55"/>
    </row>
    <row r="59" spans="1:19" ht="21.75" customHeight="1" x14ac:dyDescent="0.2">
      <c r="A59" s="9" t="s">
        <v>244</v>
      </c>
      <c r="C59" s="57">
        <v>0</v>
      </c>
      <c r="D59" s="15"/>
      <c r="E59" s="57">
        <v>0</v>
      </c>
      <c r="F59" s="15"/>
      <c r="G59" s="45">
        <f t="shared" si="0"/>
        <v>0</v>
      </c>
      <c r="H59" s="15"/>
      <c r="I59" s="57">
        <v>1989316535</v>
      </c>
      <c r="J59" s="15"/>
      <c r="K59" s="45">
        <v>48450</v>
      </c>
      <c r="L59" s="15"/>
      <c r="M59" s="57">
        <f t="shared" si="1"/>
        <v>1989268085</v>
      </c>
      <c r="O59" s="66"/>
      <c r="P59" s="66"/>
      <c r="R59" s="55"/>
      <c r="S59" s="55"/>
    </row>
    <row r="60" spans="1:19" ht="21.75" customHeight="1" x14ac:dyDescent="0.2">
      <c r="A60" s="9" t="s">
        <v>245</v>
      </c>
      <c r="C60" s="57">
        <v>0</v>
      </c>
      <c r="D60" s="15"/>
      <c r="E60" s="57">
        <v>0</v>
      </c>
      <c r="F60" s="15"/>
      <c r="G60" s="45">
        <f t="shared" si="0"/>
        <v>0</v>
      </c>
      <c r="H60" s="15"/>
      <c r="I60" s="57">
        <v>72141592620</v>
      </c>
      <c r="J60" s="15"/>
      <c r="K60" s="45">
        <v>0</v>
      </c>
      <c r="L60" s="15"/>
      <c r="M60" s="57">
        <f t="shared" si="1"/>
        <v>72141592620</v>
      </c>
      <c r="O60" s="66"/>
      <c r="P60" s="66"/>
      <c r="R60" s="55"/>
      <c r="S60" s="55"/>
    </row>
    <row r="61" spans="1:19" ht="21.75" customHeight="1" x14ac:dyDescent="0.2">
      <c r="A61" s="9" t="s">
        <v>246</v>
      </c>
      <c r="C61" s="57">
        <v>0</v>
      </c>
      <c r="D61" s="15"/>
      <c r="E61" s="57">
        <v>0</v>
      </c>
      <c r="F61" s="15"/>
      <c r="G61" s="45">
        <f t="shared" si="0"/>
        <v>0</v>
      </c>
      <c r="H61" s="15"/>
      <c r="I61" s="57">
        <v>48320360654</v>
      </c>
      <c r="J61" s="15"/>
      <c r="K61" s="45">
        <v>0</v>
      </c>
      <c r="L61" s="15"/>
      <c r="M61" s="57">
        <f t="shared" si="1"/>
        <v>48320360654</v>
      </c>
      <c r="O61" s="66"/>
      <c r="P61" s="66"/>
      <c r="R61" s="55"/>
      <c r="S61" s="55"/>
    </row>
    <row r="62" spans="1:19" ht="21.75" customHeight="1" x14ac:dyDescent="0.2">
      <c r="A62" s="9" t="s">
        <v>247</v>
      </c>
      <c r="C62" s="57">
        <v>0</v>
      </c>
      <c r="D62" s="15"/>
      <c r="E62" s="57">
        <v>0</v>
      </c>
      <c r="F62" s="15"/>
      <c r="G62" s="45">
        <f t="shared" si="0"/>
        <v>0</v>
      </c>
      <c r="H62" s="15"/>
      <c r="I62" s="57">
        <v>1397334834</v>
      </c>
      <c r="J62" s="15"/>
      <c r="K62" s="45">
        <v>0</v>
      </c>
      <c r="L62" s="15"/>
      <c r="M62" s="57">
        <f t="shared" si="1"/>
        <v>1397334834</v>
      </c>
      <c r="O62" s="66"/>
      <c r="P62" s="66"/>
      <c r="R62" s="55"/>
      <c r="S62" s="55"/>
    </row>
    <row r="63" spans="1:19" ht="21.75" customHeight="1" x14ac:dyDescent="0.2">
      <c r="A63" s="9" t="s">
        <v>110</v>
      </c>
      <c r="C63" s="57">
        <v>0</v>
      </c>
      <c r="D63" s="15"/>
      <c r="E63" s="57">
        <v>0</v>
      </c>
      <c r="F63" s="15"/>
      <c r="G63" s="45">
        <f t="shared" si="0"/>
        <v>0</v>
      </c>
      <c r="H63" s="15"/>
      <c r="I63" s="57">
        <v>2945497620</v>
      </c>
      <c r="J63" s="15"/>
      <c r="K63" s="45">
        <v>0</v>
      </c>
      <c r="L63" s="15"/>
      <c r="M63" s="57">
        <f t="shared" si="1"/>
        <v>2945497620</v>
      </c>
      <c r="O63" s="66"/>
      <c r="P63" s="66"/>
      <c r="R63" s="55"/>
      <c r="S63" s="55"/>
    </row>
    <row r="64" spans="1:19" ht="21.75" customHeight="1" x14ac:dyDescent="0.2">
      <c r="A64" s="9" t="s">
        <v>111</v>
      </c>
      <c r="C64" s="57">
        <v>7831980874</v>
      </c>
      <c r="D64" s="15"/>
      <c r="E64" s="57">
        <v>-2381310</v>
      </c>
      <c r="F64" s="15"/>
      <c r="G64" s="45">
        <f t="shared" si="0"/>
        <v>7834362184</v>
      </c>
      <c r="H64" s="15"/>
      <c r="I64" s="57">
        <v>165625904334</v>
      </c>
      <c r="J64" s="15"/>
      <c r="K64" s="45">
        <v>0</v>
      </c>
      <c r="L64" s="15"/>
      <c r="M64" s="57">
        <f t="shared" si="1"/>
        <v>165625904334</v>
      </c>
      <c r="O64" s="66"/>
      <c r="P64" s="66"/>
      <c r="R64" s="55"/>
      <c r="S64" s="55"/>
    </row>
    <row r="65" spans="1:19" ht="21.75" customHeight="1" x14ac:dyDescent="0.2">
      <c r="A65" s="9" t="s">
        <v>248</v>
      </c>
      <c r="C65" s="57">
        <v>0</v>
      </c>
      <c r="D65" s="15"/>
      <c r="E65" s="57">
        <v>0</v>
      </c>
      <c r="F65" s="15"/>
      <c r="G65" s="45">
        <f t="shared" si="0"/>
        <v>0</v>
      </c>
      <c r="H65" s="15"/>
      <c r="I65" s="57">
        <v>24479210360</v>
      </c>
      <c r="J65" s="15"/>
      <c r="K65" s="45">
        <v>0</v>
      </c>
      <c r="L65" s="15"/>
      <c r="M65" s="57">
        <f t="shared" si="1"/>
        <v>24479210360</v>
      </c>
      <c r="O65" s="66"/>
      <c r="P65" s="66"/>
      <c r="R65" s="55"/>
      <c r="S65" s="55"/>
    </row>
    <row r="66" spans="1:19" ht="21.75" customHeight="1" x14ac:dyDescent="0.2">
      <c r="A66" s="9" t="s">
        <v>249</v>
      </c>
      <c r="C66" s="57">
        <v>0</v>
      </c>
      <c r="D66" s="15"/>
      <c r="E66" s="57">
        <v>0</v>
      </c>
      <c r="F66" s="15"/>
      <c r="G66" s="45">
        <f t="shared" si="0"/>
        <v>0</v>
      </c>
      <c r="H66" s="15"/>
      <c r="I66" s="57">
        <v>57475038233</v>
      </c>
      <c r="J66" s="15"/>
      <c r="K66" s="45">
        <v>35471264</v>
      </c>
      <c r="L66" s="15"/>
      <c r="M66" s="57">
        <f t="shared" si="1"/>
        <v>57439566969</v>
      </c>
      <c r="O66" s="66"/>
      <c r="P66" s="66"/>
      <c r="R66" s="55"/>
      <c r="S66" s="55"/>
    </row>
    <row r="67" spans="1:19" ht="21.75" customHeight="1" x14ac:dyDescent="0.2">
      <c r="A67" s="9" t="s">
        <v>250</v>
      </c>
      <c r="C67" s="57">
        <v>0</v>
      </c>
      <c r="D67" s="15"/>
      <c r="E67" s="57">
        <v>0</v>
      </c>
      <c r="F67" s="15"/>
      <c r="G67" s="45">
        <f t="shared" si="0"/>
        <v>0</v>
      </c>
      <c r="H67" s="15"/>
      <c r="I67" s="57">
        <v>344706849</v>
      </c>
      <c r="J67" s="15"/>
      <c r="K67" s="45">
        <v>0</v>
      </c>
      <c r="L67" s="15"/>
      <c r="M67" s="57">
        <f t="shared" si="1"/>
        <v>344706849</v>
      </c>
      <c r="O67" s="66"/>
      <c r="P67" s="66"/>
      <c r="R67" s="55"/>
      <c r="S67" s="55"/>
    </row>
    <row r="68" spans="1:19" ht="21.75" customHeight="1" x14ac:dyDescent="0.2">
      <c r="A68" s="9" t="s">
        <v>251</v>
      </c>
      <c r="C68" s="57">
        <v>0</v>
      </c>
      <c r="D68" s="15"/>
      <c r="E68" s="57">
        <v>0</v>
      </c>
      <c r="F68" s="15"/>
      <c r="G68" s="45">
        <f t="shared" si="0"/>
        <v>0</v>
      </c>
      <c r="H68" s="15"/>
      <c r="I68" s="57">
        <v>1028593777</v>
      </c>
      <c r="J68" s="15"/>
      <c r="K68" s="45">
        <v>0</v>
      </c>
      <c r="L68" s="15"/>
      <c r="M68" s="57">
        <f t="shared" si="1"/>
        <v>1028593777</v>
      </c>
      <c r="O68" s="66"/>
      <c r="P68" s="66"/>
      <c r="R68" s="55"/>
      <c r="S68" s="55"/>
    </row>
    <row r="69" spans="1:19" ht="21.75" customHeight="1" x14ac:dyDescent="0.2">
      <c r="A69" s="9" t="s">
        <v>252</v>
      </c>
      <c r="C69" s="57">
        <v>0</v>
      </c>
      <c r="D69" s="15"/>
      <c r="E69" s="57">
        <v>0</v>
      </c>
      <c r="F69" s="15"/>
      <c r="G69" s="45">
        <f t="shared" si="0"/>
        <v>0</v>
      </c>
      <c r="H69" s="15"/>
      <c r="I69" s="57">
        <v>5245318624</v>
      </c>
      <c r="J69" s="15"/>
      <c r="K69" s="45">
        <v>14780571</v>
      </c>
      <c r="L69" s="15"/>
      <c r="M69" s="57">
        <f t="shared" si="1"/>
        <v>5230538053</v>
      </c>
      <c r="O69" s="66"/>
      <c r="P69" s="66"/>
      <c r="R69" s="55"/>
      <c r="S69" s="55"/>
    </row>
    <row r="70" spans="1:19" ht="21.75" customHeight="1" x14ac:dyDescent="0.2">
      <c r="A70" s="9" t="s">
        <v>253</v>
      </c>
      <c r="C70" s="57">
        <v>0</v>
      </c>
      <c r="D70" s="15"/>
      <c r="E70" s="57">
        <v>0</v>
      </c>
      <c r="F70" s="15"/>
      <c r="G70" s="45">
        <f t="shared" si="0"/>
        <v>0</v>
      </c>
      <c r="H70" s="15"/>
      <c r="I70" s="57">
        <v>5450704109</v>
      </c>
      <c r="J70" s="15"/>
      <c r="K70" s="45">
        <v>0</v>
      </c>
      <c r="L70" s="15"/>
      <c r="M70" s="57">
        <f t="shared" si="1"/>
        <v>5450704109</v>
      </c>
      <c r="O70" s="66"/>
      <c r="P70" s="66"/>
      <c r="R70" s="55"/>
      <c r="S70" s="55"/>
    </row>
    <row r="71" spans="1:19" ht="21.75" customHeight="1" x14ac:dyDescent="0.2">
      <c r="A71" s="9" t="s">
        <v>254</v>
      </c>
      <c r="C71" s="57">
        <v>194934444</v>
      </c>
      <c r="D71" s="15"/>
      <c r="E71" s="57">
        <v>-996752</v>
      </c>
      <c r="F71" s="15"/>
      <c r="G71" s="45">
        <f t="shared" si="0"/>
        <v>195931196</v>
      </c>
      <c r="H71" s="15"/>
      <c r="I71" s="57">
        <v>36065412632</v>
      </c>
      <c r="J71" s="15"/>
      <c r="K71" s="45">
        <v>0</v>
      </c>
      <c r="L71" s="15"/>
      <c r="M71" s="57">
        <f t="shared" si="1"/>
        <v>36065412632</v>
      </c>
      <c r="O71" s="66"/>
      <c r="P71" s="66"/>
      <c r="R71" s="55"/>
      <c r="S71" s="55"/>
    </row>
    <row r="72" spans="1:19" ht="21.75" customHeight="1" x14ac:dyDescent="0.2">
      <c r="A72" s="9" t="s">
        <v>255</v>
      </c>
      <c r="C72" s="57">
        <v>0</v>
      </c>
      <c r="D72" s="15"/>
      <c r="E72" s="57">
        <v>0</v>
      </c>
      <c r="F72" s="15"/>
      <c r="G72" s="45">
        <f t="shared" si="0"/>
        <v>0</v>
      </c>
      <c r="H72" s="15"/>
      <c r="I72" s="57">
        <v>12853719615</v>
      </c>
      <c r="J72" s="15"/>
      <c r="K72" s="45">
        <v>0</v>
      </c>
      <c r="L72" s="15"/>
      <c r="M72" s="57">
        <f t="shared" si="1"/>
        <v>12853719615</v>
      </c>
      <c r="O72" s="66"/>
      <c r="P72" s="66"/>
      <c r="R72" s="55"/>
      <c r="S72" s="55"/>
    </row>
    <row r="73" spans="1:19" ht="21.75" customHeight="1" x14ac:dyDescent="0.2">
      <c r="A73" s="9" t="s">
        <v>256</v>
      </c>
      <c r="C73" s="57">
        <v>0</v>
      </c>
      <c r="D73" s="15"/>
      <c r="E73" s="57">
        <v>0</v>
      </c>
      <c r="F73" s="15"/>
      <c r="G73" s="45">
        <f t="shared" si="0"/>
        <v>0</v>
      </c>
      <c r="H73" s="15"/>
      <c r="I73" s="57">
        <v>9891266383</v>
      </c>
      <c r="J73" s="15"/>
      <c r="K73" s="45">
        <v>7354116</v>
      </c>
      <c r="L73" s="15"/>
      <c r="M73" s="57">
        <f t="shared" si="1"/>
        <v>9883912267</v>
      </c>
      <c r="O73" s="66"/>
      <c r="P73" s="66"/>
      <c r="R73" s="55"/>
      <c r="S73" s="55"/>
    </row>
    <row r="74" spans="1:19" ht="21.75" customHeight="1" x14ac:dyDescent="0.2">
      <c r="A74" s="9" t="s">
        <v>257</v>
      </c>
      <c r="C74" s="57">
        <v>0</v>
      </c>
      <c r="D74" s="15"/>
      <c r="E74" s="57">
        <v>0</v>
      </c>
      <c r="F74" s="15"/>
      <c r="G74" s="45">
        <f t="shared" ref="G74:G137" si="2">C74-E74</f>
        <v>0</v>
      </c>
      <c r="H74" s="15"/>
      <c r="I74" s="57">
        <v>3269760656</v>
      </c>
      <c r="J74" s="15"/>
      <c r="K74" s="45">
        <v>0</v>
      </c>
      <c r="L74" s="15"/>
      <c r="M74" s="57">
        <f t="shared" ref="M74:M137" si="3">I74-K74</f>
        <v>3269760656</v>
      </c>
      <c r="O74" s="66"/>
      <c r="P74" s="66"/>
      <c r="R74" s="55"/>
      <c r="S74" s="55"/>
    </row>
    <row r="75" spans="1:19" ht="21.75" customHeight="1" x14ac:dyDescent="0.2">
      <c r="A75" s="9" t="s">
        <v>258</v>
      </c>
      <c r="C75" s="57">
        <v>0</v>
      </c>
      <c r="D75" s="15"/>
      <c r="E75" s="57">
        <v>0</v>
      </c>
      <c r="F75" s="15"/>
      <c r="G75" s="45">
        <f t="shared" si="2"/>
        <v>0</v>
      </c>
      <c r="H75" s="15"/>
      <c r="I75" s="57">
        <v>5871926229</v>
      </c>
      <c r="J75" s="15"/>
      <c r="K75" s="45">
        <v>0</v>
      </c>
      <c r="L75" s="15"/>
      <c r="M75" s="57">
        <f t="shared" si="3"/>
        <v>5871926229</v>
      </c>
      <c r="O75" s="66"/>
      <c r="P75" s="66"/>
      <c r="R75" s="55"/>
      <c r="S75" s="55"/>
    </row>
    <row r="76" spans="1:19" ht="21.75" customHeight="1" x14ac:dyDescent="0.2">
      <c r="A76" s="9" t="s">
        <v>259</v>
      </c>
      <c r="C76" s="57">
        <v>0</v>
      </c>
      <c r="D76" s="15"/>
      <c r="E76" s="57">
        <v>0</v>
      </c>
      <c r="F76" s="15"/>
      <c r="G76" s="45">
        <f t="shared" si="2"/>
        <v>0</v>
      </c>
      <c r="H76" s="15"/>
      <c r="I76" s="57">
        <v>8012178378</v>
      </c>
      <c r="J76" s="15"/>
      <c r="K76" s="45">
        <v>0</v>
      </c>
      <c r="L76" s="15"/>
      <c r="M76" s="57">
        <f t="shared" si="3"/>
        <v>8012178378</v>
      </c>
      <c r="O76" s="66"/>
      <c r="P76" s="66"/>
      <c r="R76" s="55"/>
      <c r="S76" s="55"/>
    </row>
    <row r="77" spans="1:19" ht="21.75" customHeight="1" x14ac:dyDescent="0.2">
      <c r="A77" s="9" t="s">
        <v>112</v>
      </c>
      <c r="C77" s="57">
        <v>8312303682</v>
      </c>
      <c r="D77" s="15"/>
      <c r="E77" s="57">
        <v>0</v>
      </c>
      <c r="F77" s="15"/>
      <c r="G77" s="45">
        <f t="shared" si="2"/>
        <v>8312303682</v>
      </c>
      <c r="H77" s="15"/>
      <c r="I77" s="57">
        <v>38268756945</v>
      </c>
      <c r="J77" s="15"/>
      <c r="K77" s="45">
        <v>0</v>
      </c>
      <c r="L77" s="15"/>
      <c r="M77" s="57">
        <f t="shared" si="3"/>
        <v>38268756945</v>
      </c>
      <c r="O77" s="66"/>
      <c r="P77" s="66"/>
      <c r="R77" s="55"/>
      <c r="S77" s="55"/>
    </row>
    <row r="78" spans="1:19" ht="21.75" customHeight="1" x14ac:dyDescent="0.2">
      <c r="A78" s="9" t="s">
        <v>260</v>
      </c>
      <c r="C78" s="57">
        <v>0</v>
      </c>
      <c r="D78" s="15"/>
      <c r="E78" s="57">
        <v>0</v>
      </c>
      <c r="F78" s="15"/>
      <c r="G78" s="45">
        <f t="shared" si="2"/>
        <v>0</v>
      </c>
      <c r="H78" s="15"/>
      <c r="I78" s="57">
        <v>2685245902</v>
      </c>
      <c r="J78" s="15"/>
      <c r="K78" s="45">
        <v>0</v>
      </c>
      <c r="L78" s="15"/>
      <c r="M78" s="57">
        <f t="shared" si="3"/>
        <v>2685245902</v>
      </c>
      <c r="O78" s="66"/>
      <c r="P78" s="66"/>
      <c r="R78" s="55"/>
      <c r="S78" s="55"/>
    </row>
    <row r="79" spans="1:19" ht="21.75" customHeight="1" x14ac:dyDescent="0.2">
      <c r="A79" s="9" t="s">
        <v>113</v>
      </c>
      <c r="C79" s="57">
        <v>6076973958</v>
      </c>
      <c r="D79" s="15"/>
      <c r="E79" s="57">
        <v>-37088819</v>
      </c>
      <c r="F79" s="15"/>
      <c r="G79" s="45">
        <f t="shared" si="2"/>
        <v>6114062777</v>
      </c>
      <c r="H79" s="15"/>
      <c r="I79" s="57">
        <v>24846154272</v>
      </c>
      <c r="J79" s="15"/>
      <c r="K79" s="45">
        <v>0</v>
      </c>
      <c r="L79" s="15"/>
      <c r="M79" s="57">
        <f t="shared" si="3"/>
        <v>24846154272</v>
      </c>
      <c r="O79" s="66"/>
      <c r="P79" s="66"/>
      <c r="R79" s="55"/>
      <c r="S79" s="55"/>
    </row>
    <row r="80" spans="1:19" ht="21.75" customHeight="1" x14ac:dyDescent="0.2">
      <c r="A80" s="9" t="s">
        <v>114</v>
      </c>
      <c r="C80" s="57">
        <v>12783308412</v>
      </c>
      <c r="D80" s="15"/>
      <c r="E80" s="57">
        <v>0</v>
      </c>
      <c r="F80" s="15"/>
      <c r="G80" s="45">
        <f t="shared" si="2"/>
        <v>12783308412</v>
      </c>
      <c r="H80" s="15"/>
      <c r="I80" s="57">
        <v>51799687320</v>
      </c>
      <c r="J80" s="15"/>
      <c r="K80" s="45">
        <v>0</v>
      </c>
      <c r="L80" s="15"/>
      <c r="M80" s="57">
        <f t="shared" si="3"/>
        <v>51799687320</v>
      </c>
      <c r="O80" s="66"/>
      <c r="P80" s="66"/>
      <c r="R80" s="55"/>
      <c r="S80" s="55"/>
    </row>
    <row r="81" spans="1:19" ht="21.75" customHeight="1" x14ac:dyDescent="0.2">
      <c r="A81" s="9" t="s">
        <v>115</v>
      </c>
      <c r="C81" s="57">
        <v>1902672795</v>
      </c>
      <c r="D81" s="15"/>
      <c r="E81" s="57">
        <v>-329020</v>
      </c>
      <c r="F81" s="15"/>
      <c r="G81" s="45">
        <f t="shared" si="2"/>
        <v>1903001815</v>
      </c>
      <c r="H81" s="15"/>
      <c r="I81" s="57">
        <v>8274819023</v>
      </c>
      <c r="J81" s="15"/>
      <c r="K81" s="45">
        <v>0</v>
      </c>
      <c r="L81" s="15"/>
      <c r="M81" s="57">
        <f t="shared" si="3"/>
        <v>8274819023</v>
      </c>
      <c r="O81" s="66"/>
      <c r="P81" s="66"/>
      <c r="R81" s="55"/>
      <c r="S81" s="55"/>
    </row>
    <row r="82" spans="1:19" ht="21.75" customHeight="1" x14ac:dyDescent="0.2">
      <c r="A82" s="9" t="s">
        <v>261</v>
      </c>
      <c r="C82" s="57">
        <v>0</v>
      </c>
      <c r="D82" s="15"/>
      <c r="E82" s="57">
        <v>-23566275</v>
      </c>
      <c r="F82" s="15"/>
      <c r="G82" s="45">
        <f t="shared" si="2"/>
        <v>23566275</v>
      </c>
      <c r="H82" s="15"/>
      <c r="I82" s="57">
        <v>119440382480</v>
      </c>
      <c r="J82" s="15"/>
      <c r="K82" s="45">
        <v>0</v>
      </c>
      <c r="L82" s="15"/>
      <c r="M82" s="57">
        <f t="shared" si="3"/>
        <v>119440382480</v>
      </c>
      <c r="O82" s="66"/>
      <c r="P82" s="66"/>
      <c r="R82" s="55"/>
      <c r="S82" s="55"/>
    </row>
    <row r="83" spans="1:19" ht="21.75" customHeight="1" x14ac:dyDescent="0.2">
      <c r="A83" s="9" t="s">
        <v>262</v>
      </c>
      <c r="C83" s="57">
        <v>0</v>
      </c>
      <c r="D83" s="15"/>
      <c r="E83" s="57">
        <v>0</v>
      </c>
      <c r="F83" s="15"/>
      <c r="G83" s="45">
        <f t="shared" si="2"/>
        <v>0</v>
      </c>
      <c r="H83" s="15"/>
      <c r="I83" s="57">
        <v>28001817891</v>
      </c>
      <c r="J83" s="15"/>
      <c r="K83" s="45">
        <v>0</v>
      </c>
      <c r="L83" s="15"/>
      <c r="M83" s="57">
        <f t="shared" si="3"/>
        <v>28001817891</v>
      </c>
      <c r="O83" s="66"/>
      <c r="P83" s="66"/>
      <c r="R83" s="55"/>
      <c r="S83" s="55"/>
    </row>
    <row r="84" spans="1:19" ht="21.75" customHeight="1" x14ac:dyDescent="0.2">
      <c r="A84" s="9" t="s">
        <v>263</v>
      </c>
      <c r="C84" s="57">
        <v>0</v>
      </c>
      <c r="D84" s="15"/>
      <c r="E84" s="57">
        <v>0</v>
      </c>
      <c r="F84" s="15"/>
      <c r="G84" s="45">
        <f t="shared" si="2"/>
        <v>0</v>
      </c>
      <c r="H84" s="15"/>
      <c r="I84" s="57">
        <v>15385311666</v>
      </c>
      <c r="J84" s="15"/>
      <c r="K84" s="45">
        <v>0</v>
      </c>
      <c r="L84" s="15"/>
      <c r="M84" s="57">
        <f t="shared" si="3"/>
        <v>15385311666</v>
      </c>
      <c r="O84" s="66"/>
      <c r="P84" s="66"/>
      <c r="R84" s="55"/>
      <c r="S84" s="55"/>
    </row>
    <row r="85" spans="1:19" ht="21.75" customHeight="1" x14ac:dyDescent="0.2">
      <c r="A85" s="9" t="s">
        <v>264</v>
      </c>
      <c r="C85" s="57">
        <v>0</v>
      </c>
      <c r="D85" s="15"/>
      <c r="E85" s="57">
        <v>0</v>
      </c>
      <c r="F85" s="15"/>
      <c r="G85" s="45">
        <f t="shared" si="2"/>
        <v>0</v>
      </c>
      <c r="H85" s="15"/>
      <c r="I85" s="57">
        <v>504945001</v>
      </c>
      <c r="J85" s="15"/>
      <c r="K85" s="45">
        <v>0</v>
      </c>
      <c r="L85" s="15"/>
      <c r="M85" s="57">
        <f t="shared" si="3"/>
        <v>504945001</v>
      </c>
      <c r="O85" s="66"/>
      <c r="P85" s="66"/>
      <c r="R85" s="55"/>
      <c r="S85" s="55"/>
    </row>
    <row r="86" spans="1:19" ht="21.75" customHeight="1" x14ac:dyDescent="0.2">
      <c r="A86" s="9" t="s">
        <v>116</v>
      </c>
      <c r="C86" s="57">
        <v>26187580299</v>
      </c>
      <c r="D86" s="15"/>
      <c r="E86" s="57">
        <v>539059</v>
      </c>
      <c r="F86" s="15"/>
      <c r="G86" s="45">
        <f t="shared" si="2"/>
        <v>26187041240</v>
      </c>
      <c r="H86" s="15"/>
      <c r="I86" s="57">
        <v>98030885213</v>
      </c>
      <c r="J86" s="15"/>
      <c r="K86" s="45">
        <v>5581873</v>
      </c>
      <c r="L86" s="15"/>
      <c r="M86" s="57">
        <f t="shared" si="3"/>
        <v>98025303340</v>
      </c>
      <c r="O86" s="66"/>
      <c r="P86" s="66"/>
      <c r="R86" s="55"/>
      <c r="S86" s="55"/>
    </row>
    <row r="87" spans="1:19" ht="21.75" customHeight="1" x14ac:dyDescent="0.2">
      <c r="A87" s="9" t="s">
        <v>265</v>
      </c>
      <c r="C87" s="57">
        <v>0</v>
      </c>
      <c r="D87" s="15"/>
      <c r="E87" s="57">
        <v>0</v>
      </c>
      <c r="F87" s="15"/>
      <c r="G87" s="45">
        <f t="shared" si="2"/>
        <v>0</v>
      </c>
      <c r="H87" s="15"/>
      <c r="I87" s="57">
        <v>22128166659</v>
      </c>
      <c r="J87" s="15"/>
      <c r="K87" s="45">
        <v>0</v>
      </c>
      <c r="L87" s="15"/>
      <c r="M87" s="57">
        <f t="shared" si="3"/>
        <v>22128166659</v>
      </c>
      <c r="O87" s="66"/>
      <c r="P87" s="66"/>
      <c r="R87" s="55"/>
      <c r="S87" s="55"/>
    </row>
    <row r="88" spans="1:19" ht="21.75" customHeight="1" x14ac:dyDescent="0.2">
      <c r="A88" s="9" t="s">
        <v>117</v>
      </c>
      <c r="C88" s="57">
        <v>12959016382</v>
      </c>
      <c r="D88" s="15"/>
      <c r="E88" s="57">
        <v>299864</v>
      </c>
      <c r="F88" s="15"/>
      <c r="G88" s="45">
        <f t="shared" si="2"/>
        <v>12958716518</v>
      </c>
      <c r="H88" s="15"/>
      <c r="I88" s="57">
        <v>48094262281</v>
      </c>
      <c r="J88" s="15"/>
      <c r="K88" s="45">
        <v>3105041</v>
      </c>
      <c r="L88" s="15"/>
      <c r="M88" s="57">
        <f t="shared" si="3"/>
        <v>48091157240</v>
      </c>
      <c r="O88" s="66"/>
      <c r="P88" s="66"/>
      <c r="R88" s="55"/>
      <c r="S88" s="55"/>
    </row>
    <row r="89" spans="1:19" ht="21.75" customHeight="1" x14ac:dyDescent="0.2">
      <c r="A89" s="9" t="s">
        <v>266</v>
      </c>
      <c r="C89" s="57">
        <v>0</v>
      </c>
      <c r="D89" s="15"/>
      <c r="E89" s="57">
        <v>0</v>
      </c>
      <c r="F89" s="15"/>
      <c r="G89" s="45">
        <f t="shared" si="2"/>
        <v>0</v>
      </c>
      <c r="H89" s="15"/>
      <c r="I89" s="57">
        <v>10480283123</v>
      </c>
      <c r="J89" s="15"/>
      <c r="K89" s="45">
        <v>3053404</v>
      </c>
      <c r="L89" s="15"/>
      <c r="M89" s="57">
        <f t="shared" si="3"/>
        <v>10477229719</v>
      </c>
      <c r="O89" s="66"/>
      <c r="P89" s="66"/>
      <c r="R89" s="55"/>
      <c r="S89" s="55"/>
    </row>
    <row r="90" spans="1:19" ht="21.75" customHeight="1" x14ac:dyDescent="0.2">
      <c r="A90" s="9" t="s">
        <v>267</v>
      </c>
      <c r="C90" s="57">
        <v>0</v>
      </c>
      <c r="D90" s="15"/>
      <c r="E90" s="57">
        <v>0</v>
      </c>
      <c r="F90" s="15"/>
      <c r="G90" s="45">
        <f t="shared" si="2"/>
        <v>0</v>
      </c>
      <c r="H90" s="15"/>
      <c r="I90" s="57">
        <v>5952043643</v>
      </c>
      <c r="J90" s="15"/>
      <c r="K90" s="45">
        <v>0</v>
      </c>
      <c r="L90" s="15"/>
      <c r="M90" s="57">
        <f t="shared" si="3"/>
        <v>5952043643</v>
      </c>
      <c r="O90" s="66"/>
      <c r="P90" s="66"/>
      <c r="R90" s="55"/>
      <c r="S90" s="55"/>
    </row>
    <row r="91" spans="1:19" ht="21.75" customHeight="1" x14ac:dyDescent="0.2">
      <c r="A91" s="9" t="s">
        <v>268</v>
      </c>
      <c r="C91" s="57">
        <v>0</v>
      </c>
      <c r="D91" s="15"/>
      <c r="E91" s="57">
        <v>0</v>
      </c>
      <c r="F91" s="15"/>
      <c r="G91" s="45">
        <f t="shared" si="2"/>
        <v>0</v>
      </c>
      <c r="H91" s="15"/>
      <c r="I91" s="57">
        <v>4536666667</v>
      </c>
      <c r="J91" s="15"/>
      <c r="K91" s="45">
        <v>0</v>
      </c>
      <c r="L91" s="15"/>
      <c r="M91" s="57">
        <f t="shared" si="3"/>
        <v>4536666667</v>
      </c>
      <c r="O91" s="66"/>
      <c r="P91" s="66"/>
      <c r="R91" s="55"/>
      <c r="S91" s="55"/>
    </row>
    <row r="92" spans="1:19" ht="21.75" customHeight="1" x14ac:dyDescent="0.2">
      <c r="A92" s="9" t="s">
        <v>269</v>
      </c>
      <c r="C92" s="57">
        <v>0</v>
      </c>
      <c r="D92" s="15"/>
      <c r="E92" s="57">
        <v>0</v>
      </c>
      <c r="F92" s="15"/>
      <c r="G92" s="45">
        <f t="shared" si="2"/>
        <v>0</v>
      </c>
      <c r="H92" s="15"/>
      <c r="I92" s="57">
        <v>7981707501</v>
      </c>
      <c r="J92" s="15"/>
      <c r="K92" s="45">
        <v>0</v>
      </c>
      <c r="L92" s="15"/>
      <c r="M92" s="57">
        <f t="shared" si="3"/>
        <v>7981707501</v>
      </c>
      <c r="O92" s="66"/>
      <c r="P92" s="66"/>
      <c r="R92" s="55"/>
      <c r="S92" s="55"/>
    </row>
    <row r="93" spans="1:19" ht="21.75" customHeight="1" x14ac:dyDescent="0.2">
      <c r="A93" s="9" t="s">
        <v>270</v>
      </c>
      <c r="C93" s="57">
        <v>0</v>
      </c>
      <c r="D93" s="15"/>
      <c r="E93" s="57">
        <v>0</v>
      </c>
      <c r="F93" s="15"/>
      <c r="G93" s="45">
        <f t="shared" si="2"/>
        <v>0</v>
      </c>
      <c r="H93" s="15"/>
      <c r="I93" s="57">
        <v>15941844647</v>
      </c>
      <c r="J93" s="15"/>
      <c r="K93" s="45">
        <v>0</v>
      </c>
      <c r="L93" s="15"/>
      <c r="M93" s="57">
        <f t="shared" si="3"/>
        <v>15941844647</v>
      </c>
      <c r="O93" s="66"/>
      <c r="P93" s="66"/>
      <c r="R93" s="55"/>
      <c r="S93" s="55"/>
    </row>
    <row r="94" spans="1:19" ht="21.75" customHeight="1" x14ac:dyDescent="0.2">
      <c r="A94" s="9" t="s">
        <v>271</v>
      </c>
      <c r="C94" s="57">
        <v>0</v>
      </c>
      <c r="D94" s="15"/>
      <c r="E94" s="57">
        <v>0</v>
      </c>
      <c r="F94" s="15"/>
      <c r="G94" s="45">
        <f t="shared" si="2"/>
        <v>0</v>
      </c>
      <c r="H94" s="15"/>
      <c r="I94" s="57">
        <v>11541233334</v>
      </c>
      <c r="J94" s="15"/>
      <c r="K94" s="45">
        <v>0</v>
      </c>
      <c r="L94" s="15"/>
      <c r="M94" s="57">
        <f t="shared" si="3"/>
        <v>11541233334</v>
      </c>
      <c r="O94" s="66"/>
      <c r="P94" s="66"/>
      <c r="R94" s="55"/>
      <c r="S94" s="55"/>
    </row>
    <row r="95" spans="1:19" ht="21.75" customHeight="1" x14ac:dyDescent="0.2">
      <c r="A95" s="9" t="s">
        <v>118</v>
      </c>
      <c r="C95" s="57">
        <v>9900885231</v>
      </c>
      <c r="D95" s="15"/>
      <c r="E95" s="57">
        <v>0</v>
      </c>
      <c r="F95" s="15"/>
      <c r="G95" s="45">
        <f t="shared" si="2"/>
        <v>9900885231</v>
      </c>
      <c r="H95" s="15"/>
      <c r="I95" s="57">
        <v>34469748582</v>
      </c>
      <c r="J95" s="15"/>
      <c r="K95" s="45">
        <v>266469185</v>
      </c>
      <c r="L95" s="15"/>
      <c r="M95" s="57">
        <f t="shared" si="3"/>
        <v>34203279397</v>
      </c>
      <c r="O95" s="66"/>
      <c r="P95" s="66"/>
      <c r="R95" s="55"/>
      <c r="S95" s="55"/>
    </row>
    <row r="96" spans="1:19" ht="21.75" customHeight="1" x14ac:dyDescent="0.2">
      <c r="A96" s="9" t="s">
        <v>119</v>
      </c>
      <c r="C96" s="57">
        <v>4257770472</v>
      </c>
      <c r="D96" s="15"/>
      <c r="E96" s="57">
        <v>0</v>
      </c>
      <c r="F96" s="15"/>
      <c r="G96" s="45">
        <f t="shared" si="2"/>
        <v>4257770472</v>
      </c>
      <c r="H96" s="15"/>
      <c r="I96" s="57">
        <v>29501537490</v>
      </c>
      <c r="J96" s="15"/>
      <c r="K96" s="45">
        <v>356497629</v>
      </c>
      <c r="L96" s="15"/>
      <c r="M96" s="57">
        <f t="shared" si="3"/>
        <v>29145039861</v>
      </c>
      <c r="O96" s="66"/>
      <c r="P96" s="66"/>
      <c r="R96" s="55"/>
      <c r="S96" s="55"/>
    </row>
    <row r="97" spans="1:19" ht="21.75" customHeight="1" x14ac:dyDescent="0.2">
      <c r="A97" s="9" t="s">
        <v>272</v>
      </c>
      <c r="C97" s="57">
        <v>0</v>
      </c>
      <c r="D97" s="15"/>
      <c r="E97" s="57">
        <v>0</v>
      </c>
      <c r="F97" s="15"/>
      <c r="G97" s="45">
        <f t="shared" si="2"/>
        <v>0</v>
      </c>
      <c r="H97" s="15"/>
      <c r="I97" s="57">
        <v>855737700</v>
      </c>
      <c r="J97" s="15"/>
      <c r="K97" s="45">
        <v>13851212</v>
      </c>
      <c r="L97" s="15"/>
      <c r="M97" s="57">
        <f t="shared" si="3"/>
        <v>841886488</v>
      </c>
      <c r="O97" s="66"/>
      <c r="P97" s="66"/>
      <c r="R97" s="55"/>
      <c r="S97" s="55"/>
    </row>
    <row r="98" spans="1:19" ht="21.75" customHeight="1" x14ac:dyDescent="0.2">
      <c r="A98" s="9" t="s">
        <v>273</v>
      </c>
      <c r="C98" s="57">
        <v>0</v>
      </c>
      <c r="D98" s="15"/>
      <c r="E98" s="57">
        <v>0</v>
      </c>
      <c r="F98" s="15"/>
      <c r="G98" s="45">
        <f t="shared" si="2"/>
        <v>0</v>
      </c>
      <c r="H98" s="15"/>
      <c r="I98" s="57">
        <v>9537086065</v>
      </c>
      <c r="J98" s="15"/>
      <c r="K98" s="45">
        <v>0</v>
      </c>
      <c r="L98" s="15"/>
      <c r="M98" s="57">
        <f t="shared" si="3"/>
        <v>9537086065</v>
      </c>
      <c r="O98" s="66"/>
      <c r="P98" s="66"/>
      <c r="R98" s="55"/>
      <c r="S98" s="55"/>
    </row>
    <row r="99" spans="1:19" ht="21.75" customHeight="1" x14ac:dyDescent="0.2">
      <c r="A99" s="9" t="s">
        <v>120</v>
      </c>
      <c r="C99" s="57">
        <v>11300262268</v>
      </c>
      <c r="D99" s="15"/>
      <c r="E99" s="57">
        <v>87573</v>
      </c>
      <c r="F99" s="15"/>
      <c r="G99" s="45">
        <f t="shared" si="2"/>
        <v>11300174695</v>
      </c>
      <c r="H99" s="15"/>
      <c r="I99" s="57">
        <v>32854863357</v>
      </c>
      <c r="J99" s="15"/>
      <c r="K99" s="45">
        <v>906812</v>
      </c>
      <c r="L99" s="15"/>
      <c r="M99" s="57">
        <f t="shared" si="3"/>
        <v>32853956545</v>
      </c>
      <c r="O99" s="66"/>
      <c r="P99" s="66"/>
      <c r="R99" s="55"/>
      <c r="S99" s="55"/>
    </row>
    <row r="100" spans="1:19" ht="21.75" customHeight="1" x14ac:dyDescent="0.2">
      <c r="A100" s="9" t="s">
        <v>274</v>
      </c>
      <c r="C100" s="57">
        <v>0</v>
      </c>
      <c r="D100" s="15"/>
      <c r="E100" s="57">
        <v>0</v>
      </c>
      <c r="F100" s="15"/>
      <c r="G100" s="45">
        <f t="shared" si="2"/>
        <v>0</v>
      </c>
      <c r="H100" s="15"/>
      <c r="I100" s="57">
        <v>40445472784</v>
      </c>
      <c r="J100" s="15"/>
      <c r="K100" s="45">
        <v>31416469</v>
      </c>
      <c r="L100" s="15"/>
      <c r="M100" s="57">
        <f t="shared" si="3"/>
        <v>40414056315</v>
      </c>
      <c r="O100" s="66"/>
      <c r="P100" s="66"/>
      <c r="R100" s="55"/>
      <c r="S100" s="55"/>
    </row>
    <row r="101" spans="1:19" ht="21.75" customHeight="1" x14ac:dyDescent="0.2">
      <c r="A101" s="9" t="s">
        <v>275</v>
      </c>
      <c r="C101" s="57">
        <v>0</v>
      </c>
      <c r="D101" s="15"/>
      <c r="E101" s="57">
        <v>-12768394</v>
      </c>
      <c r="F101" s="15"/>
      <c r="G101" s="45">
        <f t="shared" si="2"/>
        <v>12768394</v>
      </c>
      <c r="H101" s="15"/>
      <c r="I101" s="57">
        <v>33650273216</v>
      </c>
      <c r="J101" s="15"/>
      <c r="K101" s="45">
        <v>16405450</v>
      </c>
      <c r="L101" s="15"/>
      <c r="M101" s="57">
        <f t="shared" si="3"/>
        <v>33633867766</v>
      </c>
      <c r="O101" s="66"/>
      <c r="P101" s="66"/>
      <c r="R101" s="55"/>
      <c r="S101" s="55"/>
    </row>
    <row r="102" spans="1:19" ht="21.75" customHeight="1" x14ac:dyDescent="0.2">
      <c r="A102" s="9" t="s">
        <v>276</v>
      </c>
      <c r="C102" s="57">
        <v>0</v>
      </c>
      <c r="D102" s="15"/>
      <c r="E102" s="57">
        <v>-15514061</v>
      </c>
      <c r="F102" s="15"/>
      <c r="G102" s="45">
        <f t="shared" si="2"/>
        <v>15514061</v>
      </c>
      <c r="H102" s="15"/>
      <c r="I102" s="57">
        <v>23342794378</v>
      </c>
      <c r="J102" s="15"/>
      <c r="K102" s="45">
        <v>26100251</v>
      </c>
      <c r="L102" s="15"/>
      <c r="M102" s="57">
        <f t="shared" si="3"/>
        <v>23316694127</v>
      </c>
      <c r="O102" s="66"/>
      <c r="P102" s="66"/>
      <c r="R102" s="55"/>
      <c r="S102" s="55"/>
    </row>
    <row r="103" spans="1:19" ht="21.75" customHeight="1" x14ac:dyDescent="0.2">
      <c r="A103" s="9" t="s">
        <v>277</v>
      </c>
      <c r="C103" s="57">
        <v>0</v>
      </c>
      <c r="D103" s="15"/>
      <c r="E103" s="57">
        <v>0</v>
      </c>
      <c r="F103" s="15"/>
      <c r="G103" s="45">
        <f t="shared" si="2"/>
        <v>0</v>
      </c>
      <c r="H103" s="15"/>
      <c r="I103" s="57">
        <v>3287006802</v>
      </c>
      <c r="J103" s="15"/>
      <c r="K103" s="45">
        <v>3506130</v>
      </c>
      <c r="L103" s="15"/>
      <c r="M103" s="57">
        <f t="shared" si="3"/>
        <v>3283500672</v>
      </c>
      <c r="O103" s="66"/>
      <c r="P103" s="66"/>
      <c r="R103" s="55"/>
      <c r="S103" s="55"/>
    </row>
    <row r="104" spans="1:19" ht="21.75" customHeight="1" x14ac:dyDescent="0.2">
      <c r="A104" s="9" t="s">
        <v>278</v>
      </c>
      <c r="C104" s="57">
        <v>0</v>
      </c>
      <c r="D104" s="15"/>
      <c r="E104" s="57">
        <v>0</v>
      </c>
      <c r="F104" s="15"/>
      <c r="G104" s="45">
        <f t="shared" si="2"/>
        <v>0</v>
      </c>
      <c r="H104" s="15"/>
      <c r="I104" s="57">
        <v>13683838311</v>
      </c>
      <c r="J104" s="15"/>
      <c r="K104" s="45">
        <v>14789160</v>
      </c>
      <c r="L104" s="15"/>
      <c r="M104" s="57">
        <f t="shared" si="3"/>
        <v>13669049151</v>
      </c>
      <c r="O104" s="66"/>
      <c r="P104" s="66"/>
      <c r="R104" s="55"/>
      <c r="S104" s="55"/>
    </row>
    <row r="105" spans="1:19" ht="21.75" customHeight="1" x14ac:dyDescent="0.2">
      <c r="A105" s="9" t="s">
        <v>279</v>
      </c>
      <c r="C105" s="57">
        <v>0</v>
      </c>
      <c r="D105" s="15"/>
      <c r="E105" s="57">
        <v>-12378261</v>
      </c>
      <c r="F105" s="15"/>
      <c r="G105" s="45">
        <f t="shared" si="2"/>
        <v>12378261</v>
      </c>
      <c r="H105" s="15"/>
      <c r="I105" s="57">
        <v>16125288523</v>
      </c>
      <c r="J105" s="15"/>
      <c r="K105" s="45">
        <v>20255336</v>
      </c>
      <c r="L105" s="15"/>
      <c r="M105" s="57">
        <f t="shared" si="3"/>
        <v>16105033187</v>
      </c>
      <c r="O105" s="66"/>
      <c r="P105" s="66"/>
      <c r="R105" s="55"/>
      <c r="S105" s="55"/>
    </row>
    <row r="106" spans="1:19" ht="21.75" customHeight="1" x14ac:dyDescent="0.2">
      <c r="A106" s="9" t="s">
        <v>121</v>
      </c>
      <c r="C106" s="57">
        <v>16121693982</v>
      </c>
      <c r="D106" s="15"/>
      <c r="E106" s="57">
        <v>3456001</v>
      </c>
      <c r="F106" s="15"/>
      <c r="G106" s="45">
        <f t="shared" si="2"/>
        <v>16118237981</v>
      </c>
      <c r="H106" s="15"/>
      <c r="I106" s="57">
        <v>39104754089</v>
      </c>
      <c r="J106" s="15"/>
      <c r="K106" s="45">
        <v>9922069</v>
      </c>
      <c r="L106" s="15"/>
      <c r="M106" s="57">
        <f t="shared" si="3"/>
        <v>39094832020</v>
      </c>
      <c r="O106" s="66"/>
      <c r="P106" s="66"/>
      <c r="R106" s="55"/>
      <c r="S106" s="55"/>
    </row>
    <row r="107" spans="1:19" ht="21.75" customHeight="1" x14ac:dyDescent="0.2">
      <c r="A107" s="9" t="s">
        <v>122</v>
      </c>
      <c r="C107" s="57">
        <v>21211</v>
      </c>
      <c r="D107" s="15"/>
      <c r="E107" s="57">
        <v>0</v>
      </c>
      <c r="F107" s="15"/>
      <c r="G107" s="45">
        <f t="shared" si="2"/>
        <v>21211</v>
      </c>
      <c r="H107" s="15"/>
      <c r="I107" s="57">
        <v>31650</v>
      </c>
      <c r="J107" s="15"/>
      <c r="K107" s="45">
        <v>0</v>
      </c>
      <c r="L107" s="15"/>
      <c r="M107" s="57">
        <f t="shared" si="3"/>
        <v>31650</v>
      </c>
      <c r="O107" s="66"/>
      <c r="P107" s="66"/>
      <c r="R107" s="55"/>
      <c r="S107" s="55"/>
    </row>
    <row r="108" spans="1:19" ht="21.75" customHeight="1" x14ac:dyDescent="0.2">
      <c r="A108" s="9" t="s">
        <v>123</v>
      </c>
      <c r="C108" s="57">
        <v>13340163941</v>
      </c>
      <c r="D108" s="15"/>
      <c r="E108" s="57">
        <v>-11199973</v>
      </c>
      <c r="F108" s="15"/>
      <c r="G108" s="45">
        <f t="shared" si="2"/>
        <v>13351363914</v>
      </c>
      <c r="H108" s="15"/>
      <c r="I108" s="57">
        <v>26249999999</v>
      </c>
      <c r="J108" s="15"/>
      <c r="K108" s="45">
        <v>0</v>
      </c>
      <c r="L108" s="15"/>
      <c r="M108" s="57">
        <f t="shared" si="3"/>
        <v>26249999999</v>
      </c>
      <c r="O108" s="66"/>
      <c r="P108" s="66"/>
      <c r="R108" s="55"/>
      <c r="S108" s="55"/>
    </row>
    <row r="109" spans="1:19" ht="21.75" customHeight="1" x14ac:dyDescent="0.2">
      <c r="A109" s="9" t="s">
        <v>124</v>
      </c>
      <c r="C109" s="57">
        <v>13340163941</v>
      </c>
      <c r="D109" s="15"/>
      <c r="E109" s="57">
        <v>-11199973</v>
      </c>
      <c r="F109" s="15"/>
      <c r="G109" s="45">
        <f t="shared" si="2"/>
        <v>13351363914</v>
      </c>
      <c r="H109" s="15"/>
      <c r="I109" s="57">
        <v>26249999999</v>
      </c>
      <c r="J109" s="15"/>
      <c r="K109" s="45">
        <v>0</v>
      </c>
      <c r="L109" s="15"/>
      <c r="M109" s="57">
        <f t="shared" si="3"/>
        <v>26249999999</v>
      </c>
      <c r="O109" s="66"/>
      <c r="P109" s="66"/>
      <c r="R109" s="55"/>
      <c r="S109" s="55"/>
    </row>
    <row r="110" spans="1:19" ht="21.75" customHeight="1" x14ac:dyDescent="0.2">
      <c r="A110" s="9" t="s">
        <v>125</v>
      </c>
      <c r="C110" s="57">
        <v>13340163941</v>
      </c>
      <c r="D110" s="15"/>
      <c r="E110" s="57">
        <v>-11199973</v>
      </c>
      <c r="F110" s="15"/>
      <c r="G110" s="45">
        <f t="shared" si="2"/>
        <v>13351363914</v>
      </c>
      <c r="H110" s="15"/>
      <c r="I110" s="57">
        <v>26249999999</v>
      </c>
      <c r="J110" s="15"/>
      <c r="K110" s="45">
        <v>0</v>
      </c>
      <c r="L110" s="15"/>
      <c r="M110" s="57">
        <f t="shared" si="3"/>
        <v>26249999999</v>
      </c>
      <c r="O110" s="66"/>
      <c r="P110" s="66"/>
      <c r="R110" s="55"/>
      <c r="S110" s="55"/>
    </row>
    <row r="111" spans="1:19" ht="21.75" customHeight="1" x14ac:dyDescent="0.2">
      <c r="A111" s="9" t="s">
        <v>126</v>
      </c>
      <c r="C111" s="57">
        <v>13340163941</v>
      </c>
      <c r="D111" s="15"/>
      <c r="E111" s="57">
        <v>-11199973</v>
      </c>
      <c r="F111" s="15"/>
      <c r="G111" s="45">
        <f t="shared" si="2"/>
        <v>13351363914</v>
      </c>
      <c r="H111" s="15"/>
      <c r="I111" s="57">
        <v>26249999999</v>
      </c>
      <c r="J111" s="15"/>
      <c r="K111" s="45">
        <v>0</v>
      </c>
      <c r="L111" s="15"/>
      <c r="M111" s="57">
        <f t="shared" si="3"/>
        <v>26249999999</v>
      </c>
      <c r="O111" s="66"/>
      <c r="P111" s="66"/>
      <c r="R111" s="55"/>
      <c r="S111" s="55"/>
    </row>
    <row r="112" spans="1:19" ht="21.75" customHeight="1" x14ac:dyDescent="0.2">
      <c r="A112" s="9" t="s">
        <v>127</v>
      </c>
      <c r="C112" s="57">
        <v>13340163941</v>
      </c>
      <c r="D112" s="15"/>
      <c r="E112" s="57">
        <v>-11199973</v>
      </c>
      <c r="F112" s="15"/>
      <c r="G112" s="45">
        <f t="shared" si="2"/>
        <v>13351363914</v>
      </c>
      <c r="H112" s="15"/>
      <c r="I112" s="57">
        <v>26249999999</v>
      </c>
      <c r="J112" s="15"/>
      <c r="K112" s="45">
        <v>0</v>
      </c>
      <c r="L112" s="15"/>
      <c r="M112" s="57">
        <f t="shared" si="3"/>
        <v>26249999999</v>
      </c>
      <c r="O112" s="66"/>
      <c r="P112" s="66"/>
      <c r="R112" s="55"/>
      <c r="S112" s="55"/>
    </row>
    <row r="113" spans="1:19" ht="21.75" customHeight="1" x14ac:dyDescent="0.2">
      <c r="A113" s="9" t="s">
        <v>128</v>
      </c>
      <c r="C113" s="57">
        <v>13340163941</v>
      </c>
      <c r="D113" s="15"/>
      <c r="E113" s="57">
        <v>-11199973</v>
      </c>
      <c r="F113" s="15"/>
      <c r="G113" s="45">
        <f t="shared" si="2"/>
        <v>13351363914</v>
      </c>
      <c r="H113" s="15"/>
      <c r="I113" s="57">
        <v>26249999999</v>
      </c>
      <c r="J113" s="15"/>
      <c r="K113" s="45">
        <v>0</v>
      </c>
      <c r="L113" s="15"/>
      <c r="M113" s="57">
        <f t="shared" si="3"/>
        <v>26249999999</v>
      </c>
      <c r="O113" s="66"/>
      <c r="P113" s="66"/>
      <c r="R113" s="55"/>
      <c r="S113" s="55"/>
    </row>
    <row r="114" spans="1:19" ht="21.75" customHeight="1" x14ac:dyDescent="0.2">
      <c r="A114" s="9" t="s">
        <v>129</v>
      </c>
      <c r="C114" s="57">
        <v>7973415992</v>
      </c>
      <c r="D114" s="15"/>
      <c r="E114" s="57">
        <v>-6694224</v>
      </c>
      <c r="F114" s="15"/>
      <c r="G114" s="45">
        <f t="shared" si="2"/>
        <v>7980110216</v>
      </c>
      <c r="H114" s="15"/>
      <c r="I114" s="57">
        <v>15689624996</v>
      </c>
      <c r="J114" s="15"/>
      <c r="K114" s="45">
        <v>0</v>
      </c>
      <c r="L114" s="15"/>
      <c r="M114" s="57">
        <f t="shared" si="3"/>
        <v>15689624996</v>
      </c>
      <c r="O114" s="66"/>
      <c r="P114" s="66"/>
      <c r="R114" s="55"/>
      <c r="S114" s="55"/>
    </row>
    <row r="115" spans="1:19" ht="21.75" customHeight="1" x14ac:dyDescent="0.2">
      <c r="A115" s="9" t="s">
        <v>280</v>
      </c>
      <c r="C115" s="57">
        <v>780116356</v>
      </c>
      <c r="D115" s="15"/>
      <c r="E115" s="57">
        <v>-793083</v>
      </c>
      <c r="F115" s="15"/>
      <c r="G115" s="45">
        <f t="shared" si="2"/>
        <v>780909439</v>
      </c>
      <c r="H115" s="15"/>
      <c r="I115" s="57">
        <v>1896134764</v>
      </c>
      <c r="J115" s="15"/>
      <c r="K115" s="45">
        <v>0</v>
      </c>
      <c r="L115" s="15"/>
      <c r="M115" s="57">
        <f t="shared" si="3"/>
        <v>1896134764</v>
      </c>
      <c r="O115" s="66"/>
      <c r="P115" s="66"/>
      <c r="R115" s="55"/>
      <c r="S115" s="55"/>
    </row>
    <row r="116" spans="1:19" ht="21.75" customHeight="1" x14ac:dyDescent="0.2">
      <c r="A116" s="9" t="s">
        <v>130</v>
      </c>
      <c r="C116" s="57">
        <v>25819918062</v>
      </c>
      <c r="D116" s="15"/>
      <c r="E116" s="57">
        <v>-66697344</v>
      </c>
      <c r="F116" s="15"/>
      <c r="G116" s="45">
        <f t="shared" si="2"/>
        <v>25886615406</v>
      </c>
      <c r="H116" s="15"/>
      <c r="I116" s="57">
        <v>50722377046</v>
      </c>
      <c r="J116" s="15"/>
      <c r="K116" s="45">
        <v>0</v>
      </c>
      <c r="L116" s="15"/>
      <c r="M116" s="57">
        <f t="shared" si="3"/>
        <v>50722377046</v>
      </c>
      <c r="O116" s="66"/>
      <c r="P116" s="66"/>
      <c r="R116" s="55"/>
      <c r="S116" s="55"/>
    </row>
    <row r="117" spans="1:19" ht="21.75" customHeight="1" x14ac:dyDescent="0.2">
      <c r="A117" s="9" t="s">
        <v>131</v>
      </c>
      <c r="C117" s="57">
        <v>42101557383</v>
      </c>
      <c r="D117" s="15"/>
      <c r="E117" s="57">
        <v>-63355484</v>
      </c>
      <c r="F117" s="15"/>
      <c r="G117" s="45">
        <f t="shared" si="2"/>
        <v>42164912867</v>
      </c>
      <c r="H117" s="15"/>
      <c r="I117" s="57">
        <v>76054426228</v>
      </c>
      <c r="J117" s="15"/>
      <c r="K117" s="45">
        <v>0</v>
      </c>
      <c r="L117" s="15"/>
      <c r="M117" s="57">
        <f t="shared" si="3"/>
        <v>76054426228</v>
      </c>
      <c r="O117" s="66"/>
      <c r="P117" s="66"/>
      <c r="R117" s="55"/>
      <c r="S117" s="55"/>
    </row>
    <row r="118" spans="1:19" ht="21.75" customHeight="1" x14ac:dyDescent="0.2">
      <c r="A118" s="9" t="s">
        <v>132</v>
      </c>
      <c r="C118" s="57">
        <v>13473487967</v>
      </c>
      <c r="D118" s="15"/>
      <c r="E118" s="57">
        <v>0</v>
      </c>
      <c r="F118" s="15"/>
      <c r="G118" s="45">
        <f t="shared" si="2"/>
        <v>13473487967</v>
      </c>
      <c r="H118" s="15"/>
      <c r="I118" s="57">
        <v>23125014389</v>
      </c>
      <c r="J118" s="15"/>
      <c r="K118" s="45">
        <v>0</v>
      </c>
      <c r="L118" s="15"/>
      <c r="M118" s="57">
        <f t="shared" si="3"/>
        <v>23125014389</v>
      </c>
      <c r="O118" s="66"/>
      <c r="P118" s="66"/>
      <c r="R118" s="55"/>
      <c r="S118" s="55"/>
    </row>
    <row r="119" spans="1:19" ht="21.75" customHeight="1" x14ac:dyDescent="0.2">
      <c r="A119" s="9" t="s">
        <v>133</v>
      </c>
      <c r="C119" s="57">
        <v>10300546438</v>
      </c>
      <c r="D119" s="15"/>
      <c r="E119" s="57">
        <v>0</v>
      </c>
      <c r="F119" s="15"/>
      <c r="G119" s="45">
        <f t="shared" si="2"/>
        <v>10300546438</v>
      </c>
      <c r="H119" s="15"/>
      <c r="I119" s="57">
        <v>22581967191</v>
      </c>
      <c r="J119" s="15"/>
      <c r="K119" s="45">
        <v>0</v>
      </c>
      <c r="L119" s="15"/>
      <c r="M119" s="57">
        <f t="shared" si="3"/>
        <v>22581967191</v>
      </c>
      <c r="O119" s="66"/>
      <c r="P119" s="66"/>
      <c r="R119" s="55"/>
      <c r="S119" s="55"/>
    </row>
    <row r="120" spans="1:19" ht="21.75" customHeight="1" x14ac:dyDescent="0.2">
      <c r="A120" s="9" t="s">
        <v>134</v>
      </c>
      <c r="C120" s="57">
        <v>20896567234</v>
      </c>
      <c r="D120" s="15"/>
      <c r="E120" s="57">
        <v>0</v>
      </c>
      <c r="F120" s="15"/>
      <c r="G120" s="45">
        <f t="shared" si="2"/>
        <v>20896567234</v>
      </c>
      <c r="H120" s="15"/>
      <c r="I120" s="57">
        <v>41119051654</v>
      </c>
      <c r="J120" s="15"/>
      <c r="K120" s="45">
        <v>16010594</v>
      </c>
      <c r="L120" s="15"/>
      <c r="M120" s="57">
        <f t="shared" si="3"/>
        <v>41103041060</v>
      </c>
      <c r="O120" s="66"/>
      <c r="P120" s="66"/>
      <c r="R120" s="55"/>
      <c r="S120" s="55"/>
    </row>
    <row r="121" spans="1:19" ht="21.75" customHeight="1" x14ac:dyDescent="0.2">
      <c r="A121" s="9" t="s">
        <v>135</v>
      </c>
      <c r="C121" s="57">
        <v>14329180329</v>
      </c>
      <c r="D121" s="15"/>
      <c r="E121" s="57">
        <v>-3791036</v>
      </c>
      <c r="F121" s="15"/>
      <c r="G121" s="45">
        <f t="shared" si="2"/>
        <v>14332971365</v>
      </c>
      <c r="H121" s="15"/>
      <c r="I121" s="57">
        <v>24255737678</v>
      </c>
      <c r="J121" s="15"/>
      <c r="K121" s="45">
        <v>11914685</v>
      </c>
      <c r="L121" s="15"/>
      <c r="M121" s="57">
        <f t="shared" si="3"/>
        <v>24243822993</v>
      </c>
      <c r="O121" s="66"/>
      <c r="P121" s="66"/>
      <c r="R121" s="55"/>
      <c r="S121" s="55"/>
    </row>
    <row r="122" spans="1:19" ht="21.75" customHeight="1" x14ac:dyDescent="0.2">
      <c r="A122" s="9" t="s">
        <v>136</v>
      </c>
      <c r="C122" s="57">
        <v>12976143841</v>
      </c>
      <c r="D122" s="15"/>
      <c r="E122" s="57">
        <v>-40602590</v>
      </c>
      <c r="F122" s="15"/>
      <c r="G122" s="45">
        <f t="shared" si="2"/>
        <v>13016746431</v>
      </c>
      <c r="H122" s="15"/>
      <c r="I122" s="57">
        <v>22365488091</v>
      </c>
      <c r="J122" s="15"/>
      <c r="K122" s="45">
        <v>3824067</v>
      </c>
      <c r="L122" s="15"/>
      <c r="M122" s="57">
        <f t="shared" si="3"/>
        <v>22361664024</v>
      </c>
      <c r="O122" s="66"/>
      <c r="P122" s="66"/>
      <c r="R122" s="55"/>
      <c r="S122" s="55"/>
    </row>
    <row r="123" spans="1:19" ht="21.75" customHeight="1" x14ac:dyDescent="0.2">
      <c r="A123" s="9" t="s">
        <v>137</v>
      </c>
      <c r="C123" s="57">
        <v>23804918042</v>
      </c>
      <c r="D123" s="15"/>
      <c r="E123" s="57">
        <v>-66389314</v>
      </c>
      <c r="F123" s="15"/>
      <c r="G123" s="45">
        <f t="shared" si="2"/>
        <v>23871307356</v>
      </c>
      <c r="H123" s="15"/>
      <c r="I123" s="57">
        <v>43613661192</v>
      </c>
      <c r="J123" s="15"/>
      <c r="K123" s="45">
        <v>27337811</v>
      </c>
      <c r="L123" s="15"/>
      <c r="M123" s="57">
        <f t="shared" si="3"/>
        <v>43586323381</v>
      </c>
      <c r="O123" s="66"/>
      <c r="P123" s="66"/>
      <c r="R123" s="55"/>
      <c r="S123" s="55"/>
    </row>
    <row r="124" spans="1:19" ht="21.75" customHeight="1" x14ac:dyDescent="0.2">
      <c r="A124" s="9" t="s">
        <v>138</v>
      </c>
      <c r="C124" s="57">
        <v>1745241333</v>
      </c>
      <c r="D124" s="15"/>
      <c r="E124" s="57">
        <v>990787</v>
      </c>
      <c r="F124" s="15"/>
      <c r="G124" s="45">
        <f t="shared" si="2"/>
        <v>1744250546</v>
      </c>
      <c r="H124" s="15"/>
      <c r="I124" s="57">
        <v>1745296028</v>
      </c>
      <c r="J124" s="15"/>
      <c r="K124" s="45">
        <v>991132</v>
      </c>
      <c r="L124" s="15"/>
      <c r="M124" s="57">
        <f t="shared" si="3"/>
        <v>1744304896</v>
      </c>
      <c r="O124" s="66"/>
      <c r="P124" s="66"/>
      <c r="R124" s="55"/>
      <c r="S124" s="55"/>
    </row>
    <row r="125" spans="1:19" ht="21.75" customHeight="1" x14ac:dyDescent="0.2">
      <c r="A125" s="9" t="s">
        <v>139</v>
      </c>
      <c r="C125" s="57">
        <v>13504509254</v>
      </c>
      <c r="D125" s="15"/>
      <c r="E125" s="57">
        <v>-60349066</v>
      </c>
      <c r="F125" s="15"/>
      <c r="G125" s="45">
        <f t="shared" si="2"/>
        <v>13564858320</v>
      </c>
      <c r="H125" s="15"/>
      <c r="I125" s="57">
        <v>29814663888</v>
      </c>
      <c r="J125" s="15"/>
      <c r="K125" s="45">
        <v>42386487</v>
      </c>
      <c r="L125" s="15"/>
      <c r="M125" s="57">
        <f t="shared" si="3"/>
        <v>29772277401</v>
      </c>
      <c r="O125" s="66"/>
      <c r="P125" s="66"/>
      <c r="R125" s="55"/>
      <c r="S125" s="55"/>
    </row>
    <row r="126" spans="1:19" ht="21.75" customHeight="1" x14ac:dyDescent="0.2">
      <c r="A126" s="9" t="s">
        <v>140</v>
      </c>
      <c r="C126" s="57">
        <v>2995364382</v>
      </c>
      <c r="D126" s="15"/>
      <c r="E126" s="57">
        <v>0</v>
      </c>
      <c r="F126" s="15"/>
      <c r="G126" s="45">
        <f t="shared" si="2"/>
        <v>2995364382</v>
      </c>
      <c r="H126" s="15"/>
      <c r="I126" s="57">
        <v>5137782941</v>
      </c>
      <c r="J126" s="15"/>
      <c r="K126" s="45">
        <v>13494817</v>
      </c>
      <c r="L126" s="15"/>
      <c r="M126" s="57">
        <f t="shared" si="3"/>
        <v>5124288124</v>
      </c>
      <c r="O126" s="66"/>
      <c r="P126" s="66"/>
      <c r="R126" s="55"/>
      <c r="S126" s="55"/>
    </row>
    <row r="127" spans="1:19" ht="21.75" customHeight="1" x14ac:dyDescent="0.2">
      <c r="A127" s="9" t="s">
        <v>141</v>
      </c>
      <c r="C127" s="57">
        <v>13678063908</v>
      </c>
      <c r="D127" s="15"/>
      <c r="E127" s="57">
        <v>0</v>
      </c>
      <c r="F127" s="15"/>
      <c r="G127" s="45">
        <f t="shared" si="2"/>
        <v>13678063908</v>
      </c>
      <c r="H127" s="15"/>
      <c r="I127" s="57">
        <v>23385077004</v>
      </c>
      <c r="J127" s="15"/>
      <c r="K127" s="45">
        <v>68732005</v>
      </c>
      <c r="L127" s="15"/>
      <c r="M127" s="57">
        <f t="shared" si="3"/>
        <v>23316344999</v>
      </c>
      <c r="O127" s="66"/>
      <c r="P127" s="66"/>
      <c r="R127" s="55"/>
      <c r="S127" s="55"/>
    </row>
    <row r="128" spans="1:19" ht="21.75" customHeight="1" x14ac:dyDescent="0.2">
      <c r="A128" s="9" t="s">
        <v>142</v>
      </c>
      <c r="C128" s="57">
        <v>10940876712</v>
      </c>
      <c r="D128" s="15"/>
      <c r="E128" s="57">
        <v>0</v>
      </c>
      <c r="F128" s="15"/>
      <c r="G128" s="45">
        <f t="shared" si="2"/>
        <v>10940876712</v>
      </c>
      <c r="H128" s="15"/>
      <c r="I128" s="57">
        <v>17065106208</v>
      </c>
      <c r="J128" s="15"/>
      <c r="K128" s="45">
        <v>62439747</v>
      </c>
      <c r="L128" s="15"/>
      <c r="M128" s="57">
        <f t="shared" si="3"/>
        <v>17002666461</v>
      </c>
      <c r="O128" s="66"/>
      <c r="P128" s="66"/>
      <c r="R128" s="55"/>
      <c r="S128" s="55"/>
    </row>
    <row r="129" spans="1:19" ht="21.75" customHeight="1" x14ac:dyDescent="0.2">
      <c r="A129" s="9" t="s">
        <v>143</v>
      </c>
      <c r="C129" s="57">
        <v>13400153424</v>
      </c>
      <c r="D129" s="15"/>
      <c r="E129" s="57">
        <v>0</v>
      </c>
      <c r="F129" s="15"/>
      <c r="G129" s="45">
        <f t="shared" si="2"/>
        <v>13400153424</v>
      </c>
      <c r="H129" s="15"/>
      <c r="I129" s="57">
        <v>20484267080</v>
      </c>
      <c r="J129" s="15"/>
      <c r="K129" s="45">
        <v>159123410</v>
      </c>
      <c r="L129" s="15"/>
      <c r="M129" s="57">
        <f t="shared" si="3"/>
        <v>20325143670</v>
      </c>
      <c r="O129" s="66"/>
      <c r="P129" s="66"/>
      <c r="R129" s="55"/>
      <c r="S129" s="55"/>
    </row>
    <row r="130" spans="1:19" ht="21.75" customHeight="1" x14ac:dyDescent="0.2">
      <c r="A130" s="9" t="s">
        <v>144</v>
      </c>
      <c r="C130" s="57">
        <v>10578813697</v>
      </c>
      <c r="D130" s="15"/>
      <c r="E130" s="57">
        <v>0</v>
      </c>
      <c r="F130" s="15"/>
      <c r="G130" s="45">
        <f t="shared" si="2"/>
        <v>10578813697</v>
      </c>
      <c r="H130" s="15"/>
      <c r="I130" s="57">
        <v>15842424625</v>
      </c>
      <c r="J130" s="15"/>
      <c r="K130" s="45">
        <v>61824511</v>
      </c>
      <c r="L130" s="15"/>
      <c r="M130" s="57">
        <f t="shared" si="3"/>
        <v>15780600114</v>
      </c>
      <c r="O130" s="66"/>
      <c r="P130" s="66"/>
      <c r="R130" s="55"/>
      <c r="S130" s="55"/>
    </row>
    <row r="131" spans="1:19" ht="21.75" customHeight="1" x14ac:dyDescent="0.2">
      <c r="A131" s="9" t="s">
        <v>145</v>
      </c>
      <c r="C131" s="57">
        <v>36114621636</v>
      </c>
      <c r="D131" s="15"/>
      <c r="E131" s="57">
        <v>-80657934</v>
      </c>
      <c r="F131" s="15"/>
      <c r="G131" s="45">
        <f t="shared" si="2"/>
        <v>36195279570</v>
      </c>
      <c r="H131" s="15"/>
      <c r="I131" s="57">
        <v>55353982281</v>
      </c>
      <c r="J131" s="15"/>
      <c r="K131" s="45">
        <v>160197433</v>
      </c>
      <c r="L131" s="15"/>
      <c r="M131" s="57">
        <f t="shared" si="3"/>
        <v>55193784848</v>
      </c>
      <c r="O131" s="66"/>
      <c r="P131" s="66"/>
      <c r="R131" s="55"/>
      <c r="S131" s="55"/>
    </row>
    <row r="132" spans="1:19" ht="21.75" customHeight="1" x14ac:dyDescent="0.2">
      <c r="A132" s="9" t="s">
        <v>146</v>
      </c>
      <c r="C132" s="57">
        <v>24192739725</v>
      </c>
      <c r="D132" s="15"/>
      <c r="E132" s="57">
        <v>0</v>
      </c>
      <c r="F132" s="15"/>
      <c r="G132" s="45">
        <f t="shared" si="2"/>
        <v>24192739725</v>
      </c>
      <c r="H132" s="15"/>
      <c r="I132" s="57">
        <v>32468436440</v>
      </c>
      <c r="J132" s="15"/>
      <c r="K132" s="45">
        <v>129099088</v>
      </c>
      <c r="L132" s="15"/>
      <c r="M132" s="57">
        <f t="shared" si="3"/>
        <v>32339337352</v>
      </c>
      <c r="O132" s="66"/>
      <c r="P132" s="66"/>
      <c r="R132" s="55"/>
      <c r="S132" s="55"/>
    </row>
    <row r="133" spans="1:19" ht="21.75" customHeight="1" x14ac:dyDescent="0.2">
      <c r="A133" s="9" t="s">
        <v>147</v>
      </c>
      <c r="C133" s="57">
        <v>19266725318</v>
      </c>
      <c r="D133" s="15"/>
      <c r="E133" s="57">
        <v>0</v>
      </c>
      <c r="F133" s="15"/>
      <c r="G133" s="45">
        <f t="shared" si="2"/>
        <v>19266725318</v>
      </c>
      <c r="H133" s="15"/>
      <c r="I133" s="57">
        <v>25137640618</v>
      </c>
      <c r="J133" s="15"/>
      <c r="K133" s="45">
        <v>96089318</v>
      </c>
      <c r="L133" s="15"/>
      <c r="M133" s="57">
        <f t="shared" si="3"/>
        <v>25041551300</v>
      </c>
      <c r="O133" s="66"/>
      <c r="P133" s="66"/>
      <c r="R133" s="55"/>
      <c r="S133" s="55"/>
    </row>
    <row r="134" spans="1:19" ht="21.75" customHeight="1" x14ac:dyDescent="0.2">
      <c r="A134" s="9" t="s">
        <v>148</v>
      </c>
      <c r="C134" s="57">
        <v>26002732253</v>
      </c>
      <c r="D134" s="15"/>
      <c r="E134" s="57">
        <v>0</v>
      </c>
      <c r="F134" s="15"/>
      <c r="G134" s="45">
        <f t="shared" si="2"/>
        <v>26002732253</v>
      </c>
      <c r="H134" s="15"/>
      <c r="I134" s="57">
        <v>33926229513</v>
      </c>
      <c r="J134" s="15"/>
      <c r="K134" s="45">
        <v>129683943</v>
      </c>
      <c r="L134" s="15"/>
      <c r="M134" s="57">
        <f t="shared" si="3"/>
        <v>33796545570</v>
      </c>
      <c r="O134" s="66"/>
      <c r="P134" s="66"/>
      <c r="R134" s="55"/>
      <c r="S134" s="55"/>
    </row>
    <row r="135" spans="1:19" ht="21.75" customHeight="1" x14ac:dyDescent="0.2">
      <c r="A135" s="9" t="s">
        <v>149</v>
      </c>
      <c r="C135" s="57">
        <v>39206515493</v>
      </c>
      <c r="D135" s="15"/>
      <c r="E135" s="57">
        <v>-65847022</v>
      </c>
      <c r="F135" s="15"/>
      <c r="G135" s="45">
        <f t="shared" si="2"/>
        <v>39272362515</v>
      </c>
      <c r="H135" s="15"/>
      <c r="I135" s="57">
        <v>51092553743</v>
      </c>
      <c r="J135" s="15"/>
      <c r="K135" s="45">
        <v>128691861</v>
      </c>
      <c r="L135" s="15"/>
      <c r="M135" s="57">
        <f t="shared" si="3"/>
        <v>50963861882</v>
      </c>
      <c r="O135" s="66"/>
      <c r="P135" s="66"/>
      <c r="R135" s="55"/>
      <c r="S135" s="55"/>
    </row>
    <row r="136" spans="1:19" ht="21.75" customHeight="1" x14ac:dyDescent="0.2">
      <c r="A136" s="9" t="s">
        <v>150</v>
      </c>
      <c r="C136" s="57">
        <v>7982923491</v>
      </c>
      <c r="D136" s="15"/>
      <c r="E136" s="57">
        <v>36905481</v>
      </c>
      <c r="F136" s="15"/>
      <c r="G136" s="45">
        <f t="shared" si="2"/>
        <v>7946018010</v>
      </c>
      <c r="H136" s="15"/>
      <c r="I136" s="57">
        <v>8240437152</v>
      </c>
      <c r="J136" s="15"/>
      <c r="K136" s="45">
        <v>42884581</v>
      </c>
      <c r="L136" s="15"/>
      <c r="M136" s="57">
        <f t="shared" si="3"/>
        <v>8197552571</v>
      </c>
      <c r="O136" s="66"/>
      <c r="P136" s="66"/>
      <c r="R136" s="55"/>
      <c r="S136" s="55"/>
    </row>
    <row r="137" spans="1:19" ht="21.75" customHeight="1" x14ac:dyDescent="0.2">
      <c r="A137" s="9" t="s">
        <v>151</v>
      </c>
      <c r="C137" s="57">
        <v>13617322394</v>
      </c>
      <c r="D137" s="15"/>
      <c r="E137" s="57">
        <v>53735522</v>
      </c>
      <c r="F137" s="15"/>
      <c r="G137" s="45">
        <f t="shared" si="2"/>
        <v>13563586872</v>
      </c>
      <c r="H137" s="15"/>
      <c r="I137" s="57">
        <v>13617322394</v>
      </c>
      <c r="J137" s="15"/>
      <c r="K137" s="45">
        <v>53735522</v>
      </c>
      <c r="L137" s="15"/>
      <c r="M137" s="57">
        <f t="shared" si="3"/>
        <v>13563586872</v>
      </c>
      <c r="O137" s="66"/>
      <c r="P137" s="66"/>
      <c r="R137" s="55"/>
      <c r="S137" s="55"/>
    </row>
    <row r="138" spans="1:19" ht="21.75" customHeight="1" x14ac:dyDescent="0.2">
      <c r="A138" s="9" t="s">
        <v>152</v>
      </c>
      <c r="C138" s="57">
        <v>31575136600</v>
      </c>
      <c r="D138" s="15"/>
      <c r="E138" s="57">
        <v>149401038</v>
      </c>
      <c r="F138" s="15"/>
      <c r="G138" s="45">
        <f t="shared" ref="G138:G152" si="4">C138-E138</f>
        <v>31425735562</v>
      </c>
      <c r="H138" s="15"/>
      <c r="I138" s="57">
        <v>31575136600</v>
      </c>
      <c r="J138" s="15"/>
      <c r="K138" s="45">
        <v>149401038</v>
      </c>
      <c r="L138" s="15"/>
      <c r="M138" s="57">
        <f t="shared" ref="M138:M151" si="5">I138-K138</f>
        <v>31425735562</v>
      </c>
      <c r="O138" s="66"/>
      <c r="P138" s="66"/>
      <c r="R138" s="55"/>
      <c r="S138" s="55"/>
    </row>
    <row r="139" spans="1:19" ht="21.75" customHeight="1" x14ac:dyDescent="0.2">
      <c r="A139" s="9" t="s">
        <v>153</v>
      </c>
      <c r="C139" s="57">
        <v>17046466224</v>
      </c>
      <c r="D139" s="15"/>
      <c r="E139" s="57">
        <v>94025831</v>
      </c>
      <c r="F139" s="15"/>
      <c r="G139" s="45">
        <f t="shared" si="4"/>
        <v>16952440393</v>
      </c>
      <c r="H139" s="15"/>
      <c r="I139" s="57">
        <v>17046466224</v>
      </c>
      <c r="J139" s="15"/>
      <c r="K139" s="45">
        <v>94025831</v>
      </c>
      <c r="L139" s="15"/>
      <c r="M139" s="57">
        <f t="shared" si="5"/>
        <v>16952440393</v>
      </c>
      <c r="O139" s="66"/>
      <c r="P139" s="66"/>
      <c r="R139" s="55"/>
      <c r="S139" s="55"/>
    </row>
    <row r="140" spans="1:19" ht="21.75" customHeight="1" x14ac:dyDescent="0.2">
      <c r="A140" s="9" t="s">
        <v>154</v>
      </c>
      <c r="C140" s="57">
        <v>5120525235</v>
      </c>
      <c r="D140" s="15"/>
      <c r="E140" s="57">
        <v>40253519</v>
      </c>
      <c r="F140" s="15"/>
      <c r="G140" s="45">
        <f t="shared" si="4"/>
        <v>5080271716</v>
      </c>
      <c r="H140" s="15"/>
      <c r="I140" s="57">
        <v>5120525235</v>
      </c>
      <c r="J140" s="15"/>
      <c r="K140" s="45">
        <v>40253519</v>
      </c>
      <c r="L140" s="15"/>
      <c r="M140" s="57">
        <f t="shared" si="5"/>
        <v>5080271716</v>
      </c>
      <c r="O140" s="66"/>
      <c r="P140" s="66"/>
      <c r="R140" s="55"/>
      <c r="S140" s="55"/>
    </row>
    <row r="141" spans="1:19" ht="21.75" customHeight="1" x14ac:dyDescent="0.2">
      <c r="A141" s="9" t="s">
        <v>155</v>
      </c>
      <c r="C141" s="57">
        <v>7131147534</v>
      </c>
      <c r="D141" s="15"/>
      <c r="E141" s="57">
        <v>72705807</v>
      </c>
      <c r="F141" s="15"/>
      <c r="G141" s="45">
        <f t="shared" si="4"/>
        <v>7058441727</v>
      </c>
      <c r="H141" s="15"/>
      <c r="I141" s="57">
        <v>7131147534</v>
      </c>
      <c r="J141" s="15"/>
      <c r="K141" s="45">
        <v>72705807</v>
      </c>
      <c r="L141" s="15"/>
      <c r="M141" s="57">
        <f t="shared" si="5"/>
        <v>7058441727</v>
      </c>
      <c r="O141" s="66"/>
      <c r="P141" s="66"/>
      <c r="R141" s="55"/>
      <c r="S141" s="55"/>
    </row>
    <row r="142" spans="1:19" ht="21.75" customHeight="1" x14ac:dyDescent="0.2">
      <c r="A142" s="9" t="s">
        <v>156</v>
      </c>
      <c r="C142" s="57">
        <v>34072622946</v>
      </c>
      <c r="D142" s="15"/>
      <c r="E142" s="57">
        <v>347388345</v>
      </c>
      <c r="F142" s="15"/>
      <c r="G142" s="45">
        <f t="shared" si="4"/>
        <v>33725234601</v>
      </c>
      <c r="H142" s="15"/>
      <c r="I142" s="57">
        <v>34072622946</v>
      </c>
      <c r="J142" s="15"/>
      <c r="K142" s="45">
        <v>347388345</v>
      </c>
      <c r="L142" s="15"/>
      <c r="M142" s="57">
        <f t="shared" si="5"/>
        <v>33725234601</v>
      </c>
      <c r="O142" s="66"/>
      <c r="P142" s="66"/>
      <c r="R142" s="55"/>
      <c r="S142" s="55"/>
    </row>
    <row r="143" spans="1:19" ht="21.75" customHeight="1" x14ac:dyDescent="0.2">
      <c r="A143" s="9" t="s">
        <v>157</v>
      </c>
      <c r="C143" s="57">
        <v>1323238294</v>
      </c>
      <c r="D143" s="15"/>
      <c r="E143" s="57">
        <v>17587051</v>
      </c>
      <c r="F143" s="15"/>
      <c r="G143" s="45">
        <f t="shared" si="4"/>
        <v>1305651243</v>
      </c>
      <c r="H143" s="15"/>
      <c r="I143" s="57">
        <v>1323238294</v>
      </c>
      <c r="J143" s="15"/>
      <c r="K143" s="45">
        <v>17587051</v>
      </c>
      <c r="L143" s="15"/>
      <c r="M143" s="57">
        <f t="shared" si="5"/>
        <v>1305651243</v>
      </c>
      <c r="O143" s="66"/>
      <c r="P143" s="66"/>
      <c r="R143" s="55"/>
      <c r="S143" s="55"/>
    </row>
    <row r="144" spans="1:19" ht="21.75" customHeight="1" x14ac:dyDescent="0.2">
      <c r="A144" s="9" t="s">
        <v>158</v>
      </c>
      <c r="C144" s="57">
        <v>15578229504</v>
      </c>
      <c r="D144" s="15"/>
      <c r="E144" s="57">
        <v>231046391</v>
      </c>
      <c r="F144" s="15"/>
      <c r="G144" s="45">
        <f t="shared" si="4"/>
        <v>15347183113</v>
      </c>
      <c r="H144" s="15"/>
      <c r="I144" s="57">
        <v>15578229504</v>
      </c>
      <c r="J144" s="15"/>
      <c r="K144" s="45">
        <v>231046391</v>
      </c>
      <c r="L144" s="15"/>
      <c r="M144" s="57">
        <f t="shared" si="5"/>
        <v>15347183113</v>
      </c>
      <c r="O144" s="66"/>
      <c r="P144" s="66"/>
      <c r="R144" s="55"/>
      <c r="S144" s="55"/>
    </row>
    <row r="145" spans="1:19" ht="21.75" customHeight="1" x14ac:dyDescent="0.2">
      <c r="A145" s="9" t="s">
        <v>159</v>
      </c>
      <c r="C145" s="57">
        <v>4357923493</v>
      </c>
      <c r="D145" s="15"/>
      <c r="E145" s="57">
        <v>67982669</v>
      </c>
      <c r="F145" s="15"/>
      <c r="G145" s="45">
        <f t="shared" si="4"/>
        <v>4289940824</v>
      </c>
      <c r="H145" s="15"/>
      <c r="I145" s="57">
        <v>4357923493</v>
      </c>
      <c r="J145" s="15"/>
      <c r="K145" s="45">
        <v>67982669</v>
      </c>
      <c r="L145" s="15"/>
      <c r="M145" s="57">
        <f t="shared" si="5"/>
        <v>4289940824</v>
      </c>
      <c r="O145" s="66"/>
      <c r="P145" s="66"/>
      <c r="R145" s="55"/>
      <c r="S145" s="55"/>
    </row>
    <row r="146" spans="1:19" ht="21.75" customHeight="1" x14ac:dyDescent="0.2">
      <c r="A146" s="9" t="s">
        <v>160</v>
      </c>
      <c r="C146" s="57">
        <v>3593630865</v>
      </c>
      <c r="D146" s="15"/>
      <c r="E146" s="57">
        <v>56059868</v>
      </c>
      <c r="F146" s="15"/>
      <c r="G146" s="45">
        <f t="shared" si="4"/>
        <v>3537570997</v>
      </c>
      <c r="H146" s="15"/>
      <c r="I146" s="57">
        <v>3593630865</v>
      </c>
      <c r="J146" s="15"/>
      <c r="K146" s="45">
        <v>56059868</v>
      </c>
      <c r="L146" s="15"/>
      <c r="M146" s="57">
        <f t="shared" si="5"/>
        <v>3537570997</v>
      </c>
      <c r="O146" s="66"/>
      <c r="P146" s="66"/>
      <c r="R146" s="55"/>
      <c r="S146" s="55"/>
    </row>
    <row r="147" spans="1:19" ht="21.75" customHeight="1" x14ac:dyDescent="0.2">
      <c r="A147" s="9" t="s">
        <v>161</v>
      </c>
      <c r="C147" s="57">
        <v>661984420</v>
      </c>
      <c r="D147" s="15"/>
      <c r="E147" s="57">
        <v>10834704</v>
      </c>
      <c r="F147" s="15"/>
      <c r="G147" s="45">
        <f t="shared" si="4"/>
        <v>651149716</v>
      </c>
      <c r="H147" s="15"/>
      <c r="I147" s="57">
        <v>661984420</v>
      </c>
      <c r="J147" s="15"/>
      <c r="K147" s="45">
        <v>10834704</v>
      </c>
      <c r="L147" s="15"/>
      <c r="M147" s="57">
        <f t="shared" si="5"/>
        <v>651149716</v>
      </c>
      <c r="O147" s="66"/>
      <c r="P147" s="66"/>
      <c r="R147" s="55"/>
      <c r="S147" s="55"/>
    </row>
    <row r="148" spans="1:19" ht="21.75" customHeight="1" x14ac:dyDescent="0.2">
      <c r="A148" s="9" t="s">
        <v>162</v>
      </c>
      <c r="C148" s="57">
        <v>5896085076</v>
      </c>
      <c r="D148" s="15"/>
      <c r="E148" s="57">
        <v>110029902</v>
      </c>
      <c r="F148" s="15"/>
      <c r="G148" s="45">
        <f t="shared" si="4"/>
        <v>5786055174</v>
      </c>
      <c r="H148" s="15"/>
      <c r="I148" s="57">
        <v>5896085076</v>
      </c>
      <c r="J148" s="15"/>
      <c r="K148" s="45">
        <v>110029902</v>
      </c>
      <c r="L148" s="15"/>
      <c r="M148" s="57">
        <f t="shared" si="5"/>
        <v>5786055174</v>
      </c>
      <c r="O148" s="66"/>
      <c r="P148" s="66"/>
      <c r="R148" s="55"/>
      <c r="S148" s="55"/>
    </row>
    <row r="149" spans="1:19" ht="21.75" customHeight="1" x14ac:dyDescent="0.2">
      <c r="A149" s="9" t="s">
        <v>163</v>
      </c>
      <c r="C149" s="57">
        <v>902308848</v>
      </c>
      <c r="D149" s="15"/>
      <c r="E149" s="57">
        <v>17526428</v>
      </c>
      <c r="F149" s="15"/>
      <c r="G149" s="45">
        <f t="shared" si="4"/>
        <v>884782420</v>
      </c>
      <c r="H149" s="15"/>
      <c r="I149" s="57">
        <v>902308848</v>
      </c>
      <c r="J149" s="15"/>
      <c r="K149" s="45">
        <v>17526428</v>
      </c>
      <c r="L149" s="15"/>
      <c r="M149" s="57">
        <f t="shared" si="5"/>
        <v>884782420</v>
      </c>
      <c r="O149" s="66"/>
      <c r="P149" s="66"/>
      <c r="R149" s="55"/>
      <c r="S149" s="55"/>
    </row>
    <row r="150" spans="1:19" ht="21.75" customHeight="1" x14ac:dyDescent="0.2">
      <c r="A150" s="9" t="s">
        <v>164</v>
      </c>
      <c r="C150" s="57">
        <v>1980874315</v>
      </c>
      <c r="D150" s="15"/>
      <c r="E150" s="57">
        <v>39984452</v>
      </c>
      <c r="F150" s="15"/>
      <c r="G150" s="45">
        <f t="shared" si="4"/>
        <v>1940889863</v>
      </c>
      <c r="H150" s="15"/>
      <c r="I150" s="57">
        <v>1980874315</v>
      </c>
      <c r="J150" s="15"/>
      <c r="K150" s="45">
        <v>39984452</v>
      </c>
      <c r="L150" s="15"/>
      <c r="M150" s="57">
        <f t="shared" si="5"/>
        <v>1940889863</v>
      </c>
      <c r="O150" s="66"/>
      <c r="P150" s="66"/>
      <c r="R150" s="55"/>
      <c r="S150" s="55"/>
    </row>
    <row r="151" spans="1:19" ht="21.75" customHeight="1" x14ac:dyDescent="0.2">
      <c r="A151" s="9" t="s">
        <v>165</v>
      </c>
      <c r="C151" s="57">
        <v>1749634970</v>
      </c>
      <c r="D151" s="15"/>
      <c r="E151" s="57">
        <v>35316827</v>
      </c>
      <c r="F151" s="15"/>
      <c r="G151" s="45">
        <f t="shared" si="4"/>
        <v>1714318143</v>
      </c>
      <c r="H151" s="15"/>
      <c r="I151" s="57">
        <v>1749634970</v>
      </c>
      <c r="J151" s="15"/>
      <c r="K151" s="45">
        <v>35316827</v>
      </c>
      <c r="L151" s="15"/>
      <c r="M151" s="57">
        <f t="shared" si="5"/>
        <v>1714318143</v>
      </c>
      <c r="O151" s="66"/>
      <c r="P151" s="66"/>
      <c r="R151" s="55"/>
      <c r="S151" s="55"/>
    </row>
    <row r="152" spans="1:19" ht="21.75" customHeight="1" x14ac:dyDescent="0.2">
      <c r="A152" s="10" t="s">
        <v>166</v>
      </c>
      <c r="C152" s="58">
        <v>289263114</v>
      </c>
      <c r="D152" s="15"/>
      <c r="E152" s="58">
        <v>6278244</v>
      </c>
      <c r="F152" s="15"/>
      <c r="G152" s="45">
        <f t="shared" si="4"/>
        <v>282984870</v>
      </c>
      <c r="H152" s="15"/>
      <c r="I152" s="58">
        <v>289263114</v>
      </c>
      <c r="J152" s="15"/>
      <c r="K152" s="48">
        <v>6278244</v>
      </c>
      <c r="L152" s="15"/>
      <c r="M152" s="57">
        <f>I152-K152</f>
        <v>282984870</v>
      </c>
      <c r="O152" s="66"/>
      <c r="P152" s="66"/>
      <c r="R152" s="55"/>
      <c r="S152" s="55"/>
    </row>
    <row r="153" spans="1:19" ht="21.75" customHeight="1" x14ac:dyDescent="0.2">
      <c r="A153" s="6" t="s">
        <v>20</v>
      </c>
      <c r="C153" s="59">
        <f>SUM(C8:C152)</f>
        <v>745634123933</v>
      </c>
      <c r="D153" s="15"/>
      <c r="E153" s="59">
        <f>SUM(E8:E152)</f>
        <v>765035536</v>
      </c>
      <c r="F153" s="15"/>
      <c r="G153" s="17">
        <f>SUM(G8:G152)</f>
        <v>744869088397</v>
      </c>
      <c r="H153" s="15"/>
      <c r="I153" s="59">
        <f>SUM(I8:I152)</f>
        <v>2621118962372</v>
      </c>
      <c r="J153" s="15"/>
      <c r="K153" s="17">
        <f>SUM(K8:K152)</f>
        <v>3515687209</v>
      </c>
      <c r="L153" s="15"/>
      <c r="M153" s="59">
        <f>SUM(M8:M152)</f>
        <v>2617603275163</v>
      </c>
      <c r="O153" s="66"/>
      <c r="P153" s="66"/>
      <c r="R153" s="55"/>
      <c r="S153" s="55"/>
    </row>
    <row r="154" spans="1:19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</row>
    <row r="155" spans="1:19" x14ac:dyDescent="0.2">
      <c r="A155" s="71"/>
      <c r="B155" s="71"/>
      <c r="C155" s="85"/>
      <c r="D155" s="71"/>
      <c r="E155" s="85"/>
      <c r="F155" s="71"/>
      <c r="G155" s="71"/>
      <c r="H155" s="71"/>
      <c r="I155" s="85"/>
      <c r="J155" s="71"/>
      <c r="K155" s="85"/>
      <c r="L155" s="71"/>
      <c r="M155" s="71"/>
    </row>
    <row r="156" spans="1:19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</row>
    <row r="157" spans="1:19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</row>
    <row r="158" spans="1:19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</row>
    <row r="159" spans="1:19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1" fitToHeight="0" orientation="landscape" r:id="rId1"/>
  <rowBreaks count="2" manualBreakCount="2">
    <brk id="74" max="12" man="1"/>
    <brk id="111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2"/>
  <sheetViews>
    <sheetView rightToLeft="1" view="pageBreakPreview" zoomScale="117" zoomScaleNormal="136" zoomScaleSheetLayoutView="117" workbookViewId="0">
      <selection activeCell="A8" sqref="A8"/>
    </sheetView>
  </sheetViews>
  <sheetFormatPr defaultRowHeight="12.75" x14ac:dyDescent="0.2"/>
  <cols>
    <col min="1" max="1" width="36.28515625" customWidth="1"/>
    <col min="2" max="2" width="1.28515625" customWidth="1"/>
    <col min="3" max="3" width="11.28515625" customWidth="1"/>
    <col min="4" max="4" width="1.28515625" customWidth="1"/>
    <col min="5" max="5" width="22.42578125" customWidth="1"/>
    <col min="6" max="6" width="1.28515625" customWidth="1"/>
    <col min="7" max="7" width="24" customWidth="1"/>
    <col min="8" max="8" width="1.28515625" customWidth="1"/>
    <col min="9" max="9" width="21.7109375" customWidth="1"/>
    <col min="10" max="10" width="1.28515625" customWidth="1"/>
    <col min="11" max="11" width="15.140625" customWidth="1"/>
    <col min="12" max="12" width="1.28515625" customWidth="1"/>
    <col min="13" max="13" width="25.42578125" customWidth="1"/>
    <col min="14" max="14" width="1.28515625" customWidth="1"/>
    <col min="15" max="15" width="18.140625" customWidth="1"/>
    <col min="16" max="16" width="1.28515625" customWidth="1"/>
    <col min="17" max="17" width="22" customWidth="1"/>
    <col min="19" max="19" width="17.85546875" customWidth="1"/>
  </cols>
  <sheetData>
    <row r="1" spans="1:20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20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20" ht="14.45" customHeight="1" x14ac:dyDescent="0.2"/>
    <row r="5" spans="1:20" ht="14.45" customHeight="1" x14ac:dyDescent="0.2">
      <c r="A5" s="101" t="s">
        <v>291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0" ht="14.45" customHeight="1" x14ac:dyDescent="0.2">
      <c r="A6" s="97" t="s">
        <v>170</v>
      </c>
      <c r="C6" s="97" t="s">
        <v>186</v>
      </c>
      <c r="D6" s="97"/>
      <c r="E6" s="97"/>
      <c r="F6" s="97"/>
      <c r="G6" s="97"/>
      <c r="H6" s="97"/>
      <c r="I6" s="97"/>
      <c r="K6" s="97" t="s">
        <v>187</v>
      </c>
      <c r="L6" s="97"/>
      <c r="M6" s="97"/>
      <c r="N6" s="97"/>
      <c r="O6" s="97"/>
      <c r="P6" s="97"/>
      <c r="Q6" s="97"/>
    </row>
    <row r="7" spans="1:20" ht="29.1" customHeight="1" x14ac:dyDescent="0.2">
      <c r="A7" s="97"/>
      <c r="B7" s="13"/>
      <c r="C7" s="12" t="s">
        <v>13</v>
      </c>
      <c r="D7" s="28"/>
      <c r="E7" s="12" t="s">
        <v>292</v>
      </c>
      <c r="F7" s="28"/>
      <c r="G7" s="12" t="s">
        <v>293</v>
      </c>
      <c r="H7" s="28"/>
      <c r="I7" s="12" t="s">
        <v>294</v>
      </c>
      <c r="J7" s="13"/>
      <c r="K7" s="12" t="s">
        <v>13</v>
      </c>
      <c r="L7" s="28"/>
      <c r="M7" s="12" t="s">
        <v>292</v>
      </c>
      <c r="N7" s="28"/>
      <c r="O7" s="12" t="s">
        <v>293</v>
      </c>
      <c r="P7" s="28"/>
      <c r="Q7" s="12" t="s">
        <v>294</v>
      </c>
    </row>
    <row r="8" spans="1:20" ht="21.75" customHeight="1" x14ac:dyDescent="0.2">
      <c r="A8" s="8" t="s">
        <v>49</v>
      </c>
      <c r="B8" s="13"/>
      <c r="C8" s="31">
        <v>0</v>
      </c>
      <c r="D8" s="13"/>
      <c r="E8" s="31">
        <v>0</v>
      </c>
      <c r="F8" s="13"/>
      <c r="G8" s="31">
        <v>0</v>
      </c>
      <c r="H8" s="13"/>
      <c r="I8" s="63">
        <v>0</v>
      </c>
      <c r="J8" s="13"/>
      <c r="K8" s="31">
        <v>27791673</v>
      </c>
      <c r="L8" s="13"/>
      <c r="M8" s="31">
        <v>512061575025</v>
      </c>
      <c r="N8" s="13"/>
      <c r="O8" s="31">
        <v>499999988943</v>
      </c>
      <c r="P8" s="13"/>
      <c r="Q8" s="63">
        <f>M8-O8</f>
        <v>12061586082</v>
      </c>
      <c r="S8" s="55"/>
      <c r="T8" s="66"/>
    </row>
    <row r="9" spans="1:20" ht="21.75" customHeight="1" x14ac:dyDescent="0.2">
      <c r="A9" s="10" t="s">
        <v>87</v>
      </c>
      <c r="B9" s="13"/>
      <c r="C9" s="33">
        <v>3161189</v>
      </c>
      <c r="D9" s="13"/>
      <c r="E9" s="33">
        <v>2934833749202</v>
      </c>
      <c r="F9" s="13"/>
      <c r="G9" s="33">
        <v>3000077253200</v>
      </c>
      <c r="H9" s="13"/>
      <c r="I9" s="64">
        <f>E9-G9</f>
        <v>-65243503998</v>
      </c>
      <c r="J9" s="13"/>
      <c r="K9" s="33">
        <v>3161189</v>
      </c>
      <c r="L9" s="13"/>
      <c r="M9" s="33">
        <v>2934833749202</v>
      </c>
      <c r="N9" s="13"/>
      <c r="O9" s="33">
        <v>3000077253200</v>
      </c>
      <c r="P9" s="13"/>
      <c r="Q9" s="64">
        <f>M9-O9</f>
        <v>-65243503998</v>
      </c>
      <c r="S9" s="55"/>
      <c r="T9" s="66"/>
    </row>
    <row r="10" spans="1:20" ht="21.75" customHeight="1" thickBot="1" x14ac:dyDescent="0.25">
      <c r="A10" s="6" t="s">
        <v>20</v>
      </c>
      <c r="B10" s="13"/>
      <c r="C10" s="14" t="s">
        <v>302</v>
      </c>
      <c r="D10" s="13"/>
      <c r="E10" s="14">
        <f>SUM(E8:E9)</f>
        <v>2934833749202</v>
      </c>
      <c r="F10" s="13"/>
      <c r="G10" s="14">
        <f>SUM(G8:G9)</f>
        <v>3000077253200</v>
      </c>
      <c r="H10" s="13"/>
      <c r="I10" s="65">
        <f>SUM(I8:I9)</f>
        <v>-65243503998</v>
      </c>
      <c r="J10" s="13"/>
      <c r="K10" s="14" t="s">
        <v>301</v>
      </c>
      <c r="L10" s="13"/>
      <c r="M10" s="14">
        <f>SUM(M8:M9)</f>
        <v>3446895324227</v>
      </c>
      <c r="N10" s="13"/>
      <c r="O10" s="14">
        <f>SUM(O8:O9)</f>
        <v>3500077242143</v>
      </c>
      <c r="P10" s="13"/>
      <c r="Q10" s="65">
        <f>SUM(Q8:Q9)</f>
        <v>-53181917916</v>
      </c>
    </row>
    <row r="11" spans="1:20" ht="13.5" thickTop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">
      <c r="O12" s="9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9"/>
  <sheetViews>
    <sheetView rightToLeft="1" view="pageBreakPreview" zoomScale="87" zoomScaleNormal="100" zoomScaleSheetLayoutView="87" workbookViewId="0">
      <selection activeCell="A8" sqref="A8"/>
    </sheetView>
  </sheetViews>
  <sheetFormatPr defaultRowHeight="12.75" x14ac:dyDescent="0.2"/>
  <cols>
    <col min="1" max="1" width="40.28515625" customWidth="1"/>
    <col min="2" max="2" width="1.28515625" customWidth="1"/>
    <col min="3" max="3" width="17.140625" customWidth="1"/>
    <col min="4" max="4" width="1.28515625" customWidth="1"/>
    <col min="5" max="5" width="23.28515625" customWidth="1"/>
    <col min="6" max="6" width="1.28515625" customWidth="1"/>
    <col min="7" max="7" width="23.7109375" customWidth="1"/>
    <col min="8" max="8" width="1.28515625" customWidth="1"/>
    <col min="9" max="9" width="29" customWidth="1"/>
    <col min="10" max="10" width="1.28515625" customWidth="1"/>
    <col min="11" max="11" width="17.140625" customWidth="1"/>
    <col min="12" max="12" width="1.28515625" customWidth="1"/>
    <col min="13" max="13" width="22" customWidth="1"/>
    <col min="14" max="14" width="1.28515625" customWidth="1"/>
    <col min="15" max="15" width="21.5703125" customWidth="1"/>
    <col min="16" max="16" width="1.28515625" customWidth="1"/>
    <col min="17" max="17" width="28.42578125" customWidth="1"/>
    <col min="18" max="18" width="18.5703125" customWidth="1"/>
    <col min="19" max="19" width="19.140625" customWidth="1"/>
    <col min="20" max="20" width="21.42578125" customWidth="1"/>
    <col min="21" max="21" width="20.5703125" customWidth="1"/>
    <col min="22" max="22" width="17.7109375" customWidth="1"/>
  </cols>
  <sheetData>
    <row r="1" spans="1:22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22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2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22" ht="14.45" customHeight="1" x14ac:dyDescent="0.2"/>
    <row r="5" spans="1:22" ht="14.45" customHeight="1" x14ac:dyDescent="0.2">
      <c r="A5" s="101" t="s">
        <v>295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2" ht="14.45" customHeight="1" x14ac:dyDescent="0.2">
      <c r="A6" s="97" t="s">
        <v>170</v>
      </c>
      <c r="C6" s="97" t="s">
        <v>186</v>
      </c>
      <c r="D6" s="97"/>
      <c r="E6" s="97"/>
      <c r="F6" s="97"/>
      <c r="G6" s="97"/>
      <c r="H6" s="97"/>
      <c r="I6" s="97"/>
      <c r="K6" s="97" t="s">
        <v>187</v>
      </c>
      <c r="L6" s="97"/>
      <c r="M6" s="97"/>
      <c r="N6" s="97"/>
      <c r="O6" s="97"/>
      <c r="P6" s="97"/>
      <c r="Q6" s="97"/>
    </row>
    <row r="7" spans="1:22" ht="29.1" customHeight="1" x14ac:dyDescent="0.55000000000000004">
      <c r="A7" s="97"/>
      <c r="C7" s="67" t="s">
        <v>13</v>
      </c>
      <c r="D7" s="28"/>
      <c r="E7" s="67" t="s">
        <v>15</v>
      </c>
      <c r="F7" s="28"/>
      <c r="G7" s="67" t="s">
        <v>293</v>
      </c>
      <c r="H7" s="28"/>
      <c r="I7" s="12" t="s">
        <v>296</v>
      </c>
      <c r="J7" s="13"/>
      <c r="K7" s="67" t="s">
        <v>13</v>
      </c>
      <c r="L7" s="28"/>
      <c r="M7" s="67" t="s">
        <v>15</v>
      </c>
      <c r="N7" s="28"/>
      <c r="O7" s="67" t="s">
        <v>293</v>
      </c>
      <c r="P7" s="28"/>
      <c r="Q7" s="12" t="s">
        <v>296</v>
      </c>
    </row>
    <row r="8" spans="1:22" ht="21.75" customHeight="1" x14ac:dyDescent="0.2">
      <c r="A8" s="8" t="s">
        <v>19</v>
      </c>
      <c r="C8" s="18">
        <v>50000000</v>
      </c>
      <c r="D8" s="15"/>
      <c r="E8" s="18">
        <v>531717345000</v>
      </c>
      <c r="F8" s="15"/>
      <c r="G8" s="56">
        <v>519987555000</v>
      </c>
      <c r="H8" s="15"/>
      <c r="I8" s="56">
        <f>E8-G8</f>
        <v>11729790000</v>
      </c>
      <c r="J8" s="15"/>
      <c r="K8" s="18">
        <v>50000000</v>
      </c>
      <c r="L8" s="15"/>
      <c r="M8" s="18">
        <v>531717345000</v>
      </c>
      <c r="N8" s="15"/>
      <c r="O8" s="56">
        <v>499656188500</v>
      </c>
      <c r="P8" s="15"/>
      <c r="Q8" s="56">
        <f>M8-O8</f>
        <v>32061156500</v>
      </c>
      <c r="R8" s="76"/>
      <c r="S8" s="78"/>
      <c r="T8" s="79"/>
      <c r="U8" s="78"/>
      <c r="V8" s="79"/>
    </row>
    <row r="9" spans="1:22" ht="21.75" customHeight="1" x14ac:dyDescent="0.2">
      <c r="A9" s="9" t="s">
        <v>47</v>
      </c>
      <c r="C9" s="45">
        <v>38305370</v>
      </c>
      <c r="D9" s="15"/>
      <c r="E9" s="45">
        <v>534302821176</v>
      </c>
      <c r="F9" s="15"/>
      <c r="G9" s="57">
        <v>523481186420</v>
      </c>
      <c r="H9" s="15"/>
      <c r="I9" s="57">
        <f>E9-G9</f>
        <v>10821634756</v>
      </c>
      <c r="J9" s="15"/>
      <c r="K9" s="45">
        <v>38305370</v>
      </c>
      <c r="L9" s="15"/>
      <c r="M9" s="45">
        <v>534302821176</v>
      </c>
      <c r="N9" s="15"/>
      <c r="O9" s="57">
        <v>499999994610</v>
      </c>
      <c r="P9" s="15"/>
      <c r="Q9" s="57">
        <f>M9-O9</f>
        <v>34302826566</v>
      </c>
      <c r="R9" s="80"/>
      <c r="S9" s="80"/>
      <c r="T9" s="81"/>
      <c r="U9" s="78"/>
      <c r="V9" s="79"/>
    </row>
    <row r="10" spans="1:22" ht="21.75" customHeight="1" x14ac:dyDescent="0.2">
      <c r="A10" s="9" t="s">
        <v>48</v>
      </c>
      <c r="C10" s="45">
        <v>49955040</v>
      </c>
      <c r="D10" s="15"/>
      <c r="E10" s="45">
        <v>532629643373</v>
      </c>
      <c r="F10" s="15"/>
      <c r="G10" s="57">
        <v>523079223840</v>
      </c>
      <c r="H10" s="15"/>
      <c r="I10" s="57">
        <f t="shared" ref="I10:I24" si="0">E10-G10</f>
        <v>9550419533</v>
      </c>
      <c r="J10" s="15"/>
      <c r="K10" s="45">
        <v>49955040</v>
      </c>
      <c r="L10" s="15"/>
      <c r="M10" s="45">
        <v>532629643373</v>
      </c>
      <c r="N10" s="15"/>
      <c r="O10" s="57">
        <v>499999995360</v>
      </c>
      <c r="P10" s="15"/>
      <c r="Q10" s="57">
        <f t="shared" ref="Q10:Q24" si="1">M10-O10</f>
        <v>32629648013</v>
      </c>
      <c r="R10" s="80"/>
      <c r="S10" s="80"/>
      <c r="T10" s="81"/>
      <c r="U10" s="78"/>
      <c r="V10" s="79"/>
    </row>
    <row r="11" spans="1:22" ht="21.75" customHeight="1" x14ac:dyDescent="0.2">
      <c r="A11" s="9" t="s">
        <v>49</v>
      </c>
      <c r="C11" s="45">
        <v>80280317</v>
      </c>
      <c r="D11" s="15"/>
      <c r="E11" s="45">
        <v>1535083758354</v>
      </c>
      <c r="F11" s="15"/>
      <c r="G11" s="57">
        <v>1507905194211</v>
      </c>
      <c r="H11" s="15"/>
      <c r="I11" s="57">
        <f t="shared" si="0"/>
        <v>27178564143</v>
      </c>
      <c r="J11" s="15"/>
      <c r="K11" s="45">
        <v>80280317</v>
      </c>
      <c r="L11" s="15"/>
      <c r="M11" s="45">
        <v>1535083758354</v>
      </c>
      <c r="N11" s="15"/>
      <c r="O11" s="57">
        <v>1499957442828</v>
      </c>
      <c r="P11" s="15"/>
      <c r="Q11" s="57">
        <f t="shared" si="1"/>
        <v>35126315526</v>
      </c>
      <c r="R11" s="80"/>
      <c r="S11" s="80"/>
      <c r="T11" s="81"/>
      <c r="U11" s="78"/>
      <c r="V11" s="79"/>
    </row>
    <row r="12" spans="1:22" ht="21.75" customHeight="1" x14ac:dyDescent="0.2">
      <c r="A12" s="9" t="s">
        <v>46</v>
      </c>
      <c r="C12" s="45">
        <v>49333991</v>
      </c>
      <c r="D12" s="15"/>
      <c r="E12" s="45">
        <v>526988716035</v>
      </c>
      <c r="F12" s="15"/>
      <c r="G12" s="57">
        <v>517612233572</v>
      </c>
      <c r="H12" s="15"/>
      <c r="I12" s="57">
        <f t="shared" si="0"/>
        <v>9376482463</v>
      </c>
      <c r="J12" s="15"/>
      <c r="K12" s="45">
        <v>49333991</v>
      </c>
      <c r="L12" s="15"/>
      <c r="M12" s="45">
        <v>526988716035</v>
      </c>
      <c r="N12" s="15"/>
      <c r="O12" s="57">
        <v>499999998785</v>
      </c>
      <c r="P12" s="15"/>
      <c r="Q12" s="57">
        <f t="shared" si="1"/>
        <v>26988717250</v>
      </c>
      <c r="R12" s="80"/>
      <c r="S12" s="80"/>
      <c r="T12" s="81"/>
      <c r="U12" s="78"/>
      <c r="V12" s="79"/>
    </row>
    <row r="13" spans="1:22" ht="21.75" customHeight="1" x14ac:dyDescent="0.2">
      <c r="A13" s="9" t="s">
        <v>50</v>
      </c>
      <c r="C13" s="45">
        <v>4000000</v>
      </c>
      <c r="D13" s="15"/>
      <c r="E13" s="45">
        <v>33895701000</v>
      </c>
      <c r="F13" s="15"/>
      <c r="G13" s="57">
        <v>29904446250</v>
      </c>
      <c r="H13" s="15"/>
      <c r="I13" s="57">
        <f t="shared" si="0"/>
        <v>3991254750</v>
      </c>
      <c r="J13" s="15"/>
      <c r="K13" s="45">
        <v>4000000</v>
      </c>
      <c r="L13" s="15"/>
      <c r="M13" s="45">
        <v>33895701000</v>
      </c>
      <c r="N13" s="15"/>
      <c r="O13" s="57">
        <v>39952500000</v>
      </c>
      <c r="P13" s="15"/>
      <c r="Q13" s="57">
        <f t="shared" si="1"/>
        <v>-6056799000</v>
      </c>
      <c r="R13" s="80"/>
      <c r="S13" s="80"/>
      <c r="T13" s="81"/>
      <c r="U13" s="78"/>
      <c r="V13" s="79"/>
    </row>
    <row r="14" spans="1:22" ht="21.75" customHeight="1" x14ac:dyDescent="0.2">
      <c r="A14" s="9" t="s">
        <v>51</v>
      </c>
      <c r="C14" s="45">
        <v>7400000</v>
      </c>
      <c r="D14" s="15"/>
      <c r="E14" s="45">
        <v>93875789962</v>
      </c>
      <c r="F14" s="15"/>
      <c r="G14" s="57">
        <v>88095861787</v>
      </c>
      <c r="H14" s="15"/>
      <c r="I14" s="57">
        <f t="shared" si="0"/>
        <v>5779928175</v>
      </c>
      <c r="J14" s="15"/>
      <c r="K14" s="45">
        <v>7400000</v>
      </c>
      <c r="L14" s="15"/>
      <c r="M14" s="45">
        <v>93875789962</v>
      </c>
      <c r="N14" s="15"/>
      <c r="O14" s="57">
        <v>100015884000</v>
      </c>
      <c r="P14" s="15"/>
      <c r="Q14" s="57">
        <f>M14-O14</f>
        <v>-6140094038</v>
      </c>
      <c r="R14" s="80"/>
      <c r="S14" s="80"/>
      <c r="T14" s="81"/>
      <c r="U14" s="78"/>
      <c r="V14" s="79"/>
    </row>
    <row r="15" spans="1:22" ht="21.75" customHeight="1" x14ac:dyDescent="0.2">
      <c r="A15" s="9" t="s">
        <v>75</v>
      </c>
      <c r="C15" s="45">
        <v>9000</v>
      </c>
      <c r="D15" s="15"/>
      <c r="E15" s="45">
        <v>6361846706</v>
      </c>
      <c r="F15" s="15"/>
      <c r="G15" s="57">
        <v>6280861387</v>
      </c>
      <c r="H15" s="15"/>
      <c r="I15" s="57">
        <f t="shared" si="0"/>
        <v>80985319</v>
      </c>
      <c r="J15" s="15"/>
      <c r="K15" s="45">
        <v>9000</v>
      </c>
      <c r="L15" s="15"/>
      <c r="M15" s="45">
        <v>6361846706</v>
      </c>
      <c r="N15" s="15"/>
      <c r="O15" s="57">
        <v>5392877280</v>
      </c>
      <c r="P15" s="15"/>
      <c r="Q15" s="57">
        <f t="shared" si="1"/>
        <v>968969426</v>
      </c>
      <c r="R15" s="76"/>
      <c r="S15" s="82"/>
      <c r="T15" s="79"/>
      <c r="U15" s="78"/>
      <c r="V15" s="79"/>
    </row>
    <row r="16" spans="1:22" ht="21.75" customHeight="1" x14ac:dyDescent="0.2">
      <c r="A16" s="9" t="s">
        <v>72</v>
      </c>
      <c r="C16" s="45">
        <v>555600</v>
      </c>
      <c r="D16" s="15"/>
      <c r="E16" s="45">
        <v>345837197644</v>
      </c>
      <c r="F16" s="15"/>
      <c r="G16" s="57">
        <v>344454004393</v>
      </c>
      <c r="H16" s="15"/>
      <c r="I16" s="57">
        <f t="shared" si="0"/>
        <v>1383193251</v>
      </c>
      <c r="J16" s="15"/>
      <c r="K16" s="45">
        <v>555600</v>
      </c>
      <c r="L16" s="15"/>
      <c r="M16" s="45">
        <v>345837197644</v>
      </c>
      <c r="N16" s="15"/>
      <c r="O16" s="57">
        <v>297192124162</v>
      </c>
      <c r="P16" s="15"/>
      <c r="Q16" s="57">
        <f t="shared" si="1"/>
        <v>48645073482</v>
      </c>
      <c r="R16" s="76"/>
      <c r="S16" s="78"/>
      <c r="T16" s="79"/>
      <c r="U16" s="78"/>
      <c r="V16" s="79"/>
    </row>
    <row r="17" spans="1:22" ht="21.75" customHeight="1" x14ac:dyDescent="0.2">
      <c r="A17" s="9" t="s">
        <v>81</v>
      </c>
      <c r="C17" s="45">
        <v>100000</v>
      </c>
      <c r="D17" s="15"/>
      <c r="E17" s="45">
        <v>99981875000</v>
      </c>
      <c r="F17" s="15"/>
      <c r="G17" s="57">
        <v>99981875000</v>
      </c>
      <c r="H17" s="15"/>
      <c r="I17" s="57">
        <f t="shared" si="0"/>
        <v>0</v>
      </c>
      <c r="J17" s="15"/>
      <c r="K17" s="45">
        <v>100000</v>
      </c>
      <c r="L17" s="15"/>
      <c r="M17" s="45">
        <v>99981875000</v>
      </c>
      <c r="N17" s="15"/>
      <c r="O17" s="57">
        <v>100015625000</v>
      </c>
      <c r="P17" s="15"/>
      <c r="Q17" s="57">
        <f t="shared" si="1"/>
        <v>-33750000</v>
      </c>
      <c r="R17" s="76"/>
      <c r="S17" s="78"/>
      <c r="T17" s="79"/>
      <c r="U17" s="78"/>
      <c r="V17" s="79"/>
    </row>
    <row r="18" spans="1:22" ht="21.75" customHeight="1" x14ac:dyDescent="0.2">
      <c r="A18" s="9" t="s">
        <v>78</v>
      </c>
      <c r="C18" s="45">
        <v>2055000</v>
      </c>
      <c r="D18" s="15"/>
      <c r="E18" s="45">
        <v>2042299766062</v>
      </c>
      <c r="F18" s="15"/>
      <c r="G18" s="57">
        <v>1951896154687</v>
      </c>
      <c r="H18" s="15"/>
      <c r="I18" s="57">
        <f t="shared" si="0"/>
        <v>90403611375</v>
      </c>
      <c r="J18" s="15"/>
      <c r="K18" s="45">
        <v>2055000</v>
      </c>
      <c r="L18" s="15"/>
      <c r="M18" s="45">
        <v>2042299766062</v>
      </c>
      <c r="N18" s="15"/>
      <c r="O18" s="57">
        <v>1980867193180</v>
      </c>
      <c r="P18" s="15"/>
      <c r="Q18" s="57">
        <f t="shared" si="1"/>
        <v>61432572882</v>
      </c>
      <c r="S18" s="55"/>
      <c r="T18" s="66"/>
      <c r="U18" s="55"/>
      <c r="V18" s="66"/>
    </row>
    <row r="19" spans="1:22" ht="21.75" customHeight="1" x14ac:dyDescent="0.2">
      <c r="A19" s="9" t="s">
        <v>84</v>
      </c>
      <c r="C19" s="45">
        <v>750000</v>
      </c>
      <c r="D19" s="15"/>
      <c r="E19" s="45">
        <v>749864062500</v>
      </c>
      <c r="F19" s="15"/>
      <c r="G19" s="57">
        <v>749864062500</v>
      </c>
      <c r="H19" s="15"/>
      <c r="I19" s="57">
        <f t="shared" si="0"/>
        <v>0</v>
      </c>
      <c r="J19" s="15"/>
      <c r="K19" s="45">
        <v>750000</v>
      </c>
      <c r="L19" s="15"/>
      <c r="M19" s="45">
        <v>749864062500</v>
      </c>
      <c r="N19" s="15"/>
      <c r="O19" s="57">
        <v>750000000000</v>
      </c>
      <c r="P19" s="15"/>
      <c r="Q19" s="57">
        <f t="shared" si="1"/>
        <v>-135937500</v>
      </c>
      <c r="S19" s="55"/>
      <c r="T19" s="66"/>
      <c r="U19" s="55"/>
      <c r="V19" s="66"/>
    </row>
    <row r="20" spans="1:22" ht="21.75" customHeight="1" x14ac:dyDescent="0.2">
      <c r="A20" s="9" t="s">
        <v>65</v>
      </c>
      <c r="C20" s="45">
        <v>821900</v>
      </c>
      <c r="D20" s="15"/>
      <c r="E20" s="45">
        <v>467650294018</v>
      </c>
      <c r="F20" s="15"/>
      <c r="G20" s="57">
        <v>466425884982</v>
      </c>
      <c r="H20" s="15"/>
      <c r="I20" s="57">
        <f t="shared" si="0"/>
        <v>1224409036</v>
      </c>
      <c r="J20" s="15"/>
      <c r="K20" s="45">
        <v>821900</v>
      </c>
      <c r="L20" s="15"/>
      <c r="M20" s="45">
        <v>467650294018</v>
      </c>
      <c r="N20" s="15"/>
      <c r="O20" s="57">
        <v>389098982589</v>
      </c>
      <c r="P20" s="15"/>
      <c r="Q20" s="57">
        <f t="shared" si="1"/>
        <v>78551311429</v>
      </c>
      <c r="S20" s="55"/>
      <c r="T20" s="66"/>
      <c r="U20" s="55"/>
      <c r="V20" s="66"/>
    </row>
    <row r="21" spans="1:22" ht="21.75" customHeight="1" x14ac:dyDescent="0.2">
      <c r="A21" s="9" t="s">
        <v>68</v>
      </c>
      <c r="C21" s="45">
        <v>320094</v>
      </c>
      <c r="D21" s="15"/>
      <c r="E21" s="45">
        <v>174877262170</v>
      </c>
      <c r="F21" s="15"/>
      <c r="G21" s="57">
        <v>174579628706</v>
      </c>
      <c r="H21" s="15"/>
      <c r="I21" s="57">
        <f t="shared" si="0"/>
        <v>297633464</v>
      </c>
      <c r="J21" s="15"/>
      <c r="K21" s="45">
        <v>320094</v>
      </c>
      <c r="L21" s="15"/>
      <c r="M21" s="45">
        <v>174877262170</v>
      </c>
      <c r="N21" s="15"/>
      <c r="O21" s="57">
        <v>144342729814</v>
      </c>
      <c r="P21" s="15"/>
      <c r="Q21" s="57">
        <f t="shared" si="1"/>
        <v>30534532356</v>
      </c>
      <c r="S21" s="55"/>
      <c r="T21" s="66"/>
      <c r="U21" s="55"/>
      <c r="V21" s="66"/>
    </row>
    <row r="22" spans="1:22" ht="21.75" customHeight="1" x14ac:dyDescent="0.2">
      <c r="A22" s="9" t="s">
        <v>70</v>
      </c>
      <c r="C22" s="45">
        <v>127113</v>
      </c>
      <c r="D22" s="15"/>
      <c r="E22" s="45">
        <v>67586441136</v>
      </c>
      <c r="F22" s="15"/>
      <c r="G22" s="57">
        <v>67609317329</v>
      </c>
      <c r="H22" s="15"/>
      <c r="I22" s="57">
        <f t="shared" si="0"/>
        <v>-22876193</v>
      </c>
      <c r="J22" s="15"/>
      <c r="K22" s="45">
        <v>127113</v>
      </c>
      <c r="L22" s="15"/>
      <c r="M22" s="45">
        <v>67586441136</v>
      </c>
      <c r="N22" s="15"/>
      <c r="O22" s="57">
        <v>55403095984</v>
      </c>
      <c r="P22" s="15"/>
      <c r="Q22" s="57">
        <f t="shared" si="1"/>
        <v>12183345152</v>
      </c>
      <c r="S22" s="55"/>
      <c r="T22" s="66"/>
      <c r="U22" s="55"/>
      <c r="V22" s="66"/>
    </row>
    <row r="23" spans="1:22" ht="21.75" customHeight="1" x14ac:dyDescent="0.2">
      <c r="A23" s="9" t="s">
        <v>61</v>
      </c>
      <c r="C23" s="45">
        <v>3100000</v>
      </c>
      <c r="D23" s="15"/>
      <c r="E23" s="45">
        <v>2998706385937</v>
      </c>
      <c r="F23" s="15"/>
      <c r="G23" s="57">
        <v>2998706385937</v>
      </c>
      <c r="H23" s="15"/>
      <c r="I23" s="57">
        <f t="shared" si="0"/>
        <v>0</v>
      </c>
      <c r="J23" s="15"/>
      <c r="K23" s="45">
        <v>3100000</v>
      </c>
      <c r="L23" s="15"/>
      <c r="M23" s="45">
        <v>2998706385937</v>
      </c>
      <c r="N23" s="15"/>
      <c r="O23" s="57">
        <v>2999329907420</v>
      </c>
      <c r="P23" s="15"/>
      <c r="Q23" s="57">
        <f t="shared" si="1"/>
        <v>-623521483</v>
      </c>
      <c r="S23" s="55"/>
      <c r="T23" s="66"/>
      <c r="U23" s="55"/>
      <c r="V23" s="66"/>
    </row>
    <row r="24" spans="1:22" ht="21.75" customHeight="1" x14ac:dyDescent="0.2">
      <c r="A24" s="9" t="s">
        <v>90</v>
      </c>
      <c r="C24" s="45">
        <v>3200000</v>
      </c>
      <c r="D24" s="15"/>
      <c r="E24" s="45">
        <v>2923629996000</v>
      </c>
      <c r="F24" s="15"/>
      <c r="G24" s="57">
        <v>2910670184750</v>
      </c>
      <c r="H24" s="15"/>
      <c r="I24" s="57">
        <f t="shared" si="0"/>
        <v>12959811250</v>
      </c>
      <c r="J24" s="15"/>
      <c r="K24" s="45">
        <v>3200000</v>
      </c>
      <c r="L24" s="15"/>
      <c r="M24" s="45">
        <v>2923629996000</v>
      </c>
      <c r="N24" s="15"/>
      <c r="O24" s="57">
        <v>2910670184750</v>
      </c>
      <c r="P24" s="15"/>
      <c r="Q24" s="57">
        <f t="shared" si="1"/>
        <v>12959811250</v>
      </c>
      <c r="S24" s="55"/>
      <c r="T24" s="66"/>
      <c r="U24" s="55"/>
      <c r="V24" s="66"/>
    </row>
    <row r="25" spans="1:22" ht="21.75" customHeight="1" x14ac:dyDescent="0.2">
      <c r="A25" s="10" t="s">
        <v>297</v>
      </c>
      <c r="C25" s="48">
        <v>50000000</v>
      </c>
      <c r="D25" s="15"/>
      <c r="E25" s="48">
        <v>49987125000</v>
      </c>
      <c r="F25" s="15"/>
      <c r="G25" s="58">
        <v>-49987125000</v>
      </c>
      <c r="H25" s="15"/>
      <c r="I25" s="58">
        <v>0</v>
      </c>
      <c r="J25" s="15"/>
      <c r="K25" s="48">
        <v>50000000</v>
      </c>
      <c r="L25" s="15"/>
      <c r="M25" s="48">
        <v>49987125000</v>
      </c>
      <c r="N25" s="15"/>
      <c r="O25" s="58">
        <v>-49987125000</v>
      </c>
      <c r="P25" s="15"/>
      <c r="Q25" s="58">
        <v>0</v>
      </c>
      <c r="S25" s="55"/>
      <c r="T25" s="66"/>
      <c r="U25" s="55"/>
      <c r="V25" s="66"/>
    </row>
    <row r="26" spans="1:22" ht="21.75" customHeight="1" thickBot="1" x14ac:dyDescent="0.25">
      <c r="A26" s="6" t="s">
        <v>20</v>
      </c>
      <c r="C26" s="17">
        <f>SUM(C8:C25)</f>
        <v>340313425</v>
      </c>
      <c r="D26" s="15"/>
      <c r="E26" s="17">
        <f>SUM(E8:E25)</f>
        <v>13715276027073</v>
      </c>
      <c r="F26" s="15"/>
      <c r="G26" s="17">
        <f>SUM(G8:G25)</f>
        <v>13430546935751</v>
      </c>
      <c r="H26" s="15"/>
      <c r="I26" s="59">
        <f>SUM(I8:I25)</f>
        <v>184754841322</v>
      </c>
      <c r="J26" s="15"/>
      <c r="K26" s="17">
        <f>SUM(K8:K25)</f>
        <v>340313425</v>
      </c>
      <c r="L26" s="15"/>
      <c r="M26" s="17">
        <f>SUM(M8:M25)</f>
        <v>13715276027073</v>
      </c>
      <c r="N26" s="15"/>
      <c r="O26" s="17">
        <f>SUM(O8:O25)</f>
        <v>13221907599262</v>
      </c>
      <c r="P26" s="15"/>
      <c r="Q26" s="59">
        <f>SUM(Q8:Q25)</f>
        <v>393394177811</v>
      </c>
      <c r="S26" s="55"/>
      <c r="T26" s="66"/>
      <c r="U26" s="55"/>
      <c r="V26" s="66"/>
    </row>
    <row r="27" spans="1:22" ht="13.5" thickTop="1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9" spans="1:22" x14ac:dyDescent="0.2">
      <c r="I29" s="5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2"/>
  <sheetViews>
    <sheetView rightToLeft="1" view="pageBreakPreview" zoomScale="123" zoomScaleNormal="100" zoomScaleSheetLayoutView="123" workbookViewId="0">
      <selection activeCell="A9" sqref="A9:C9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15.5703125" customWidth="1"/>
    <col min="8" max="8" width="1.28515625" customWidth="1"/>
    <col min="9" max="9" width="21.140625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9.28515625" customWidth="1"/>
    <col min="24" max="24" width="1.28515625" customWidth="1"/>
    <col min="25" max="25" width="16.85546875" customWidth="1"/>
    <col min="26" max="26" width="1.28515625" customWidth="1"/>
    <col min="27" max="27" width="23.7109375" customWidth="1"/>
    <col min="29" max="29" width="21.5703125" bestFit="1" customWidth="1"/>
  </cols>
  <sheetData>
    <row r="1" spans="1:29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29" ht="21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29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9" ht="14.45" customHeight="1" x14ac:dyDescent="0.2">
      <c r="A4" s="1" t="s">
        <v>3</v>
      </c>
      <c r="B4" s="101" t="s">
        <v>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29" ht="14.45" customHeight="1" x14ac:dyDescent="0.2">
      <c r="A5" s="101" t="s">
        <v>5</v>
      </c>
      <c r="B5" s="101"/>
      <c r="C5" s="101" t="s">
        <v>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29" ht="14.45" customHeight="1" x14ac:dyDescent="0.2">
      <c r="E6" s="97" t="s">
        <v>7</v>
      </c>
      <c r="F6" s="97"/>
      <c r="G6" s="97"/>
      <c r="H6" s="97"/>
      <c r="I6" s="97"/>
      <c r="K6" s="97" t="s">
        <v>8</v>
      </c>
      <c r="L6" s="97"/>
      <c r="M6" s="97"/>
      <c r="N6" s="97"/>
      <c r="O6" s="97"/>
      <c r="P6" s="97"/>
      <c r="Q6" s="97"/>
      <c r="S6" s="97" t="s">
        <v>9</v>
      </c>
      <c r="T6" s="97"/>
      <c r="U6" s="97"/>
      <c r="V6" s="97"/>
      <c r="W6" s="97"/>
      <c r="X6" s="97"/>
      <c r="Y6" s="97"/>
      <c r="Z6" s="97"/>
      <c r="AA6" s="97"/>
    </row>
    <row r="7" spans="1:29" ht="14.45" customHeight="1" x14ac:dyDescent="0.2">
      <c r="E7" s="3"/>
      <c r="F7" s="3"/>
      <c r="G7" s="3"/>
      <c r="H7" s="3"/>
      <c r="I7" s="3"/>
      <c r="K7" s="99" t="s">
        <v>10</v>
      </c>
      <c r="L7" s="99"/>
      <c r="M7" s="99"/>
      <c r="N7" s="3"/>
      <c r="O7" s="99" t="s">
        <v>11</v>
      </c>
      <c r="P7" s="99"/>
      <c r="Q7" s="99"/>
      <c r="S7" s="3"/>
      <c r="T7" s="3"/>
      <c r="U7" s="3"/>
      <c r="V7" s="3"/>
      <c r="W7" s="3"/>
      <c r="X7" s="3"/>
      <c r="Y7" s="3"/>
      <c r="Z7" s="3"/>
      <c r="AA7" s="3"/>
      <c r="AC7" s="21"/>
    </row>
    <row r="8" spans="1:29" ht="14.45" customHeight="1" x14ac:dyDescent="0.2">
      <c r="A8" s="97" t="s">
        <v>12</v>
      </c>
      <c r="B8" s="97"/>
      <c r="C8" s="97"/>
      <c r="E8" s="19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98" t="s">
        <v>19</v>
      </c>
      <c r="B9" s="98"/>
      <c r="C9" s="98"/>
      <c r="D9" s="5"/>
      <c r="E9" s="18">
        <v>50000000</v>
      </c>
      <c r="F9" s="15"/>
      <c r="G9" s="16">
        <v>499656188500</v>
      </c>
      <c r="H9" s="15"/>
      <c r="I9" s="16">
        <v>519987555000</v>
      </c>
      <c r="J9" s="15"/>
      <c r="K9" s="16">
        <v>0</v>
      </c>
      <c r="L9" s="15"/>
      <c r="M9" s="16">
        <v>0</v>
      </c>
      <c r="N9" s="15"/>
      <c r="O9" s="16">
        <v>0</v>
      </c>
      <c r="P9" s="15"/>
      <c r="Q9" s="16">
        <v>0</v>
      </c>
      <c r="R9" s="15"/>
      <c r="S9" s="16">
        <v>50000000</v>
      </c>
      <c r="T9" s="15"/>
      <c r="U9" s="16">
        <v>10698</v>
      </c>
      <c r="V9" s="15"/>
      <c r="W9" s="16">
        <v>499656188500</v>
      </c>
      <c r="X9" s="15"/>
      <c r="Y9" s="16">
        <v>531717345000</v>
      </c>
      <c r="Z9" s="15"/>
      <c r="AA9" s="23">
        <f>Y9/41571400039104</f>
        <v>1.2790460376601266E-2</v>
      </c>
      <c r="AC9" s="22"/>
    </row>
    <row r="10" spans="1:29" ht="21.75" customHeight="1" thickBot="1" x14ac:dyDescent="0.25">
      <c r="A10" s="96" t="s">
        <v>20</v>
      </c>
      <c r="B10" s="96"/>
      <c r="C10" s="96"/>
      <c r="D10" s="20"/>
      <c r="E10" s="17" t="s">
        <v>304</v>
      </c>
      <c r="F10" s="15"/>
      <c r="G10" s="17">
        <f>SUM(G9)</f>
        <v>499656188500</v>
      </c>
      <c r="H10" s="15"/>
      <c r="I10" s="17">
        <f>SUM(I9)</f>
        <v>519987555000</v>
      </c>
      <c r="J10" s="15"/>
      <c r="K10" s="17">
        <f>SUM(K9)</f>
        <v>0</v>
      </c>
      <c r="L10" s="15"/>
      <c r="M10" s="17">
        <f>SUM(M9)</f>
        <v>0</v>
      </c>
      <c r="N10" s="15"/>
      <c r="O10" s="17">
        <f>SUM(O9)</f>
        <v>0</v>
      </c>
      <c r="P10" s="15"/>
      <c r="Q10" s="17">
        <f>SUM(Q9)</f>
        <v>0</v>
      </c>
      <c r="R10" s="15"/>
      <c r="S10" s="17" t="s">
        <v>305</v>
      </c>
      <c r="T10" s="15"/>
      <c r="U10" s="17" t="s">
        <v>305</v>
      </c>
      <c r="V10" s="15"/>
      <c r="W10" s="17">
        <f>SUM(W9)</f>
        <v>499656188500</v>
      </c>
      <c r="X10" s="15"/>
      <c r="Y10" s="17">
        <f>SUM(Y9)</f>
        <v>531717345000</v>
      </c>
      <c r="Z10" s="15"/>
      <c r="AA10" s="24">
        <f>SUM(AA9)</f>
        <v>1.2790460376601266E-2</v>
      </c>
    </row>
    <row r="11" spans="1:29" ht="13.5" thickTop="1" x14ac:dyDescent="0.2"/>
    <row r="12" spans="1:29" x14ac:dyDescent="0.2">
      <c r="W12" s="71"/>
      <c r="X12" s="71"/>
      <c r="Y12" s="85"/>
    </row>
  </sheetData>
  <mergeCells count="14"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10:C10"/>
    <mergeCell ref="A8:C8"/>
    <mergeCell ref="A9:C9"/>
    <mergeCell ref="E6:I6"/>
    <mergeCell ref="K6:Q6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view="pageBreakPreview" zoomScale="111" zoomScaleNormal="100" zoomScaleSheetLayoutView="111" workbookViewId="0">
      <selection activeCell="A9" sqref="A9:G9"/>
    </sheetView>
  </sheetViews>
  <sheetFormatPr defaultRowHeight="12.75" x14ac:dyDescent="0.2"/>
  <cols>
    <col min="1" max="1" width="35.28515625" customWidth="1"/>
    <col min="2" max="2" width="1.28515625" customWidth="1"/>
    <col min="3" max="3" width="10.85546875" customWidth="1"/>
    <col min="4" max="4" width="1.28515625" customWidth="1"/>
    <col min="5" max="5" width="10" customWidth="1"/>
    <col min="6" max="6" width="1.28515625" customWidth="1"/>
    <col min="7" max="7" width="5.1406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</row>
    <row r="2" spans="1:49" ht="21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</row>
    <row r="3" spans="1:49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</row>
    <row r="4" spans="1:49" ht="14.45" customHeight="1" x14ac:dyDescent="0.2"/>
    <row r="5" spans="1:49" ht="14.45" customHeight="1" x14ac:dyDescent="0.2">
      <c r="A5" s="101" t="s">
        <v>21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</row>
    <row r="6" spans="1:49" ht="14.45" customHeight="1" x14ac:dyDescent="0.2">
      <c r="A6" s="15"/>
      <c r="B6" s="15"/>
      <c r="C6" s="15"/>
      <c r="D6" s="15"/>
      <c r="E6" s="15"/>
      <c r="F6" s="15"/>
      <c r="G6" s="15"/>
      <c r="H6" s="15"/>
      <c r="I6" s="97" t="s">
        <v>7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15"/>
      <c r="AC6" s="97" t="s">
        <v>9</v>
      </c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</row>
    <row r="7" spans="1:49" ht="14.45" customHeight="1" x14ac:dyDescent="0.2">
      <c r="A7" s="15"/>
      <c r="B7" s="15"/>
      <c r="C7" s="15"/>
      <c r="D7" s="15"/>
      <c r="E7" s="15"/>
      <c r="F7" s="15"/>
      <c r="G7" s="15"/>
      <c r="H7" s="15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15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9" ht="14.45" customHeight="1" x14ac:dyDescent="0.2">
      <c r="A8" s="97" t="s">
        <v>22</v>
      </c>
      <c r="B8" s="97"/>
      <c r="C8" s="97"/>
      <c r="D8" s="97"/>
      <c r="E8" s="97"/>
      <c r="F8" s="97"/>
      <c r="G8" s="97"/>
      <c r="H8" s="15"/>
      <c r="I8" s="97" t="s">
        <v>23</v>
      </c>
      <c r="J8" s="97"/>
      <c r="K8" s="97"/>
      <c r="L8" s="15"/>
      <c r="M8" s="97" t="s">
        <v>24</v>
      </c>
      <c r="N8" s="97"/>
      <c r="O8" s="97"/>
      <c r="P8" s="15"/>
      <c r="Q8" s="97" t="s">
        <v>25</v>
      </c>
      <c r="R8" s="97"/>
      <c r="S8" s="97"/>
      <c r="T8" s="97"/>
      <c r="U8" s="97"/>
      <c r="V8" s="15"/>
      <c r="W8" s="97" t="s">
        <v>26</v>
      </c>
      <c r="X8" s="97"/>
      <c r="Y8" s="97"/>
      <c r="Z8" s="97"/>
      <c r="AA8" s="97"/>
      <c r="AB8" s="15"/>
      <c r="AC8" s="97" t="s">
        <v>23</v>
      </c>
      <c r="AD8" s="97"/>
      <c r="AE8" s="97"/>
      <c r="AF8" s="97"/>
      <c r="AG8" s="97"/>
      <c r="AH8" s="15"/>
      <c r="AI8" s="97" t="s">
        <v>24</v>
      </c>
      <c r="AJ8" s="97"/>
      <c r="AK8" s="97"/>
      <c r="AL8" s="15"/>
      <c r="AM8" s="97" t="s">
        <v>25</v>
      </c>
      <c r="AN8" s="97"/>
      <c r="AO8" s="97"/>
      <c r="AP8" s="15"/>
      <c r="AQ8" s="97" t="s">
        <v>26</v>
      </c>
      <c r="AR8" s="97"/>
      <c r="AS8" s="97"/>
    </row>
    <row r="9" spans="1:49" ht="21.75" customHeight="1" x14ac:dyDescent="0.2">
      <c r="A9" s="102" t="s">
        <v>27</v>
      </c>
      <c r="B9" s="102"/>
      <c r="C9" s="102"/>
      <c r="D9" s="102"/>
      <c r="E9" s="102"/>
      <c r="F9" s="102"/>
      <c r="G9" s="102"/>
      <c r="H9" s="15"/>
      <c r="I9" s="103">
        <v>50000000</v>
      </c>
      <c r="J9" s="103"/>
      <c r="K9" s="103"/>
      <c r="L9" s="15"/>
      <c r="M9" s="103">
        <v>12900</v>
      </c>
      <c r="N9" s="103"/>
      <c r="O9" s="103"/>
      <c r="P9" s="15"/>
      <c r="Q9" s="102" t="s">
        <v>28</v>
      </c>
      <c r="R9" s="102"/>
      <c r="S9" s="102"/>
      <c r="T9" s="102"/>
      <c r="U9" s="102"/>
      <c r="V9" s="15"/>
      <c r="W9" s="104">
        <v>0.29926374039477799</v>
      </c>
      <c r="X9" s="104"/>
      <c r="Y9" s="104"/>
      <c r="Z9" s="104"/>
      <c r="AA9" s="104"/>
      <c r="AB9" s="15"/>
      <c r="AC9" s="103">
        <v>50000000</v>
      </c>
      <c r="AD9" s="103"/>
      <c r="AE9" s="103"/>
      <c r="AF9" s="103"/>
      <c r="AG9" s="103"/>
      <c r="AH9" s="15"/>
      <c r="AI9" s="103">
        <v>12900</v>
      </c>
      <c r="AJ9" s="103"/>
      <c r="AK9" s="103"/>
      <c r="AL9" s="15"/>
      <c r="AM9" s="102" t="s">
        <v>28</v>
      </c>
      <c r="AN9" s="102"/>
      <c r="AO9" s="102"/>
      <c r="AP9" s="15"/>
      <c r="AQ9" s="104">
        <v>0.29926374039477799</v>
      </c>
      <c r="AR9" s="104"/>
      <c r="AS9" s="104"/>
    </row>
    <row r="10" spans="1:49" ht="21.75" customHeight="1" x14ac:dyDescent="0.2">
      <c r="A10" s="25"/>
      <c r="B10" s="25"/>
      <c r="C10" s="25"/>
      <c r="D10" s="25"/>
      <c r="E10" s="25"/>
      <c r="F10" s="25"/>
      <c r="G10" s="25"/>
      <c r="I10" s="26"/>
      <c r="J10" s="26"/>
      <c r="K10" s="26"/>
      <c r="M10" s="26"/>
      <c r="N10" s="26"/>
      <c r="O10" s="26"/>
      <c r="Q10" s="25"/>
      <c r="R10" s="25"/>
      <c r="S10" s="25"/>
      <c r="T10" s="25"/>
      <c r="U10" s="25"/>
      <c r="W10" s="27"/>
      <c r="X10" s="27"/>
      <c r="Y10" s="27"/>
      <c r="Z10" s="27"/>
      <c r="AA10" s="27"/>
      <c r="AC10" s="26"/>
      <c r="AD10" s="26"/>
      <c r="AE10" s="26"/>
      <c r="AF10" s="26"/>
      <c r="AG10" s="26"/>
      <c r="AI10" s="26"/>
      <c r="AJ10" s="26"/>
      <c r="AK10" s="26"/>
      <c r="AM10" s="25"/>
      <c r="AN10" s="25"/>
      <c r="AO10" s="25"/>
      <c r="AQ10" s="27"/>
      <c r="AR10" s="27"/>
      <c r="AS10" s="27"/>
    </row>
    <row r="11" spans="1:49" ht="27.75" customHeight="1" x14ac:dyDescent="0.2">
      <c r="A11" s="101" t="s">
        <v>29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</row>
    <row r="12" spans="1:49" ht="14.45" customHeight="1" x14ac:dyDescent="0.2">
      <c r="A12" s="15"/>
      <c r="B12" s="15"/>
      <c r="C12" s="97" t="s">
        <v>7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5"/>
      <c r="Y12" s="97" t="s">
        <v>9</v>
      </c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</row>
    <row r="13" spans="1:49" ht="14.45" customHeight="1" x14ac:dyDescent="0.2">
      <c r="A13" s="2" t="s">
        <v>22</v>
      </c>
      <c r="B13" s="15"/>
      <c r="C13" s="4" t="s">
        <v>30</v>
      </c>
      <c r="D13" s="29"/>
      <c r="E13" s="4" t="s">
        <v>31</v>
      </c>
      <c r="F13" s="29"/>
      <c r="G13" s="99" t="s">
        <v>32</v>
      </c>
      <c r="H13" s="99"/>
      <c r="I13" s="99"/>
      <c r="J13" s="29"/>
      <c r="K13" s="99" t="s">
        <v>33</v>
      </c>
      <c r="L13" s="99"/>
      <c r="M13" s="99"/>
      <c r="N13" s="29"/>
      <c r="O13" s="99" t="s">
        <v>24</v>
      </c>
      <c r="P13" s="99"/>
      <c r="Q13" s="99"/>
      <c r="R13" s="29"/>
      <c r="S13" s="99" t="s">
        <v>25</v>
      </c>
      <c r="T13" s="99"/>
      <c r="U13" s="99"/>
      <c r="V13" s="99"/>
      <c r="W13" s="99"/>
      <c r="X13" s="15"/>
      <c r="Y13" s="99" t="s">
        <v>30</v>
      </c>
      <c r="Z13" s="99"/>
      <c r="AA13" s="99"/>
      <c r="AB13" s="99"/>
      <c r="AC13" s="99"/>
      <c r="AD13" s="29"/>
      <c r="AE13" s="99" t="s">
        <v>31</v>
      </c>
      <c r="AF13" s="99"/>
      <c r="AG13" s="99"/>
      <c r="AH13" s="99"/>
      <c r="AI13" s="99"/>
      <c r="AJ13" s="29"/>
      <c r="AK13" s="99" t="s">
        <v>32</v>
      </c>
      <c r="AL13" s="99"/>
      <c r="AM13" s="99"/>
      <c r="AN13" s="29"/>
      <c r="AO13" s="99" t="s">
        <v>33</v>
      </c>
      <c r="AP13" s="99"/>
      <c r="AQ13" s="99"/>
      <c r="AR13" s="29"/>
      <c r="AS13" s="99" t="s">
        <v>24</v>
      </c>
      <c r="AT13" s="99"/>
      <c r="AU13" s="29"/>
      <c r="AV13" s="4" t="s">
        <v>25</v>
      </c>
    </row>
    <row r="14" spans="1:49" ht="21.75" customHeight="1" x14ac:dyDescent="0.2">
      <c r="A14" s="30" t="s">
        <v>34</v>
      </c>
      <c r="B14" s="15"/>
      <c r="C14" s="30" t="s">
        <v>35</v>
      </c>
      <c r="D14" s="15"/>
      <c r="E14" s="30" t="s">
        <v>36</v>
      </c>
      <c r="F14" s="15"/>
      <c r="G14" s="102" t="s">
        <v>37</v>
      </c>
      <c r="H14" s="102"/>
      <c r="I14" s="102"/>
      <c r="J14" s="15"/>
      <c r="K14" s="103">
        <v>50000000</v>
      </c>
      <c r="L14" s="103"/>
      <c r="M14" s="103"/>
      <c r="N14" s="15"/>
      <c r="O14" s="103">
        <v>13150</v>
      </c>
      <c r="P14" s="103"/>
      <c r="Q14" s="103"/>
      <c r="R14" s="15"/>
      <c r="S14" s="102" t="s">
        <v>38</v>
      </c>
      <c r="T14" s="102"/>
      <c r="U14" s="102"/>
      <c r="V14" s="102"/>
      <c r="W14" s="102"/>
      <c r="X14" s="15"/>
      <c r="Y14" s="102" t="s">
        <v>35</v>
      </c>
      <c r="Z14" s="102"/>
      <c r="AA14" s="102"/>
      <c r="AB14" s="102"/>
      <c r="AC14" s="102"/>
      <c r="AD14" s="15"/>
      <c r="AE14" s="102" t="s">
        <v>36</v>
      </c>
      <c r="AF14" s="102"/>
      <c r="AG14" s="102"/>
      <c r="AH14" s="102"/>
      <c r="AI14" s="102"/>
      <c r="AJ14" s="15"/>
      <c r="AK14" s="102" t="s">
        <v>37</v>
      </c>
      <c r="AL14" s="102"/>
      <c r="AM14" s="102"/>
      <c r="AN14" s="15"/>
      <c r="AO14" s="103">
        <v>50000000</v>
      </c>
      <c r="AP14" s="103"/>
      <c r="AQ14" s="103"/>
      <c r="AR14" s="15"/>
      <c r="AS14" s="103">
        <v>13150</v>
      </c>
      <c r="AT14" s="103"/>
      <c r="AU14" s="15"/>
      <c r="AV14" s="30" t="s">
        <v>38</v>
      </c>
    </row>
    <row r="15" spans="1:49" ht="21.75" customHeight="1" x14ac:dyDescent="0.2">
      <c r="A15" s="25"/>
      <c r="C15" s="25"/>
      <c r="E15" s="25"/>
      <c r="G15" s="25"/>
      <c r="H15" s="25"/>
      <c r="I15" s="25"/>
      <c r="K15" s="26"/>
      <c r="L15" s="26"/>
      <c r="M15" s="26"/>
      <c r="O15" s="26"/>
      <c r="P15" s="26"/>
      <c r="Q15" s="26"/>
      <c r="S15" s="25"/>
      <c r="T15" s="25"/>
      <c r="U15" s="25"/>
      <c r="V15" s="25"/>
      <c r="W15" s="25"/>
      <c r="Y15" s="25"/>
      <c r="Z15" s="25"/>
      <c r="AA15" s="25"/>
      <c r="AB15" s="25"/>
      <c r="AC15" s="25"/>
      <c r="AE15" s="25"/>
      <c r="AF15" s="25"/>
      <c r="AG15" s="25"/>
      <c r="AH15" s="25"/>
      <c r="AI15" s="25"/>
      <c r="AK15" s="25"/>
      <c r="AL15" s="25"/>
      <c r="AM15" s="25"/>
      <c r="AO15" s="26"/>
      <c r="AP15" s="26"/>
      <c r="AQ15" s="26"/>
      <c r="AS15" s="26"/>
      <c r="AT15" s="26"/>
      <c r="AV15" s="25"/>
    </row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1:AW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E14:AI14"/>
    <mergeCell ref="AK14:AM14"/>
    <mergeCell ref="AO14:AQ14"/>
    <mergeCell ref="AS14:AT14"/>
    <mergeCell ref="G14:I14"/>
    <mergeCell ref="K14:M14"/>
    <mergeCell ref="O14:Q14"/>
    <mergeCell ref="S14:W14"/>
    <mergeCell ref="Y14:AC14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7"/>
  <sheetViews>
    <sheetView rightToLeft="1" view="pageBreakPreview" zoomScale="111" zoomScaleNormal="100" zoomScaleSheetLayoutView="111" workbookViewId="0">
      <selection activeCell="A9" sqref="A9:B9"/>
    </sheetView>
  </sheetViews>
  <sheetFormatPr defaultRowHeight="12.75" x14ac:dyDescent="0.2"/>
  <cols>
    <col min="1" max="1" width="8.42578125" customWidth="1"/>
    <col min="2" max="2" width="28.28515625" customWidth="1"/>
    <col min="3" max="3" width="1.28515625" customWidth="1"/>
    <col min="4" max="4" width="15.85546875" customWidth="1"/>
    <col min="5" max="5" width="1.28515625" customWidth="1"/>
    <col min="6" max="6" width="21.5703125" customWidth="1"/>
    <col min="7" max="7" width="1.28515625" customWidth="1"/>
    <col min="8" max="8" width="20" customWidth="1"/>
    <col min="9" max="9" width="1.28515625" customWidth="1"/>
    <col min="10" max="10" width="13" customWidth="1"/>
    <col min="11" max="11" width="1.28515625" customWidth="1"/>
    <col min="12" max="12" width="13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.5703125" customWidth="1"/>
    <col min="19" max="19" width="1.28515625" customWidth="1"/>
    <col min="20" max="20" width="18.42578125" customWidth="1"/>
    <col min="21" max="21" width="1.28515625" customWidth="1"/>
    <col min="22" max="22" width="22.7109375" customWidth="1"/>
    <col min="23" max="23" width="1.28515625" customWidth="1"/>
    <col min="24" max="24" width="21.42578125" customWidth="1"/>
    <col min="25" max="25" width="1.28515625" customWidth="1"/>
    <col min="26" max="26" width="18.85546875" customWidth="1"/>
    <col min="28" max="28" width="12.5703125" bestFit="1" customWidth="1"/>
    <col min="29" max="29" width="20.85546875" bestFit="1" customWidth="1"/>
  </cols>
  <sheetData>
    <row r="1" spans="1:29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9" ht="21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9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9" ht="14.45" customHeight="1" x14ac:dyDescent="0.2"/>
    <row r="5" spans="1:29" ht="23.25" customHeight="1" x14ac:dyDescent="0.2">
      <c r="A5" s="38" t="s">
        <v>39</v>
      </c>
      <c r="B5" s="101" t="s">
        <v>40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9" ht="14.45" customHeight="1" x14ac:dyDescent="0.2">
      <c r="D6" s="97" t="s">
        <v>7</v>
      </c>
      <c r="E6" s="97"/>
      <c r="F6" s="97"/>
      <c r="G6" s="97"/>
      <c r="H6" s="97"/>
      <c r="J6" s="97" t="s">
        <v>8</v>
      </c>
      <c r="K6" s="97"/>
      <c r="L6" s="97"/>
      <c r="M6" s="97"/>
      <c r="N6" s="97"/>
      <c r="O6" s="97"/>
      <c r="P6" s="97"/>
      <c r="R6" s="97" t="s">
        <v>9</v>
      </c>
      <c r="S6" s="97"/>
      <c r="T6" s="97"/>
      <c r="U6" s="97"/>
      <c r="V6" s="97"/>
      <c r="W6" s="97"/>
      <c r="X6" s="97"/>
      <c r="Y6" s="97"/>
      <c r="Z6" s="97"/>
    </row>
    <row r="7" spans="1:29" ht="14.45" customHeight="1" x14ac:dyDescent="0.2">
      <c r="D7" s="3"/>
      <c r="E7" s="3"/>
      <c r="F7" s="3"/>
      <c r="G7" s="3"/>
      <c r="H7" s="3"/>
      <c r="J7" s="99" t="s">
        <v>41</v>
      </c>
      <c r="K7" s="99"/>
      <c r="L7" s="99"/>
      <c r="M7" s="3"/>
      <c r="N7" s="99" t="s">
        <v>42</v>
      </c>
      <c r="O7" s="99"/>
      <c r="P7" s="99"/>
      <c r="R7" s="3"/>
      <c r="S7" s="3"/>
      <c r="T7" s="3"/>
      <c r="U7" s="3"/>
      <c r="V7" s="3"/>
      <c r="W7" s="3"/>
      <c r="X7" s="3"/>
      <c r="Y7" s="3"/>
      <c r="Z7" s="3"/>
    </row>
    <row r="8" spans="1:29" ht="14.45" customHeight="1" x14ac:dyDescent="0.2">
      <c r="A8" s="97" t="s">
        <v>43</v>
      </c>
      <c r="B8" s="97"/>
      <c r="D8" s="2" t="s">
        <v>44</v>
      </c>
      <c r="E8" s="13"/>
      <c r="F8" s="2" t="s">
        <v>14</v>
      </c>
      <c r="G8" s="13"/>
      <c r="H8" s="2" t="s">
        <v>15</v>
      </c>
      <c r="I8" s="13"/>
      <c r="J8" s="4" t="s">
        <v>13</v>
      </c>
      <c r="K8" s="28"/>
      <c r="L8" s="4" t="s">
        <v>14</v>
      </c>
      <c r="M8" s="13"/>
      <c r="N8" s="4" t="s">
        <v>13</v>
      </c>
      <c r="O8" s="28"/>
      <c r="P8" s="4" t="s">
        <v>16</v>
      </c>
      <c r="Q8" s="13"/>
      <c r="R8" s="2" t="s">
        <v>13</v>
      </c>
      <c r="S8" s="13"/>
      <c r="T8" s="72" t="s">
        <v>45</v>
      </c>
      <c r="U8" s="13"/>
      <c r="V8" s="2" t="s">
        <v>14</v>
      </c>
      <c r="W8" s="13"/>
      <c r="X8" s="2" t="s">
        <v>15</v>
      </c>
      <c r="Y8" s="13"/>
      <c r="Z8" s="2" t="s">
        <v>18</v>
      </c>
    </row>
    <row r="9" spans="1:29" ht="21.75" customHeight="1" x14ac:dyDescent="0.2">
      <c r="A9" s="108" t="s">
        <v>46</v>
      </c>
      <c r="B9" s="108"/>
      <c r="D9" s="31">
        <v>49333991</v>
      </c>
      <c r="E9" s="13"/>
      <c r="F9" s="31">
        <v>499999998785</v>
      </c>
      <c r="G9" s="13"/>
      <c r="H9" s="31">
        <v>517612233572</v>
      </c>
      <c r="I9" s="13"/>
      <c r="J9" s="31">
        <v>0</v>
      </c>
      <c r="K9" s="13"/>
      <c r="L9" s="31">
        <v>0</v>
      </c>
      <c r="M9" s="13"/>
      <c r="N9" s="31">
        <v>0</v>
      </c>
      <c r="O9" s="13"/>
      <c r="P9" s="31">
        <v>0</v>
      </c>
      <c r="Q9" s="13"/>
      <c r="R9" s="31">
        <v>49333991</v>
      </c>
      <c r="S9" s="13"/>
      <c r="T9" s="31">
        <v>10746</v>
      </c>
      <c r="U9" s="13"/>
      <c r="V9" s="31">
        <v>499999998785</v>
      </c>
      <c r="W9" s="13"/>
      <c r="X9" s="31">
        <v>530143067286</v>
      </c>
      <c r="Y9" s="13"/>
      <c r="Z9" s="35">
        <f>X9/41571400039104</f>
        <v>1.2752591127249087E-2</v>
      </c>
      <c r="AB9" s="22"/>
      <c r="AC9" s="34"/>
    </row>
    <row r="10" spans="1:29" ht="21.75" customHeight="1" x14ac:dyDescent="0.2">
      <c r="A10" s="106" t="s">
        <v>47</v>
      </c>
      <c r="B10" s="106"/>
      <c r="D10" s="32">
        <v>38305370</v>
      </c>
      <c r="E10" s="13"/>
      <c r="F10" s="32">
        <v>499999994610</v>
      </c>
      <c r="G10" s="13"/>
      <c r="H10" s="32">
        <v>523481186420</v>
      </c>
      <c r="I10" s="13"/>
      <c r="J10" s="32">
        <v>0</v>
      </c>
      <c r="K10" s="13"/>
      <c r="L10" s="32">
        <v>0</v>
      </c>
      <c r="M10" s="13"/>
      <c r="N10" s="32">
        <v>0</v>
      </c>
      <c r="O10" s="13"/>
      <c r="P10" s="32">
        <v>0</v>
      </c>
      <c r="Q10" s="13"/>
      <c r="R10" s="32">
        <v>38305370</v>
      </c>
      <c r="S10" s="13"/>
      <c r="T10" s="32">
        <v>14032</v>
      </c>
      <c r="U10" s="13"/>
      <c r="V10" s="32">
        <v>499999994610</v>
      </c>
      <c r="W10" s="13"/>
      <c r="X10" s="32">
        <v>537500951840</v>
      </c>
      <c r="Y10" s="13"/>
      <c r="Z10" s="36">
        <f>X10/41571400039104</f>
        <v>1.2929585035250232E-2</v>
      </c>
      <c r="AB10" s="22"/>
    </row>
    <row r="11" spans="1:29" ht="21.75" customHeight="1" x14ac:dyDescent="0.2">
      <c r="A11" s="106" t="s">
        <v>48</v>
      </c>
      <c r="B11" s="106"/>
      <c r="D11" s="32">
        <v>49955040</v>
      </c>
      <c r="E11" s="13"/>
      <c r="F11" s="32">
        <v>499999995360</v>
      </c>
      <c r="G11" s="13"/>
      <c r="H11" s="32">
        <v>523079223840</v>
      </c>
      <c r="I11" s="13"/>
      <c r="J11" s="32">
        <v>0</v>
      </c>
      <c r="K11" s="13"/>
      <c r="L11" s="32">
        <v>0</v>
      </c>
      <c r="M11" s="13"/>
      <c r="N11" s="32">
        <v>0</v>
      </c>
      <c r="O11" s="13"/>
      <c r="P11" s="32">
        <v>0</v>
      </c>
      <c r="Q11" s="13"/>
      <c r="R11" s="32">
        <v>49955040</v>
      </c>
      <c r="S11" s="13"/>
      <c r="T11" s="32">
        <v>10726</v>
      </c>
      <c r="U11" s="13"/>
      <c r="V11" s="32">
        <v>499999995360</v>
      </c>
      <c r="W11" s="13"/>
      <c r="X11" s="32">
        <v>535817759040</v>
      </c>
      <c r="Y11" s="13"/>
      <c r="Z11" s="36">
        <f t="shared" ref="Z11:Z14" si="0">X11/41571400039104</f>
        <v>1.2889095833577526E-2</v>
      </c>
      <c r="AB11" s="22"/>
    </row>
    <row r="12" spans="1:29" ht="21.75" customHeight="1" x14ac:dyDescent="0.2">
      <c r="A12" s="106" t="s">
        <v>49</v>
      </c>
      <c r="B12" s="106"/>
      <c r="D12" s="32">
        <v>80280317</v>
      </c>
      <c r="E12" s="13"/>
      <c r="F12" s="32">
        <v>1499957442828</v>
      </c>
      <c r="G12" s="13"/>
      <c r="H12" s="32">
        <v>1507905194211</v>
      </c>
      <c r="I12" s="13"/>
      <c r="J12" s="32">
        <v>0</v>
      </c>
      <c r="K12" s="13"/>
      <c r="L12" s="32">
        <v>0</v>
      </c>
      <c r="M12" s="13"/>
      <c r="N12" s="32">
        <v>0</v>
      </c>
      <c r="O12" s="13"/>
      <c r="P12" s="32">
        <v>0</v>
      </c>
      <c r="Q12" s="13"/>
      <c r="R12" s="32">
        <v>80280317</v>
      </c>
      <c r="S12" s="13"/>
      <c r="T12" s="32">
        <v>19236</v>
      </c>
      <c r="U12" s="13"/>
      <c r="V12" s="32">
        <v>1499957442828</v>
      </c>
      <c r="W12" s="13"/>
      <c r="X12" s="32">
        <v>1544272177812</v>
      </c>
      <c r="Y12" s="13"/>
      <c r="Z12" s="36">
        <f t="shared" si="0"/>
        <v>3.7147466199343428E-2</v>
      </c>
      <c r="AB12" s="22"/>
    </row>
    <row r="13" spans="1:29" ht="21.75" customHeight="1" x14ac:dyDescent="0.2">
      <c r="A13" s="106" t="s">
        <v>50</v>
      </c>
      <c r="B13" s="106"/>
      <c r="D13" s="32">
        <v>4000000</v>
      </c>
      <c r="E13" s="13"/>
      <c r="F13" s="32">
        <v>40000000000</v>
      </c>
      <c r="G13" s="13"/>
      <c r="H13" s="32">
        <v>29904446250</v>
      </c>
      <c r="I13" s="13"/>
      <c r="J13" s="32">
        <v>0</v>
      </c>
      <c r="K13" s="13"/>
      <c r="L13" s="32">
        <v>0</v>
      </c>
      <c r="M13" s="13"/>
      <c r="N13" s="32">
        <v>0</v>
      </c>
      <c r="O13" s="13"/>
      <c r="P13" s="32">
        <v>0</v>
      </c>
      <c r="Q13" s="13"/>
      <c r="R13" s="32">
        <v>4000000</v>
      </c>
      <c r="S13" s="13"/>
      <c r="T13" s="32">
        <v>8484</v>
      </c>
      <c r="U13" s="13"/>
      <c r="V13" s="32">
        <v>40000000000</v>
      </c>
      <c r="W13" s="13"/>
      <c r="X13" s="32">
        <v>33895701000</v>
      </c>
      <c r="Y13" s="13"/>
      <c r="Z13" s="36">
        <f t="shared" si="0"/>
        <v>8.1536106477328452E-4</v>
      </c>
      <c r="AB13" s="22"/>
    </row>
    <row r="14" spans="1:29" ht="21.75" customHeight="1" x14ac:dyDescent="0.2">
      <c r="A14" s="107" t="s">
        <v>51</v>
      </c>
      <c r="B14" s="107"/>
      <c r="D14" s="33">
        <v>7400000</v>
      </c>
      <c r="E14" s="13"/>
      <c r="F14" s="33">
        <v>100015884000</v>
      </c>
      <c r="G14" s="13"/>
      <c r="H14" s="33">
        <v>88095861787.5</v>
      </c>
      <c r="I14" s="13"/>
      <c r="J14" s="33">
        <v>0</v>
      </c>
      <c r="K14" s="13"/>
      <c r="L14" s="33">
        <v>0</v>
      </c>
      <c r="M14" s="13"/>
      <c r="N14" s="33">
        <v>0</v>
      </c>
      <c r="O14" s="13"/>
      <c r="P14" s="33">
        <v>0</v>
      </c>
      <c r="Q14" s="13"/>
      <c r="R14" s="33">
        <v>7400000</v>
      </c>
      <c r="S14" s="13"/>
      <c r="T14" s="33">
        <v>12701</v>
      </c>
      <c r="U14" s="13"/>
      <c r="V14" s="33">
        <v>100015884000</v>
      </c>
      <c r="W14" s="13"/>
      <c r="X14" s="33">
        <v>93875789962.5</v>
      </c>
      <c r="Y14" s="13"/>
      <c r="Z14" s="36">
        <f t="shared" si="0"/>
        <v>2.2581820644528702E-3</v>
      </c>
      <c r="AB14" s="22"/>
    </row>
    <row r="15" spans="1:29" ht="21.75" customHeight="1" x14ac:dyDescent="0.2">
      <c r="A15" s="96" t="s">
        <v>20</v>
      </c>
      <c r="B15" s="96"/>
      <c r="D15" s="14">
        <f>SUM(D9:D14)</f>
        <v>229274718</v>
      </c>
      <c r="E15" s="13"/>
      <c r="F15" s="14">
        <f>SUM(F9:F14)</f>
        <v>3139973315583</v>
      </c>
      <c r="G15" s="13"/>
      <c r="H15" s="14">
        <f>SUM(H9:H14)</f>
        <v>3190078146080.5</v>
      </c>
      <c r="I15" s="13"/>
      <c r="J15" s="14">
        <v>0</v>
      </c>
      <c r="K15" s="13"/>
      <c r="L15" s="14">
        <v>0</v>
      </c>
      <c r="M15" s="13"/>
      <c r="N15" s="14">
        <v>0</v>
      </c>
      <c r="O15" s="13"/>
      <c r="P15" s="14">
        <v>0</v>
      </c>
      <c r="Q15" s="13"/>
      <c r="R15" s="14">
        <f>SUM(R9:R14)</f>
        <v>229274718</v>
      </c>
      <c r="S15" s="13"/>
      <c r="T15" s="14" t="s">
        <v>298</v>
      </c>
      <c r="U15" s="13"/>
      <c r="V15" s="14">
        <f>SUM(V9:V14)</f>
        <v>3139973315583</v>
      </c>
      <c r="W15" s="13"/>
      <c r="X15" s="14">
        <f>SUM(X9:X14)</f>
        <v>3275505446940.5</v>
      </c>
      <c r="Y15" s="13"/>
      <c r="Z15" s="37">
        <f>SUM(Z9:Z14)</f>
        <v>7.8792281324646427E-2</v>
      </c>
      <c r="AB15" s="22"/>
    </row>
    <row r="16" spans="1:29" x14ac:dyDescent="0.2">
      <c r="V16" s="71"/>
      <c r="W16" s="71"/>
      <c r="X16" s="71"/>
    </row>
    <row r="17" spans="4:24" x14ac:dyDescent="0.2">
      <c r="D17" s="105"/>
      <c r="E17" s="105"/>
      <c r="F17" s="105"/>
      <c r="G17" s="71"/>
      <c r="H17" s="91"/>
      <c r="V17" s="91"/>
      <c r="W17" s="71"/>
      <c r="X17" s="91"/>
    </row>
  </sheetData>
  <mergeCells count="18"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  <mergeCell ref="D17:F17"/>
    <mergeCell ref="A13:B13"/>
    <mergeCell ref="A14:B14"/>
    <mergeCell ref="A15:B15"/>
    <mergeCell ref="A10:B10"/>
    <mergeCell ref="A11:B11"/>
    <mergeCell ref="A12:B12"/>
  </mergeCells>
  <pageMargins left="0.39" right="0.39" top="0.39" bottom="0.39" header="0" footer="0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23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29.5703125" customWidth="1"/>
    <col min="3" max="3" width="2" customWidth="1"/>
    <col min="4" max="4" width="11.42578125" customWidth="1"/>
    <col min="5" max="5" width="1.28515625" customWidth="1"/>
    <col min="6" max="6" width="16.7109375" customWidth="1"/>
    <col min="7" max="7" width="1.28515625" customWidth="1"/>
    <col min="8" max="8" width="18.28515625" customWidth="1"/>
    <col min="9" max="9" width="1.28515625" customWidth="1"/>
    <col min="10" max="10" width="15.42578125" customWidth="1"/>
    <col min="11" max="11" width="1.28515625" customWidth="1"/>
    <col min="12" max="12" width="15.2851562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5703125" customWidth="1"/>
    <col min="19" max="19" width="1.28515625" customWidth="1"/>
    <col min="20" max="20" width="19.42578125" customWidth="1"/>
    <col min="21" max="21" width="1.28515625" customWidth="1"/>
    <col min="22" max="22" width="13" customWidth="1"/>
    <col min="23" max="23" width="1.28515625" customWidth="1"/>
    <col min="24" max="24" width="18" customWidth="1"/>
    <col min="25" max="25" width="1.28515625" customWidth="1"/>
    <col min="26" max="26" width="13" customWidth="1"/>
    <col min="27" max="27" width="1.28515625" customWidth="1"/>
    <col min="28" max="28" width="18.140625" customWidth="1"/>
    <col min="29" max="29" width="1.28515625" customWidth="1"/>
    <col min="30" max="30" width="19.5703125" customWidth="1"/>
    <col min="31" max="31" width="1.28515625" customWidth="1"/>
    <col min="32" max="32" width="15.5703125" customWidth="1"/>
    <col min="33" max="33" width="1.28515625" customWidth="1"/>
    <col min="34" max="34" width="22.140625" customWidth="1"/>
    <col min="35" max="35" width="1.28515625" customWidth="1"/>
    <col min="36" max="36" width="23.140625" customWidth="1"/>
    <col min="37" max="37" width="1.28515625" customWidth="1"/>
    <col min="38" max="38" width="17.7109375" customWidth="1"/>
    <col min="40" max="40" width="10.5703125" bestFit="1" customWidth="1"/>
    <col min="41" max="41" width="11.140625" bestFit="1" customWidth="1"/>
  </cols>
  <sheetData>
    <row r="1" spans="1:41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</row>
    <row r="2" spans="1:41" ht="21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</row>
    <row r="3" spans="1:41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</row>
    <row r="4" spans="1:41" ht="14.45" customHeight="1" x14ac:dyDescent="0.2"/>
    <row r="5" spans="1:41" ht="14.45" customHeight="1" x14ac:dyDescent="0.2">
      <c r="A5" s="1" t="s">
        <v>52</v>
      </c>
      <c r="B5" s="101" t="s">
        <v>53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</row>
    <row r="6" spans="1:41" ht="14.45" customHeight="1" x14ac:dyDescent="0.2">
      <c r="A6" s="97" t="s">
        <v>54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 t="s">
        <v>7</v>
      </c>
      <c r="Q6" s="97"/>
      <c r="R6" s="97"/>
      <c r="S6" s="97"/>
      <c r="T6" s="97"/>
      <c r="V6" s="97" t="s">
        <v>8</v>
      </c>
      <c r="W6" s="97"/>
      <c r="X6" s="97"/>
      <c r="Y6" s="97"/>
      <c r="Z6" s="97"/>
      <c r="AA6" s="97"/>
      <c r="AB6" s="97"/>
      <c r="AD6" s="97" t="s">
        <v>9</v>
      </c>
      <c r="AE6" s="97"/>
      <c r="AF6" s="97"/>
      <c r="AG6" s="97"/>
      <c r="AH6" s="97"/>
      <c r="AI6" s="97"/>
      <c r="AJ6" s="97"/>
      <c r="AK6" s="97"/>
      <c r="AL6" s="97"/>
    </row>
    <row r="7" spans="1:41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9" t="s">
        <v>10</v>
      </c>
      <c r="W7" s="99"/>
      <c r="X7" s="99"/>
      <c r="Y7" s="3"/>
      <c r="Z7" s="99" t="s">
        <v>11</v>
      </c>
      <c r="AA7" s="99"/>
      <c r="AB7" s="99"/>
      <c r="AD7" s="3"/>
      <c r="AE7" s="3"/>
      <c r="AF7" s="3"/>
      <c r="AG7" s="3"/>
      <c r="AH7" s="3"/>
      <c r="AI7" s="3"/>
      <c r="AJ7" s="3"/>
      <c r="AK7" s="3"/>
      <c r="AL7" s="3"/>
    </row>
    <row r="8" spans="1:41" s="49" customFormat="1" ht="48" customHeight="1" x14ac:dyDescent="0.2">
      <c r="A8" s="110" t="s">
        <v>55</v>
      </c>
      <c r="B8" s="110"/>
      <c r="D8" s="11" t="s">
        <v>56</v>
      </c>
      <c r="E8" s="50"/>
      <c r="F8" s="11" t="s">
        <v>57</v>
      </c>
      <c r="G8" s="50"/>
      <c r="H8" s="11" t="s">
        <v>58</v>
      </c>
      <c r="I8" s="50"/>
      <c r="J8" s="11" t="s">
        <v>59</v>
      </c>
      <c r="K8" s="50"/>
      <c r="L8" s="11" t="s">
        <v>60</v>
      </c>
      <c r="M8" s="50"/>
      <c r="N8" s="11" t="s">
        <v>26</v>
      </c>
      <c r="O8" s="50"/>
      <c r="P8" s="11" t="s">
        <v>13</v>
      </c>
      <c r="Q8" s="50"/>
      <c r="R8" s="11" t="s">
        <v>14</v>
      </c>
      <c r="S8" s="50"/>
      <c r="T8" s="11" t="s">
        <v>15</v>
      </c>
      <c r="U8" s="50"/>
      <c r="V8" s="12" t="s">
        <v>13</v>
      </c>
      <c r="W8" s="51"/>
      <c r="X8" s="12" t="s">
        <v>14</v>
      </c>
      <c r="Y8" s="50"/>
      <c r="Z8" s="12" t="s">
        <v>13</v>
      </c>
      <c r="AA8" s="51"/>
      <c r="AB8" s="12" t="s">
        <v>16</v>
      </c>
      <c r="AC8" s="50"/>
      <c r="AD8" s="11" t="s">
        <v>13</v>
      </c>
      <c r="AE8" s="50"/>
      <c r="AF8" s="11" t="s">
        <v>17</v>
      </c>
      <c r="AG8" s="50"/>
      <c r="AH8" s="11" t="s">
        <v>14</v>
      </c>
      <c r="AI8" s="50"/>
      <c r="AJ8" s="11" t="s">
        <v>15</v>
      </c>
      <c r="AK8" s="50"/>
      <c r="AL8" s="11" t="s">
        <v>18</v>
      </c>
    </row>
    <row r="9" spans="1:41" ht="21.75" customHeight="1" x14ac:dyDescent="0.2">
      <c r="A9" s="108" t="s">
        <v>61</v>
      </c>
      <c r="B9" s="108"/>
      <c r="D9" s="30" t="s">
        <v>62</v>
      </c>
      <c r="E9" s="15"/>
      <c r="F9" s="30" t="s">
        <v>62</v>
      </c>
      <c r="G9" s="15"/>
      <c r="H9" s="30" t="s">
        <v>63</v>
      </c>
      <c r="I9" s="15"/>
      <c r="J9" s="30" t="s">
        <v>64</v>
      </c>
      <c r="K9" s="15"/>
      <c r="L9" s="84">
        <v>2</v>
      </c>
      <c r="M9" s="85"/>
      <c r="N9" s="84">
        <v>2</v>
      </c>
      <c r="O9" s="15"/>
      <c r="P9" s="18">
        <v>3100000</v>
      </c>
      <c r="Q9" s="15"/>
      <c r="R9" s="18">
        <v>2999329907420</v>
      </c>
      <c r="S9" s="15"/>
      <c r="T9" s="18">
        <v>2998706385937</v>
      </c>
      <c r="U9" s="15"/>
      <c r="V9" s="18">
        <v>0</v>
      </c>
      <c r="W9" s="15"/>
      <c r="X9" s="18">
        <v>0</v>
      </c>
      <c r="Y9" s="15"/>
      <c r="Z9" s="18">
        <v>0</v>
      </c>
      <c r="AA9" s="15"/>
      <c r="AB9" s="18">
        <v>0</v>
      </c>
      <c r="AC9" s="15"/>
      <c r="AD9" s="18">
        <v>3100000</v>
      </c>
      <c r="AE9" s="15"/>
      <c r="AF9" s="18">
        <v>967500</v>
      </c>
      <c r="AG9" s="15"/>
      <c r="AH9" s="18">
        <v>2999329907420</v>
      </c>
      <c r="AI9" s="15"/>
      <c r="AJ9" s="18">
        <v>2998706385937</v>
      </c>
      <c r="AK9" s="15"/>
      <c r="AL9" s="53">
        <f>AJ9/41571400039104</f>
        <v>7.2133880098247269E-2</v>
      </c>
      <c r="AN9" s="52"/>
      <c r="AO9" s="55"/>
    </row>
    <row r="10" spans="1:41" ht="21.75" customHeight="1" x14ac:dyDescent="0.2">
      <c r="A10" s="106" t="s">
        <v>65</v>
      </c>
      <c r="B10" s="106"/>
      <c r="D10" s="43" t="s">
        <v>62</v>
      </c>
      <c r="E10" s="15"/>
      <c r="F10" s="43" t="s">
        <v>62</v>
      </c>
      <c r="G10" s="15"/>
      <c r="H10" s="43" t="s">
        <v>66</v>
      </c>
      <c r="I10" s="15"/>
      <c r="J10" s="43" t="s">
        <v>67</v>
      </c>
      <c r="K10" s="15"/>
      <c r="L10" s="44">
        <v>0</v>
      </c>
      <c r="M10" s="85"/>
      <c r="N10" s="44">
        <v>0</v>
      </c>
      <c r="O10" s="15"/>
      <c r="P10" s="45">
        <v>821900</v>
      </c>
      <c r="Q10" s="15"/>
      <c r="R10" s="45">
        <v>389098982589</v>
      </c>
      <c r="S10" s="15"/>
      <c r="T10" s="45">
        <v>466425884982</v>
      </c>
      <c r="U10" s="15"/>
      <c r="V10" s="45">
        <v>0</v>
      </c>
      <c r="W10" s="15"/>
      <c r="X10" s="45">
        <v>0</v>
      </c>
      <c r="Y10" s="15"/>
      <c r="Z10" s="45">
        <v>0</v>
      </c>
      <c r="AA10" s="15"/>
      <c r="AB10" s="45">
        <v>0</v>
      </c>
      <c r="AC10" s="15"/>
      <c r="AD10" s="45">
        <v>821900</v>
      </c>
      <c r="AE10" s="15"/>
      <c r="AF10" s="45">
        <v>569090</v>
      </c>
      <c r="AG10" s="15"/>
      <c r="AH10" s="45">
        <v>389098982589</v>
      </c>
      <c r="AI10" s="15"/>
      <c r="AJ10" s="45">
        <v>467650294018</v>
      </c>
      <c r="AK10" s="15"/>
      <c r="AL10" s="54">
        <f>AJ10/41571400039104</f>
        <v>1.1249327508289504E-2</v>
      </c>
      <c r="AN10" s="52"/>
    </row>
    <row r="11" spans="1:41" ht="21.75" customHeight="1" x14ac:dyDescent="0.2">
      <c r="A11" s="106" t="s">
        <v>68</v>
      </c>
      <c r="B11" s="106"/>
      <c r="D11" s="43" t="s">
        <v>62</v>
      </c>
      <c r="E11" s="15"/>
      <c r="F11" s="43" t="s">
        <v>62</v>
      </c>
      <c r="G11" s="15"/>
      <c r="H11" s="43" t="s">
        <v>66</v>
      </c>
      <c r="I11" s="15"/>
      <c r="J11" s="43" t="s">
        <v>69</v>
      </c>
      <c r="K11" s="15"/>
      <c r="L11" s="44">
        <v>0</v>
      </c>
      <c r="M11" s="85"/>
      <c r="N11" s="44">
        <v>0</v>
      </c>
      <c r="O11" s="15"/>
      <c r="P11" s="45">
        <v>320094</v>
      </c>
      <c r="Q11" s="15"/>
      <c r="R11" s="45">
        <v>144342729814</v>
      </c>
      <c r="S11" s="15"/>
      <c r="T11" s="45">
        <v>174579628706</v>
      </c>
      <c r="U11" s="15"/>
      <c r="V11" s="45">
        <v>0</v>
      </c>
      <c r="W11" s="15"/>
      <c r="X11" s="45">
        <v>0</v>
      </c>
      <c r="Y11" s="15"/>
      <c r="Z11" s="45">
        <v>0</v>
      </c>
      <c r="AA11" s="15"/>
      <c r="AB11" s="45">
        <v>0</v>
      </c>
      <c r="AC11" s="15"/>
      <c r="AD11" s="45">
        <v>320094</v>
      </c>
      <c r="AE11" s="15"/>
      <c r="AF11" s="45">
        <v>546430</v>
      </c>
      <c r="AG11" s="15"/>
      <c r="AH11" s="45">
        <v>144342729814</v>
      </c>
      <c r="AI11" s="15"/>
      <c r="AJ11" s="45">
        <v>174877262170</v>
      </c>
      <c r="AK11" s="15"/>
      <c r="AL11" s="54">
        <f t="shared" ref="AL11:AL19" si="0">AJ11/41571400039104</f>
        <v>4.206672423962202E-3</v>
      </c>
      <c r="AN11" s="52"/>
    </row>
    <row r="12" spans="1:41" ht="21.75" customHeight="1" x14ac:dyDescent="0.2">
      <c r="A12" s="106" t="s">
        <v>70</v>
      </c>
      <c r="B12" s="106"/>
      <c r="D12" s="43" t="s">
        <v>62</v>
      </c>
      <c r="E12" s="15"/>
      <c r="F12" s="43" t="s">
        <v>62</v>
      </c>
      <c r="G12" s="15"/>
      <c r="H12" s="43" t="s">
        <v>66</v>
      </c>
      <c r="I12" s="15"/>
      <c r="J12" s="43" t="s">
        <v>71</v>
      </c>
      <c r="K12" s="15"/>
      <c r="L12" s="44">
        <v>0</v>
      </c>
      <c r="M12" s="85"/>
      <c r="N12" s="44">
        <v>0</v>
      </c>
      <c r="O12" s="15"/>
      <c r="P12" s="45">
        <v>127113</v>
      </c>
      <c r="Q12" s="15"/>
      <c r="R12" s="45">
        <v>55403095984</v>
      </c>
      <c r="S12" s="15"/>
      <c r="T12" s="45">
        <v>67609317329</v>
      </c>
      <c r="U12" s="15"/>
      <c r="V12" s="45">
        <v>0</v>
      </c>
      <c r="W12" s="15"/>
      <c r="X12" s="45">
        <v>0</v>
      </c>
      <c r="Y12" s="15"/>
      <c r="Z12" s="45">
        <v>0</v>
      </c>
      <c r="AA12" s="15"/>
      <c r="AB12" s="45">
        <v>0</v>
      </c>
      <c r="AC12" s="15"/>
      <c r="AD12" s="45">
        <v>127113</v>
      </c>
      <c r="AE12" s="15"/>
      <c r="AF12" s="45">
        <v>531800</v>
      </c>
      <c r="AG12" s="15"/>
      <c r="AH12" s="45">
        <v>55403095984</v>
      </c>
      <c r="AI12" s="15"/>
      <c r="AJ12" s="45">
        <v>67586441136</v>
      </c>
      <c r="AK12" s="15"/>
      <c r="AL12" s="54">
        <f t="shared" si="0"/>
        <v>1.6257917961008058E-3</v>
      </c>
      <c r="AN12" s="52"/>
    </row>
    <row r="13" spans="1:41" ht="21.75" customHeight="1" x14ac:dyDescent="0.2">
      <c r="A13" s="106" t="s">
        <v>72</v>
      </c>
      <c r="B13" s="106"/>
      <c r="D13" s="43" t="s">
        <v>62</v>
      </c>
      <c r="E13" s="15"/>
      <c r="F13" s="43" t="s">
        <v>62</v>
      </c>
      <c r="G13" s="15"/>
      <c r="H13" s="43" t="s">
        <v>73</v>
      </c>
      <c r="I13" s="15"/>
      <c r="J13" s="43" t="s">
        <v>74</v>
      </c>
      <c r="K13" s="15"/>
      <c r="L13" s="44">
        <v>0</v>
      </c>
      <c r="M13" s="85"/>
      <c r="N13" s="44">
        <v>0</v>
      </c>
      <c r="O13" s="15"/>
      <c r="P13" s="45">
        <v>555600</v>
      </c>
      <c r="Q13" s="15"/>
      <c r="R13" s="45">
        <v>305526875630</v>
      </c>
      <c r="S13" s="15"/>
      <c r="T13" s="45">
        <v>344454004393</v>
      </c>
      <c r="U13" s="15"/>
      <c r="V13" s="45">
        <v>0</v>
      </c>
      <c r="W13" s="15"/>
      <c r="X13" s="45">
        <v>0</v>
      </c>
      <c r="Y13" s="15"/>
      <c r="Z13" s="45">
        <v>0</v>
      </c>
      <c r="AA13" s="15"/>
      <c r="AB13" s="45">
        <v>0</v>
      </c>
      <c r="AC13" s="15"/>
      <c r="AD13" s="45">
        <v>555600</v>
      </c>
      <c r="AE13" s="15"/>
      <c r="AF13" s="45">
        <v>622570</v>
      </c>
      <c r="AG13" s="15"/>
      <c r="AH13" s="45">
        <v>305526875630</v>
      </c>
      <c r="AI13" s="15"/>
      <c r="AJ13" s="45">
        <v>345837197644</v>
      </c>
      <c r="AK13" s="15"/>
      <c r="AL13" s="54">
        <f t="shared" si="0"/>
        <v>8.3191135568850064E-3</v>
      </c>
      <c r="AN13" s="52"/>
    </row>
    <row r="14" spans="1:41" ht="21.75" customHeight="1" x14ac:dyDescent="0.2">
      <c r="A14" s="106" t="s">
        <v>75</v>
      </c>
      <c r="B14" s="106"/>
      <c r="D14" s="43" t="s">
        <v>62</v>
      </c>
      <c r="E14" s="15"/>
      <c r="F14" s="43" t="s">
        <v>62</v>
      </c>
      <c r="G14" s="15"/>
      <c r="H14" s="43" t="s">
        <v>76</v>
      </c>
      <c r="I14" s="15"/>
      <c r="J14" s="43" t="s">
        <v>77</v>
      </c>
      <c r="K14" s="15"/>
      <c r="L14" s="44">
        <v>0</v>
      </c>
      <c r="M14" s="85"/>
      <c r="N14" s="44">
        <v>0</v>
      </c>
      <c r="O14" s="15"/>
      <c r="P14" s="45">
        <v>9000</v>
      </c>
      <c r="Q14" s="15"/>
      <c r="R14" s="45">
        <v>5392877280</v>
      </c>
      <c r="S14" s="15"/>
      <c r="T14" s="45">
        <v>6280861387</v>
      </c>
      <c r="U14" s="15"/>
      <c r="V14" s="45">
        <v>0</v>
      </c>
      <c r="W14" s="15"/>
      <c r="X14" s="45">
        <v>0</v>
      </c>
      <c r="Y14" s="15"/>
      <c r="Z14" s="45">
        <v>0</v>
      </c>
      <c r="AA14" s="15"/>
      <c r="AB14" s="45">
        <v>0</v>
      </c>
      <c r="AC14" s="15"/>
      <c r="AD14" s="45">
        <v>9000</v>
      </c>
      <c r="AE14" s="15"/>
      <c r="AF14" s="45">
        <v>707000</v>
      </c>
      <c r="AG14" s="15"/>
      <c r="AH14" s="45">
        <v>5392877280</v>
      </c>
      <c r="AI14" s="15"/>
      <c r="AJ14" s="45">
        <v>6361846706</v>
      </c>
      <c r="AK14" s="15"/>
      <c r="AL14" s="54">
        <f t="shared" si="0"/>
        <v>1.5303421823695498E-4</v>
      </c>
      <c r="AN14" s="52"/>
    </row>
    <row r="15" spans="1:41" ht="21.75" customHeight="1" x14ac:dyDescent="0.2">
      <c r="A15" s="106" t="s">
        <v>78</v>
      </c>
      <c r="B15" s="106"/>
      <c r="D15" s="43" t="s">
        <v>62</v>
      </c>
      <c r="E15" s="15"/>
      <c r="F15" s="43" t="s">
        <v>62</v>
      </c>
      <c r="G15" s="15"/>
      <c r="H15" s="43" t="s">
        <v>79</v>
      </c>
      <c r="I15" s="15"/>
      <c r="J15" s="43" t="s">
        <v>80</v>
      </c>
      <c r="K15" s="15"/>
      <c r="L15" s="44">
        <v>23</v>
      </c>
      <c r="M15" s="85"/>
      <c r="N15" s="44">
        <v>23</v>
      </c>
      <c r="O15" s="15"/>
      <c r="P15" s="45">
        <v>2055000</v>
      </c>
      <c r="Q15" s="15"/>
      <c r="R15" s="45">
        <v>1980867193180</v>
      </c>
      <c r="S15" s="15"/>
      <c r="T15" s="45">
        <v>1951896154687</v>
      </c>
      <c r="U15" s="15"/>
      <c r="V15" s="45">
        <v>0</v>
      </c>
      <c r="W15" s="15"/>
      <c r="X15" s="45">
        <v>0</v>
      </c>
      <c r="Y15" s="15"/>
      <c r="Z15" s="45">
        <v>0</v>
      </c>
      <c r="AA15" s="15"/>
      <c r="AB15" s="45">
        <v>0</v>
      </c>
      <c r="AC15" s="15"/>
      <c r="AD15" s="45">
        <v>2055000</v>
      </c>
      <c r="AE15" s="15"/>
      <c r="AF15" s="45">
        <v>994000</v>
      </c>
      <c r="AG15" s="15"/>
      <c r="AH15" s="45">
        <v>1980867193180</v>
      </c>
      <c r="AI15" s="15"/>
      <c r="AJ15" s="45">
        <v>2042299766062</v>
      </c>
      <c r="AK15" s="15"/>
      <c r="AL15" s="54">
        <f t="shared" si="0"/>
        <v>4.9127519499966743E-2</v>
      </c>
      <c r="AN15" s="52"/>
    </row>
    <row r="16" spans="1:41" ht="21.75" customHeight="1" x14ac:dyDescent="0.2">
      <c r="A16" s="106" t="s">
        <v>81</v>
      </c>
      <c r="B16" s="106"/>
      <c r="D16" s="43" t="s">
        <v>62</v>
      </c>
      <c r="E16" s="15"/>
      <c r="F16" s="43" t="s">
        <v>62</v>
      </c>
      <c r="G16" s="15"/>
      <c r="H16" s="43" t="s">
        <v>82</v>
      </c>
      <c r="I16" s="15"/>
      <c r="J16" s="43" t="s">
        <v>83</v>
      </c>
      <c r="K16" s="15"/>
      <c r="L16" s="44">
        <v>20</v>
      </c>
      <c r="M16" s="85"/>
      <c r="N16" s="44">
        <v>20</v>
      </c>
      <c r="O16" s="15"/>
      <c r="P16" s="45">
        <v>100000</v>
      </c>
      <c r="Q16" s="15"/>
      <c r="R16" s="45">
        <v>100015625000</v>
      </c>
      <c r="S16" s="15"/>
      <c r="T16" s="45">
        <v>99981875000</v>
      </c>
      <c r="U16" s="15"/>
      <c r="V16" s="45">
        <v>0</v>
      </c>
      <c r="W16" s="15"/>
      <c r="X16" s="45">
        <v>0</v>
      </c>
      <c r="Y16" s="15"/>
      <c r="Z16" s="45">
        <v>0</v>
      </c>
      <c r="AA16" s="15"/>
      <c r="AB16" s="45">
        <v>0</v>
      </c>
      <c r="AC16" s="15"/>
      <c r="AD16" s="45">
        <v>100000</v>
      </c>
      <c r="AE16" s="15"/>
      <c r="AF16" s="45">
        <v>1000000</v>
      </c>
      <c r="AG16" s="15"/>
      <c r="AH16" s="45">
        <v>100015625000</v>
      </c>
      <c r="AI16" s="15"/>
      <c r="AJ16" s="45">
        <v>99981875000</v>
      </c>
      <c r="AK16" s="15"/>
      <c r="AL16" s="54">
        <f t="shared" si="0"/>
        <v>2.4050639359259581E-3</v>
      </c>
      <c r="AN16" s="52"/>
    </row>
    <row r="17" spans="1:40" ht="21.75" customHeight="1" x14ac:dyDescent="0.2">
      <c r="A17" s="106" t="s">
        <v>84</v>
      </c>
      <c r="B17" s="106"/>
      <c r="D17" s="43" t="s">
        <v>62</v>
      </c>
      <c r="E17" s="15"/>
      <c r="F17" s="43" t="s">
        <v>62</v>
      </c>
      <c r="G17" s="15"/>
      <c r="H17" s="43" t="s">
        <v>85</v>
      </c>
      <c r="I17" s="15"/>
      <c r="J17" s="43" t="s">
        <v>86</v>
      </c>
      <c r="K17" s="15"/>
      <c r="L17" s="44">
        <v>23</v>
      </c>
      <c r="M17" s="85"/>
      <c r="N17" s="44">
        <v>23</v>
      </c>
      <c r="O17" s="15"/>
      <c r="P17" s="45">
        <v>750000</v>
      </c>
      <c r="Q17" s="15"/>
      <c r="R17" s="45">
        <v>750000000000</v>
      </c>
      <c r="S17" s="15"/>
      <c r="T17" s="45">
        <v>749864062500</v>
      </c>
      <c r="U17" s="15"/>
      <c r="V17" s="45">
        <v>0</v>
      </c>
      <c r="W17" s="15"/>
      <c r="X17" s="45">
        <v>0</v>
      </c>
      <c r="Y17" s="15"/>
      <c r="Z17" s="45">
        <v>0</v>
      </c>
      <c r="AA17" s="15"/>
      <c r="AB17" s="45">
        <v>0</v>
      </c>
      <c r="AC17" s="15"/>
      <c r="AD17" s="45">
        <v>750000</v>
      </c>
      <c r="AE17" s="15"/>
      <c r="AF17" s="45">
        <v>1000000</v>
      </c>
      <c r="AG17" s="15"/>
      <c r="AH17" s="45">
        <v>750000000000</v>
      </c>
      <c r="AI17" s="15"/>
      <c r="AJ17" s="45">
        <v>749864062500</v>
      </c>
      <c r="AK17" s="15"/>
      <c r="AL17" s="54">
        <f t="shared" si="0"/>
        <v>1.8037979519444688E-2</v>
      </c>
      <c r="AN17" s="52"/>
    </row>
    <row r="18" spans="1:40" ht="21.75" customHeight="1" x14ac:dyDescent="0.2">
      <c r="A18" s="106" t="s">
        <v>87</v>
      </c>
      <c r="B18" s="106"/>
      <c r="D18" s="43" t="s">
        <v>62</v>
      </c>
      <c r="E18" s="15"/>
      <c r="F18" s="43" t="s">
        <v>62</v>
      </c>
      <c r="G18" s="15"/>
      <c r="H18" s="43" t="s">
        <v>88</v>
      </c>
      <c r="I18" s="15"/>
      <c r="J18" s="43" t="s">
        <v>89</v>
      </c>
      <c r="K18" s="15"/>
      <c r="L18" s="44">
        <v>23</v>
      </c>
      <c r="M18" s="85"/>
      <c r="N18" s="44">
        <v>23</v>
      </c>
      <c r="O18" s="15"/>
      <c r="P18" s="45">
        <v>3161189</v>
      </c>
      <c r="Q18" s="15"/>
      <c r="R18" s="45">
        <v>3000077253200</v>
      </c>
      <c r="S18" s="15"/>
      <c r="T18" s="45">
        <v>3075247795402</v>
      </c>
      <c r="U18" s="15"/>
      <c r="V18" s="45">
        <v>0</v>
      </c>
      <c r="W18" s="15"/>
      <c r="X18" s="45">
        <v>0</v>
      </c>
      <c r="Y18" s="15"/>
      <c r="Z18" s="45">
        <v>3161189</v>
      </c>
      <c r="AA18" s="15"/>
      <c r="AB18" s="45">
        <v>2934833749202</v>
      </c>
      <c r="AC18" s="15"/>
      <c r="AD18" s="45">
        <v>0</v>
      </c>
      <c r="AE18" s="15"/>
      <c r="AF18" s="45">
        <v>0</v>
      </c>
      <c r="AG18" s="15"/>
      <c r="AH18" s="45">
        <v>0</v>
      </c>
      <c r="AI18" s="15"/>
      <c r="AJ18" s="45">
        <v>0</v>
      </c>
      <c r="AK18" s="15"/>
      <c r="AL18" s="54">
        <f t="shared" si="0"/>
        <v>0</v>
      </c>
      <c r="AN18" s="52"/>
    </row>
    <row r="19" spans="1:40" ht="21.75" customHeight="1" x14ac:dyDescent="0.2">
      <c r="A19" s="107" t="s">
        <v>90</v>
      </c>
      <c r="B19" s="107"/>
      <c r="D19" s="46" t="s">
        <v>62</v>
      </c>
      <c r="E19" s="15"/>
      <c r="F19" s="46" t="s">
        <v>62</v>
      </c>
      <c r="G19" s="15"/>
      <c r="H19" s="46" t="s">
        <v>91</v>
      </c>
      <c r="I19" s="15"/>
      <c r="J19" s="46" t="s">
        <v>92</v>
      </c>
      <c r="K19" s="15"/>
      <c r="L19" s="47">
        <v>23</v>
      </c>
      <c r="M19" s="85"/>
      <c r="N19" s="47">
        <v>23</v>
      </c>
      <c r="O19" s="15"/>
      <c r="P19" s="48">
        <v>0</v>
      </c>
      <c r="Q19" s="15"/>
      <c r="R19" s="48">
        <v>0</v>
      </c>
      <c r="S19" s="15"/>
      <c r="T19" s="48">
        <v>0</v>
      </c>
      <c r="U19" s="15"/>
      <c r="V19" s="48">
        <v>3200000</v>
      </c>
      <c r="W19" s="15"/>
      <c r="X19" s="48">
        <v>2910670184750</v>
      </c>
      <c r="Y19" s="15"/>
      <c r="Z19" s="48">
        <v>0</v>
      </c>
      <c r="AA19" s="15"/>
      <c r="AB19" s="48">
        <v>0</v>
      </c>
      <c r="AC19" s="15"/>
      <c r="AD19" s="48">
        <v>3200000</v>
      </c>
      <c r="AE19" s="15"/>
      <c r="AF19" s="48">
        <v>913800</v>
      </c>
      <c r="AG19" s="15"/>
      <c r="AH19" s="48">
        <v>2910670184750</v>
      </c>
      <c r="AI19" s="15"/>
      <c r="AJ19" s="48">
        <v>2923629996000</v>
      </c>
      <c r="AK19" s="15"/>
      <c r="AL19" s="54">
        <f t="shared" si="0"/>
        <v>7.0327917588772507E-2</v>
      </c>
      <c r="AN19" s="52"/>
    </row>
    <row r="20" spans="1:40" ht="21.75" customHeight="1" x14ac:dyDescent="0.2">
      <c r="A20" s="96" t="s">
        <v>20</v>
      </c>
      <c r="B20" s="96"/>
      <c r="D20" s="17"/>
      <c r="E20" s="15"/>
      <c r="F20" s="17"/>
      <c r="G20" s="15"/>
      <c r="H20" s="17"/>
      <c r="I20" s="15"/>
      <c r="J20" s="17"/>
      <c r="K20" s="15"/>
      <c r="L20" s="17"/>
      <c r="M20" s="15"/>
      <c r="N20" s="17"/>
      <c r="O20" s="15"/>
      <c r="P20" s="17">
        <v>10999896</v>
      </c>
      <c r="Q20" s="15"/>
      <c r="R20" s="17">
        <v>9730054540097</v>
      </c>
      <c r="S20" s="15"/>
      <c r="T20" s="17">
        <v>9935045970323</v>
      </c>
      <c r="U20" s="15"/>
      <c r="V20" s="17">
        <v>3200000</v>
      </c>
      <c r="W20" s="15"/>
      <c r="X20" s="17">
        <v>2910670184750</v>
      </c>
      <c r="Y20" s="15"/>
      <c r="Z20" s="17">
        <v>3161189</v>
      </c>
      <c r="AA20" s="15"/>
      <c r="AB20" s="17">
        <v>2934833749202</v>
      </c>
      <c r="AC20" s="15"/>
      <c r="AD20" s="17">
        <v>11038707</v>
      </c>
      <c r="AE20" s="15"/>
      <c r="AF20" s="17"/>
      <c r="AG20" s="15"/>
      <c r="AH20" s="17">
        <v>9640647471647</v>
      </c>
      <c r="AI20" s="15"/>
      <c r="AJ20" s="17">
        <v>9876795127173</v>
      </c>
      <c r="AK20" s="15"/>
      <c r="AL20" s="24">
        <f>SUM(AL9:AL19)</f>
        <v>0.23758630014583165</v>
      </c>
      <c r="AN20" s="52"/>
    </row>
    <row r="22" spans="1:40" x14ac:dyDescent="0.2">
      <c r="AD22" s="109" t="s">
        <v>300</v>
      </c>
      <c r="AE22" s="109"/>
      <c r="AF22" s="109"/>
      <c r="AG22" s="109"/>
      <c r="AH22" s="109"/>
      <c r="AI22" s="109"/>
      <c r="AJ22" s="109"/>
    </row>
    <row r="23" spans="1:40" x14ac:dyDescent="0.2">
      <c r="AD23" s="68"/>
    </row>
  </sheetData>
  <mergeCells count="24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D22:AJ22"/>
    <mergeCell ref="A16:B16"/>
    <mergeCell ref="A17:B17"/>
    <mergeCell ref="A18:B18"/>
    <mergeCell ref="A19:B19"/>
    <mergeCell ref="A20:B20"/>
  </mergeCells>
  <pageMargins left="0.39" right="0.39" top="0.39" bottom="0.39" header="0" footer="0"/>
  <pageSetup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9"/>
  <sheetViews>
    <sheetView rightToLeft="1" view="pageBreakPreview" zoomScale="117" zoomScaleNormal="100" zoomScaleSheetLayoutView="117" workbookViewId="0">
      <selection activeCell="A9" sqref="A9:B9"/>
    </sheetView>
  </sheetViews>
  <sheetFormatPr defaultRowHeight="12.75" x14ac:dyDescent="0.2"/>
  <cols>
    <col min="1" max="1" width="5.140625" customWidth="1"/>
    <col min="2" max="2" width="62.42578125" customWidth="1"/>
    <col min="3" max="3" width="1.28515625" customWidth="1"/>
    <col min="4" max="4" width="19.5703125" customWidth="1"/>
    <col min="5" max="5" width="1.28515625" customWidth="1"/>
    <col min="6" max="6" width="19.28515625" customWidth="1"/>
    <col min="7" max="7" width="1.28515625" customWidth="1"/>
    <col min="8" max="8" width="20.7109375" customWidth="1"/>
    <col min="9" max="9" width="1.28515625" customWidth="1"/>
    <col min="10" max="10" width="21.42578125" customWidth="1"/>
    <col min="11" max="11" width="1.28515625" customWidth="1"/>
    <col min="12" max="12" width="19.42578125" customWidth="1"/>
    <col min="14" max="14" width="17.5703125" customWidth="1"/>
  </cols>
  <sheetData>
    <row r="1" spans="1:16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6" ht="21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6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6" ht="14.45" customHeight="1" x14ac:dyDescent="0.2"/>
    <row r="5" spans="1:16" ht="14.45" customHeight="1" x14ac:dyDescent="0.2">
      <c r="A5" s="1" t="s">
        <v>93</v>
      </c>
      <c r="B5" s="101" t="s">
        <v>94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6" ht="14.45" customHeight="1" x14ac:dyDescent="0.2">
      <c r="D6" s="2" t="s">
        <v>7</v>
      </c>
      <c r="F6" s="97" t="s">
        <v>8</v>
      </c>
      <c r="G6" s="97"/>
      <c r="H6" s="97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97" t="s">
        <v>95</v>
      </c>
      <c r="B8" s="97"/>
      <c r="D8" s="2" t="s">
        <v>96</v>
      </c>
      <c r="F8" s="2" t="s">
        <v>97</v>
      </c>
      <c r="H8" s="2" t="s">
        <v>98</v>
      </c>
      <c r="J8" s="2" t="s">
        <v>96</v>
      </c>
      <c r="L8" s="2" t="s">
        <v>18</v>
      </c>
    </row>
    <row r="9" spans="1:16" ht="21.75" customHeight="1" x14ac:dyDescent="0.45">
      <c r="A9" s="108" t="s">
        <v>99</v>
      </c>
      <c r="B9" s="108"/>
      <c r="D9" s="39">
        <v>74585486466</v>
      </c>
      <c r="E9" s="13"/>
      <c r="F9" s="39">
        <v>4812260549421</v>
      </c>
      <c r="G9" s="13"/>
      <c r="H9" s="39">
        <v>4855020330055</v>
      </c>
      <c r="I9" s="15"/>
      <c r="J9" s="18">
        <f>D9+F9-H9</f>
        <v>31825705832</v>
      </c>
      <c r="K9" s="15"/>
      <c r="L9" s="53">
        <f>J9/41571400039104</f>
        <v>7.6556733239831361E-4</v>
      </c>
      <c r="N9" s="55"/>
      <c r="O9" s="55"/>
      <c r="P9" s="22"/>
    </row>
    <row r="10" spans="1:16" ht="21.75" customHeight="1" x14ac:dyDescent="0.45">
      <c r="A10" s="106" t="s">
        <v>100</v>
      </c>
      <c r="B10" s="106"/>
      <c r="D10" s="40">
        <v>6527492</v>
      </c>
      <c r="E10" s="13"/>
      <c r="F10" s="40">
        <v>8475026398716</v>
      </c>
      <c r="G10" s="13"/>
      <c r="H10" s="40">
        <v>8475028590516</v>
      </c>
      <c r="J10" s="45">
        <f>D10+F10-H10</f>
        <v>4335692</v>
      </c>
      <c r="L10" s="54">
        <f>J10/41571400039104</f>
        <v>1.0429506814592835E-7</v>
      </c>
      <c r="N10" s="55"/>
      <c r="O10" s="55"/>
      <c r="P10" s="22"/>
    </row>
    <row r="11" spans="1:16" ht="21.75" customHeight="1" x14ac:dyDescent="0.45">
      <c r="A11" s="106" t="s">
        <v>101</v>
      </c>
      <c r="B11" s="106"/>
      <c r="D11" s="40">
        <v>7474840</v>
      </c>
      <c r="E11" s="13"/>
      <c r="F11" s="40">
        <v>10802019918</v>
      </c>
      <c r="G11" s="13"/>
      <c r="H11" s="40">
        <v>10800300000</v>
      </c>
      <c r="J11" s="45">
        <f t="shared" ref="J11:J74" si="0">D11+F11-H11</f>
        <v>9194758</v>
      </c>
      <c r="L11" s="54">
        <f t="shared" ref="L11:L74" si="1">J11/41571400039104</f>
        <v>2.2117989751009062E-7</v>
      </c>
      <c r="N11" s="55"/>
      <c r="O11" s="55"/>
      <c r="P11" s="22"/>
    </row>
    <row r="12" spans="1:16" ht="21.75" customHeight="1" x14ac:dyDescent="0.45">
      <c r="A12" s="106" t="s">
        <v>102</v>
      </c>
      <c r="B12" s="106"/>
      <c r="D12" s="40">
        <v>4091880</v>
      </c>
      <c r="E12" s="13"/>
      <c r="F12" s="40">
        <v>17329</v>
      </c>
      <c r="G12" s="13"/>
      <c r="H12" s="40">
        <v>0</v>
      </c>
      <c r="J12" s="45">
        <f t="shared" si="0"/>
        <v>4109209</v>
      </c>
      <c r="L12" s="54">
        <f t="shared" si="1"/>
        <v>9.8847019733150348E-8</v>
      </c>
      <c r="N12" s="55"/>
      <c r="O12" s="55"/>
      <c r="P12" s="22"/>
    </row>
    <row r="13" spans="1:16" ht="21.75" customHeight="1" x14ac:dyDescent="0.45">
      <c r="A13" s="106" t="s">
        <v>103</v>
      </c>
      <c r="B13" s="106"/>
      <c r="D13" s="40">
        <v>245000000000</v>
      </c>
      <c r="E13" s="13"/>
      <c r="F13" s="40">
        <v>0</v>
      </c>
      <c r="G13" s="13"/>
      <c r="H13" s="40">
        <v>0</v>
      </c>
      <c r="J13" s="45">
        <f t="shared" si="0"/>
        <v>245000000000</v>
      </c>
      <c r="L13" s="54">
        <f t="shared" si="1"/>
        <v>5.8934748353325021E-3</v>
      </c>
      <c r="N13" s="55"/>
      <c r="O13" s="55"/>
      <c r="P13" s="22"/>
    </row>
    <row r="14" spans="1:16" ht="21.75" customHeight="1" x14ac:dyDescent="0.45">
      <c r="A14" s="106" t="s">
        <v>104</v>
      </c>
      <c r="B14" s="106"/>
      <c r="D14" s="40">
        <v>100000000000</v>
      </c>
      <c r="E14" s="13"/>
      <c r="F14" s="40">
        <v>0</v>
      </c>
      <c r="G14" s="13"/>
      <c r="H14" s="40">
        <v>0</v>
      </c>
      <c r="J14" s="45">
        <f t="shared" si="0"/>
        <v>100000000000</v>
      </c>
      <c r="L14" s="54">
        <f t="shared" si="1"/>
        <v>2.4054999327887761E-3</v>
      </c>
      <c r="N14" s="55"/>
      <c r="O14" s="55"/>
      <c r="P14" s="22"/>
    </row>
    <row r="15" spans="1:16" ht="21.75" customHeight="1" x14ac:dyDescent="0.45">
      <c r="A15" s="106" t="s">
        <v>105</v>
      </c>
      <c r="B15" s="106"/>
      <c r="D15" s="40">
        <v>3673353421</v>
      </c>
      <c r="E15" s="13"/>
      <c r="F15" s="40">
        <v>8540997726117</v>
      </c>
      <c r="G15" s="13"/>
      <c r="H15" s="40">
        <v>8543891279325</v>
      </c>
      <c r="J15" s="45">
        <f t="shared" si="0"/>
        <v>779800213</v>
      </c>
      <c r="L15" s="54">
        <f t="shared" si="1"/>
        <v>1.8758093599601735E-5</v>
      </c>
      <c r="N15" s="55"/>
      <c r="O15" s="55"/>
      <c r="P15" s="22"/>
    </row>
    <row r="16" spans="1:16" ht="21.75" customHeight="1" x14ac:dyDescent="0.45">
      <c r="A16" s="106" t="s">
        <v>106</v>
      </c>
      <c r="B16" s="106"/>
      <c r="D16" s="40">
        <v>91200000000</v>
      </c>
      <c r="E16" s="13"/>
      <c r="F16" s="40">
        <v>0</v>
      </c>
      <c r="G16" s="13"/>
      <c r="H16" s="40">
        <v>0</v>
      </c>
      <c r="J16" s="45">
        <f t="shared" si="0"/>
        <v>91200000000</v>
      </c>
      <c r="L16" s="54">
        <f t="shared" si="1"/>
        <v>2.1938159387033637E-3</v>
      </c>
      <c r="N16" s="55"/>
      <c r="O16" s="55"/>
      <c r="P16" s="22"/>
    </row>
    <row r="17" spans="1:16" ht="21.75" customHeight="1" x14ac:dyDescent="0.45">
      <c r="A17" s="106" t="s">
        <v>107</v>
      </c>
      <c r="B17" s="106"/>
      <c r="D17" s="40">
        <v>775634</v>
      </c>
      <c r="E17" s="13"/>
      <c r="F17" s="40">
        <v>3294</v>
      </c>
      <c r="G17" s="13"/>
      <c r="H17" s="40">
        <v>0</v>
      </c>
      <c r="J17" s="45">
        <f t="shared" si="0"/>
        <v>778928</v>
      </c>
      <c r="L17" s="54">
        <f t="shared" si="1"/>
        <v>1.873711251647296E-8</v>
      </c>
      <c r="N17" s="55"/>
      <c r="O17" s="55"/>
      <c r="P17" s="22"/>
    </row>
    <row r="18" spans="1:16" ht="21.75" customHeight="1" x14ac:dyDescent="0.45">
      <c r="A18" s="106" t="s">
        <v>108</v>
      </c>
      <c r="B18" s="106"/>
      <c r="D18" s="40">
        <v>924527278</v>
      </c>
      <c r="E18" s="13"/>
      <c r="F18" s="40">
        <v>2760872040462</v>
      </c>
      <c r="G18" s="13"/>
      <c r="H18" s="40">
        <v>2755400084164</v>
      </c>
      <c r="J18" s="45">
        <f t="shared" si="0"/>
        <v>6396483576</v>
      </c>
      <c r="L18" s="54">
        <f t="shared" si="1"/>
        <v>1.538674081215251E-4</v>
      </c>
      <c r="N18" s="55"/>
      <c r="O18" s="55"/>
      <c r="P18" s="22"/>
    </row>
    <row r="19" spans="1:16" ht="21.75" customHeight="1" x14ac:dyDescent="0.45">
      <c r="A19" s="106" t="s">
        <v>109</v>
      </c>
      <c r="B19" s="106"/>
      <c r="D19" s="40">
        <v>18950444</v>
      </c>
      <c r="E19" s="13"/>
      <c r="F19" s="40">
        <v>0</v>
      </c>
      <c r="G19" s="13"/>
      <c r="H19" s="40">
        <v>0</v>
      </c>
      <c r="J19" s="45">
        <f t="shared" si="0"/>
        <v>18950444</v>
      </c>
      <c r="L19" s="54">
        <f t="shared" si="1"/>
        <v>4.5585291768317468E-7</v>
      </c>
      <c r="N19" s="55"/>
      <c r="O19" s="55"/>
      <c r="P19" s="22"/>
    </row>
    <row r="20" spans="1:16" ht="21.75" customHeight="1" x14ac:dyDescent="0.45">
      <c r="A20" s="106" t="s">
        <v>110</v>
      </c>
      <c r="B20" s="106"/>
      <c r="D20" s="40">
        <v>71475929134</v>
      </c>
      <c r="E20" s="13"/>
      <c r="F20" s="40">
        <v>447261002728</v>
      </c>
      <c r="G20" s="13"/>
      <c r="H20" s="40">
        <v>454359560000</v>
      </c>
      <c r="J20" s="45">
        <f t="shared" si="0"/>
        <v>64377371862</v>
      </c>
      <c r="L20" s="54">
        <f t="shared" si="1"/>
        <v>1.5485976368715905E-3</v>
      </c>
      <c r="N20" s="55"/>
      <c r="O20" s="55"/>
      <c r="P20" s="22"/>
    </row>
    <row r="21" spans="1:16" ht="21.75" customHeight="1" x14ac:dyDescent="0.45">
      <c r="A21" s="106" t="s">
        <v>111</v>
      </c>
      <c r="B21" s="106"/>
      <c r="D21" s="40">
        <v>373000000000</v>
      </c>
      <c r="E21" s="13"/>
      <c r="F21" s="40">
        <v>0</v>
      </c>
      <c r="G21" s="13"/>
      <c r="H21" s="40">
        <v>373000000000</v>
      </c>
      <c r="J21" s="45">
        <f t="shared" si="0"/>
        <v>0</v>
      </c>
      <c r="L21" s="54">
        <f t="shared" si="1"/>
        <v>0</v>
      </c>
      <c r="N21" s="55"/>
      <c r="O21" s="55"/>
      <c r="P21" s="22"/>
    </row>
    <row r="22" spans="1:16" ht="21.75" customHeight="1" x14ac:dyDescent="0.45">
      <c r="A22" s="106" t="s">
        <v>112</v>
      </c>
      <c r="B22" s="106"/>
      <c r="D22" s="40">
        <v>381890000000</v>
      </c>
      <c r="E22" s="13"/>
      <c r="F22" s="40">
        <v>0</v>
      </c>
      <c r="G22" s="13"/>
      <c r="H22" s="40">
        <v>381890000000</v>
      </c>
      <c r="J22" s="45">
        <f t="shared" si="0"/>
        <v>0</v>
      </c>
      <c r="L22" s="54">
        <f t="shared" si="1"/>
        <v>0</v>
      </c>
      <c r="N22" s="55"/>
      <c r="O22" s="55"/>
      <c r="P22" s="22"/>
    </row>
    <row r="23" spans="1:16" ht="21.75" customHeight="1" x14ac:dyDescent="0.45">
      <c r="A23" s="106" t="s">
        <v>113</v>
      </c>
      <c r="B23" s="106"/>
      <c r="D23" s="40">
        <v>252000000000</v>
      </c>
      <c r="E23" s="13"/>
      <c r="F23" s="40">
        <v>0</v>
      </c>
      <c r="G23" s="13"/>
      <c r="H23" s="40">
        <v>252000000000</v>
      </c>
      <c r="J23" s="45">
        <f t="shared" si="0"/>
        <v>0</v>
      </c>
      <c r="L23" s="54">
        <f t="shared" si="1"/>
        <v>0</v>
      </c>
      <c r="N23" s="55"/>
      <c r="O23" s="55"/>
      <c r="P23" s="22"/>
    </row>
    <row r="24" spans="1:16" ht="21.75" customHeight="1" x14ac:dyDescent="0.45">
      <c r="A24" s="106" t="s">
        <v>114</v>
      </c>
      <c r="B24" s="106"/>
      <c r="D24" s="40">
        <v>529477000000</v>
      </c>
      <c r="E24" s="13"/>
      <c r="F24" s="40">
        <v>0</v>
      </c>
      <c r="G24" s="13"/>
      <c r="H24" s="40">
        <v>529477000000</v>
      </c>
      <c r="J24" s="45">
        <f t="shared" si="0"/>
        <v>0</v>
      </c>
      <c r="L24" s="54">
        <f t="shared" si="1"/>
        <v>0</v>
      </c>
      <c r="N24" s="55"/>
      <c r="O24" s="55"/>
      <c r="P24" s="22"/>
    </row>
    <row r="25" spans="1:16" ht="21.75" customHeight="1" x14ac:dyDescent="0.45">
      <c r="A25" s="106" t="s">
        <v>115</v>
      </c>
      <c r="B25" s="106"/>
      <c r="D25" s="40">
        <v>87414000000</v>
      </c>
      <c r="E25" s="13"/>
      <c r="F25" s="40">
        <v>0</v>
      </c>
      <c r="G25" s="13"/>
      <c r="H25" s="40">
        <v>87414000000</v>
      </c>
      <c r="J25" s="45">
        <f t="shared" si="0"/>
        <v>0</v>
      </c>
      <c r="L25" s="54">
        <f t="shared" si="1"/>
        <v>0</v>
      </c>
      <c r="N25" s="55"/>
      <c r="O25" s="55"/>
      <c r="P25" s="22"/>
    </row>
    <row r="26" spans="1:16" ht="21.75" customHeight="1" x14ac:dyDescent="0.45">
      <c r="A26" s="106" t="s">
        <v>116</v>
      </c>
      <c r="B26" s="106"/>
      <c r="D26" s="40">
        <v>1010400000000</v>
      </c>
      <c r="E26" s="13"/>
      <c r="F26" s="40">
        <v>0</v>
      </c>
      <c r="G26" s="13"/>
      <c r="H26" s="40">
        <v>0</v>
      </c>
      <c r="J26" s="45">
        <f t="shared" si="0"/>
        <v>1010400000000</v>
      </c>
      <c r="L26" s="54">
        <f t="shared" si="1"/>
        <v>2.4305171320897795E-2</v>
      </c>
      <c r="N26" s="55"/>
      <c r="O26" s="55"/>
      <c r="P26" s="22"/>
    </row>
    <row r="27" spans="1:16" ht="21.75" customHeight="1" x14ac:dyDescent="0.45">
      <c r="A27" s="106" t="s">
        <v>117</v>
      </c>
      <c r="B27" s="106"/>
      <c r="D27" s="40">
        <v>500000000000</v>
      </c>
      <c r="E27" s="13"/>
      <c r="F27" s="40">
        <v>0</v>
      </c>
      <c r="G27" s="13"/>
      <c r="H27" s="40">
        <v>0</v>
      </c>
      <c r="J27" s="45">
        <f t="shared" si="0"/>
        <v>500000000000</v>
      </c>
      <c r="L27" s="54">
        <f t="shared" si="1"/>
        <v>1.2027499663943881E-2</v>
      </c>
      <c r="N27" s="55"/>
      <c r="O27" s="55"/>
      <c r="P27" s="22"/>
    </row>
    <row r="28" spans="1:16" ht="21.75" customHeight="1" x14ac:dyDescent="0.45">
      <c r="A28" s="106" t="s">
        <v>118</v>
      </c>
      <c r="B28" s="106"/>
      <c r="D28" s="40">
        <v>462800000000</v>
      </c>
      <c r="E28" s="13"/>
      <c r="F28" s="40">
        <v>0</v>
      </c>
      <c r="G28" s="13"/>
      <c r="H28" s="40">
        <v>462800000000</v>
      </c>
      <c r="J28" s="45">
        <f t="shared" si="0"/>
        <v>0</v>
      </c>
      <c r="L28" s="54">
        <f t="shared" si="1"/>
        <v>0</v>
      </c>
      <c r="N28" s="55"/>
      <c r="O28" s="55"/>
      <c r="P28" s="22"/>
    </row>
    <row r="29" spans="1:16" ht="21.75" customHeight="1" x14ac:dyDescent="0.45">
      <c r="A29" s="106" t="s">
        <v>119</v>
      </c>
      <c r="B29" s="106"/>
      <c r="D29" s="40">
        <v>223900000000</v>
      </c>
      <c r="E29" s="13"/>
      <c r="F29" s="40">
        <v>0</v>
      </c>
      <c r="G29" s="13"/>
      <c r="H29" s="40">
        <v>223900000000</v>
      </c>
      <c r="J29" s="45">
        <f t="shared" si="0"/>
        <v>0</v>
      </c>
      <c r="L29" s="54">
        <f t="shared" si="1"/>
        <v>0</v>
      </c>
      <c r="N29" s="55"/>
      <c r="O29" s="55"/>
      <c r="P29" s="22"/>
    </row>
    <row r="30" spans="1:16" ht="21.75" customHeight="1" x14ac:dyDescent="0.45">
      <c r="A30" s="106" t="s">
        <v>120</v>
      </c>
      <c r="B30" s="106"/>
      <c r="D30" s="40">
        <v>436000000000</v>
      </c>
      <c r="E30" s="13"/>
      <c r="F30" s="40">
        <v>0</v>
      </c>
      <c r="G30" s="13"/>
      <c r="H30" s="40">
        <v>0</v>
      </c>
      <c r="J30" s="45">
        <f t="shared" si="0"/>
        <v>436000000000</v>
      </c>
      <c r="L30" s="54">
        <f t="shared" si="1"/>
        <v>1.0487979706959064E-2</v>
      </c>
      <c r="N30" s="55"/>
      <c r="O30" s="55"/>
      <c r="P30" s="22"/>
    </row>
    <row r="31" spans="1:16" ht="21.75" customHeight="1" x14ac:dyDescent="0.45">
      <c r="A31" s="106" t="s">
        <v>121</v>
      </c>
      <c r="B31" s="106"/>
      <c r="D31" s="40">
        <v>614000000000</v>
      </c>
      <c r="E31" s="13"/>
      <c r="F31" s="40">
        <v>0</v>
      </c>
      <c r="G31" s="13"/>
      <c r="H31" s="40">
        <v>0</v>
      </c>
      <c r="J31" s="45">
        <f t="shared" si="0"/>
        <v>614000000000</v>
      </c>
      <c r="L31" s="54">
        <f t="shared" si="1"/>
        <v>1.4769769587323086E-2</v>
      </c>
      <c r="N31" s="55"/>
      <c r="O31" s="55"/>
      <c r="P31" s="22"/>
    </row>
    <row r="32" spans="1:16" ht="21.75" customHeight="1" x14ac:dyDescent="0.45">
      <c r="A32" s="106" t="s">
        <v>122</v>
      </c>
      <c r="B32" s="106"/>
      <c r="D32" s="40">
        <v>5008631</v>
      </c>
      <c r="E32" s="13"/>
      <c r="F32" s="40">
        <v>1179255154403</v>
      </c>
      <c r="G32" s="13"/>
      <c r="H32" s="40">
        <v>1178824560655</v>
      </c>
      <c r="J32" s="45">
        <f t="shared" si="0"/>
        <v>435602379</v>
      </c>
      <c r="L32" s="54">
        <f t="shared" si="1"/>
        <v>1.047841493407131E-5</v>
      </c>
      <c r="N32" s="55"/>
      <c r="O32" s="55"/>
      <c r="P32" s="22"/>
    </row>
    <row r="33" spans="1:16" ht="21.75" customHeight="1" x14ac:dyDescent="0.45">
      <c r="A33" s="106" t="s">
        <v>123</v>
      </c>
      <c r="B33" s="106"/>
      <c r="D33" s="40">
        <v>500000000000</v>
      </c>
      <c r="E33" s="13"/>
      <c r="F33" s="40">
        <v>0</v>
      </c>
      <c r="G33" s="13"/>
      <c r="H33" s="40">
        <v>0</v>
      </c>
      <c r="J33" s="45">
        <f t="shared" si="0"/>
        <v>500000000000</v>
      </c>
      <c r="L33" s="54">
        <f t="shared" si="1"/>
        <v>1.2027499663943881E-2</v>
      </c>
      <c r="N33" s="55"/>
      <c r="O33" s="55"/>
      <c r="P33" s="22"/>
    </row>
    <row r="34" spans="1:16" ht="21.75" customHeight="1" x14ac:dyDescent="0.45">
      <c r="A34" s="106" t="s">
        <v>124</v>
      </c>
      <c r="B34" s="106"/>
      <c r="D34" s="40">
        <v>500000000000</v>
      </c>
      <c r="E34" s="13"/>
      <c r="F34" s="40">
        <v>0</v>
      </c>
      <c r="G34" s="13"/>
      <c r="H34" s="40">
        <v>0</v>
      </c>
      <c r="J34" s="45">
        <f t="shared" si="0"/>
        <v>500000000000</v>
      </c>
      <c r="L34" s="54">
        <f t="shared" si="1"/>
        <v>1.2027499663943881E-2</v>
      </c>
      <c r="N34" s="55"/>
      <c r="O34" s="55"/>
      <c r="P34" s="22"/>
    </row>
    <row r="35" spans="1:16" ht="21.75" customHeight="1" x14ac:dyDescent="0.45">
      <c r="A35" s="106" t="s">
        <v>125</v>
      </c>
      <c r="B35" s="106"/>
      <c r="D35" s="40">
        <v>500000000000</v>
      </c>
      <c r="E35" s="13"/>
      <c r="F35" s="40">
        <v>0</v>
      </c>
      <c r="G35" s="13"/>
      <c r="H35" s="40">
        <v>0</v>
      </c>
      <c r="J35" s="45">
        <f t="shared" si="0"/>
        <v>500000000000</v>
      </c>
      <c r="L35" s="54">
        <f t="shared" si="1"/>
        <v>1.2027499663943881E-2</v>
      </c>
      <c r="N35" s="55"/>
      <c r="O35" s="55"/>
      <c r="P35" s="22"/>
    </row>
    <row r="36" spans="1:16" ht="21.75" customHeight="1" x14ac:dyDescent="0.45">
      <c r="A36" s="106" t="s">
        <v>126</v>
      </c>
      <c r="B36" s="106"/>
      <c r="D36" s="40">
        <v>500000000000</v>
      </c>
      <c r="E36" s="13"/>
      <c r="F36" s="40">
        <v>0</v>
      </c>
      <c r="G36" s="13"/>
      <c r="H36" s="40">
        <v>0</v>
      </c>
      <c r="J36" s="45">
        <f t="shared" si="0"/>
        <v>500000000000</v>
      </c>
      <c r="L36" s="54">
        <f t="shared" si="1"/>
        <v>1.2027499663943881E-2</v>
      </c>
      <c r="N36" s="55"/>
      <c r="O36" s="55"/>
      <c r="P36" s="22"/>
    </row>
    <row r="37" spans="1:16" ht="21.75" customHeight="1" x14ac:dyDescent="0.45">
      <c r="A37" s="106" t="s">
        <v>127</v>
      </c>
      <c r="B37" s="106"/>
      <c r="D37" s="40">
        <v>500000000000</v>
      </c>
      <c r="E37" s="13"/>
      <c r="F37" s="40">
        <v>0</v>
      </c>
      <c r="G37" s="13"/>
      <c r="H37" s="40">
        <v>0</v>
      </c>
      <c r="J37" s="45">
        <f t="shared" si="0"/>
        <v>500000000000</v>
      </c>
      <c r="L37" s="54">
        <f t="shared" si="1"/>
        <v>1.2027499663943881E-2</v>
      </c>
      <c r="N37" s="55"/>
      <c r="O37" s="55"/>
      <c r="P37" s="22"/>
    </row>
    <row r="38" spans="1:16" ht="21.75" customHeight="1" x14ac:dyDescent="0.45">
      <c r="A38" s="106" t="s">
        <v>128</v>
      </c>
      <c r="B38" s="106"/>
      <c r="D38" s="40">
        <v>500000000000</v>
      </c>
      <c r="E38" s="13"/>
      <c r="F38" s="40">
        <v>0</v>
      </c>
      <c r="G38" s="13"/>
      <c r="H38" s="40">
        <v>0</v>
      </c>
      <c r="J38" s="45">
        <f t="shared" si="0"/>
        <v>500000000000</v>
      </c>
      <c r="L38" s="54">
        <f t="shared" si="1"/>
        <v>1.2027499663943881E-2</v>
      </c>
      <c r="N38" s="55"/>
      <c r="O38" s="55"/>
      <c r="P38" s="22"/>
    </row>
    <row r="39" spans="1:16" ht="21.75" customHeight="1" x14ac:dyDescent="0.45">
      <c r="A39" s="106" t="s">
        <v>129</v>
      </c>
      <c r="B39" s="106"/>
      <c r="D39" s="40">
        <v>298850000000</v>
      </c>
      <c r="E39" s="13"/>
      <c r="F39" s="40">
        <v>0</v>
      </c>
      <c r="G39" s="13"/>
      <c r="H39" s="40">
        <v>0</v>
      </c>
      <c r="J39" s="45">
        <f t="shared" si="0"/>
        <v>298850000000</v>
      </c>
      <c r="L39" s="54">
        <f t="shared" si="1"/>
        <v>7.188836549139258E-3</v>
      </c>
      <c r="N39" s="55"/>
      <c r="O39" s="55"/>
      <c r="P39" s="22"/>
    </row>
    <row r="40" spans="1:16" ht="21.75" customHeight="1" x14ac:dyDescent="0.45">
      <c r="A40" s="106" t="s">
        <v>130</v>
      </c>
      <c r="B40" s="106"/>
      <c r="D40" s="40">
        <v>1066000000000</v>
      </c>
      <c r="E40" s="13"/>
      <c r="F40" s="40">
        <v>0</v>
      </c>
      <c r="G40" s="13"/>
      <c r="H40" s="40">
        <v>1066000000000</v>
      </c>
      <c r="J40" s="45">
        <f t="shared" si="0"/>
        <v>0</v>
      </c>
      <c r="L40" s="54">
        <f t="shared" si="1"/>
        <v>0</v>
      </c>
      <c r="N40" s="55"/>
      <c r="O40" s="55"/>
      <c r="P40" s="22"/>
    </row>
    <row r="41" spans="1:16" ht="21.75" customHeight="1" x14ac:dyDescent="0.45">
      <c r="A41" s="106" t="s">
        <v>131</v>
      </c>
      <c r="B41" s="106"/>
      <c r="D41" s="40">
        <v>1578000000000</v>
      </c>
      <c r="E41" s="13"/>
      <c r="F41" s="40">
        <v>0</v>
      </c>
      <c r="G41" s="13"/>
      <c r="H41" s="40">
        <v>0</v>
      </c>
      <c r="J41" s="45">
        <f t="shared" si="0"/>
        <v>1578000000000</v>
      </c>
      <c r="L41" s="54">
        <f t="shared" si="1"/>
        <v>3.7958788939406886E-2</v>
      </c>
      <c r="N41" s="55"/>
      <c r="O41" s="55"/>
      <c r="P41" s="22"/>
    </row>
    <row r="42" spans="1:16" ht="21.75" customHeight="1" x14ac:dyDescent="0.45">
      <c r="A42" s="106" t="s">
        <v>132</v>
      </c>
      <c r="B42" s="106"/>
      <c r="D42" s="40">
        <v>392932000000</v>
      </c>
      <c r="E42" s="13"/>
      <c r="F42" s="40">
        <v>0</v>
      </c>
      <c r="G42" s="13"/>
      <c r="H42" s="40">
        <v>392932000000</v>
      </c>
      <c r="J42" s="45">
        <f t="shared" si="0"/>
        <v>0</v>
      </c>
      <c r="L42" s="54">
        <f t="shared" si="1"/>
        <v>0</v>
      </c>
      <c r="N42" s="55"/>
      <c r="O42" s="55"/>
      <c r="P42" s="22"/>
    </row>
    <row r="43" spans="1:16" ht="21.75" customHeight="1" x14ac:dyDescent="0.45">
      <c r="A43" s="106" t="s">
        <v>133</v>
      </c>
      <c r="B43" s="106"/>
      <c r="D43" s="40">
        <v>500000000000</v>
      </c>
      <c r="E43" s="13"/>
      <c r="F43" s="40">
        <v>0</v>
      </c>
      <c r="G43" s="13"/>
      <c r="H43" s="40">
        <v>500000000000</v>
      </c>
      <c r="J43" s="45">
        <f t="shared" si="0"/>
        <v>0</v>
      </c>
      <c r="L43" s="54">
        <f t="shared" si="1"/>
        <v>0</v>
      </c>
      <c r="N43" s="55"/>
      <c r="O43" s="55"/>
      <c r="P43" s="22"/>
    </row>
    <row r="44" spans="1:16" ht="21.75" customHeight="1" x14ac:dyDescent="0.45">
      <c r="A44" s="106" t="s">
        <v>134</v>
      </c>
      <c r="B44" s="106"/>
      <c r="D44" s="40">
        <v>850739000000</v>
      </c>
      <c r="E44" s="13"/>
      <c r="F44" s="40">
        <v>0</v>
      </c>
      <c r="G44" s="13"/>
      <c r="H44" s="40">
        <v>0</v>
      </c>
      <c r="J44" s="45">
        <f t="shared" si="0"/>
        <v>850739000000</v>
      </c>
      <c r="L44" s="54">
        <f t="shared" si="1"/>
        <v>2.0464526073207905E-2</v>
      </c>
      <c r="N44" s="55"/>
      <c r="O44" s="55"/>
      <c r="P44" s="22"/>
    </row>
    <row r="45" spans="1:16" ht="21.75" customHeight="1" x14ac:dyDescent="0.45">
      <c r="A45" s="106" t="s">
        <v>135</v>
      </c>
      <c r="B45" s="106"/>
      <c r="D45" s="40">
        <v>432000000000</v>
      </c>
      <c r="E45" s="13"/>
      <c r="F45" s="40">
        <v>0</v>
      </c>
      <c r="G45" s="13"/>
      <c r="H45" s="40">
        <v>432000000000</v>
      </c>
      <c r="J45" s="45">
        <f t="shared" si="0"/>
        <v>0</v>
      </c>
      <c r="L45" s="54">
        <f t="shared" si="1"/>
        <v>0</v>
      </c>
      <c r="N45" s="55"/>
      <c r="O45" s="55"/>
      <c r="P45" s="22"/>
    </row>
    <row r="46" spans="1:16" ht="21.75" customHeight="1" x14ac:dyDescent="0.45">
      <c r="A46" s="106" t="s">
        <v>136</v>
      </c>
      <c r="B46" s="106"/>
      <c r="D46" s="40">
        <v>474000000000</v>
      </c>
      <c r="E46" s="13"/>
      <c r="F46" s="40">
        <v>0</v>
      </c>
      <c r="G46" s="13"/>
      <c r="H46" s="40">
        <v>219000000000</v>
      </c>
      <c r="J46" s="45">
        <f t="shared" si="0"/>
        <v>255000000000</v>
      </c>
      <c r="L46" s="54">
        <f t="shared" si="1"/>
        <v>6.1340248286113792E-3</v>
      </c>
      <c r="N46" s="55"/>
      <c r="O46" s="55"/>
      <c r="P46" s="22"/>
    </row>
    <row r="47" spans="1:16" ht="21.75" customHeight="1" x14ac:dyDescent="0.45">
      <c r="A47" s="106" t="s">
        <v>137</v>
      </c>
      <c r="B47" s="106"/>
      <c r="D47" s="40">
        <v>1000000000000</v>
      </c>
      <c r="E47" s="13"/>
      <c r="F47" s="40">
        <v>0</v>
      </c>
      <c r="G47" s="13"/>
      <c r="H47" s="40">
        <v>512000000000</v>
      </c>
      <c r="J47" s="45">
        <f t="shared" si="0"/>
        <v>488000000000</v>
      </c>
      <c r="L47" s="54">
        <f t="shared" si="1"/>
        <v>1.1738839672009227E-2</v>
      </c>
      <c r="N47" s="55"/>
      <c r="O47" s="55"/>
      <c r="P47" s="22"/>
    </row>
    <row r="48" spans="1:16" ht="21.75" customHeight="1" x14ac:dyDescent="0.45">
      <c r="A48" s="106" t="s">
        <v>138</v>
      </c>
      <c r="B48" s="106"/>
      <c r="D48" s="40">
        <v>269629</v>
      </c>
      <c r="E48" s="13"/>
      <c r="F48" s="40">
        <v>3510331566431</v>
      </c>
      <c r="G48" s="13"/>
      <c r="H48" s="40">
        <v>3485711850818</v>
      </c>
      <c r="J48" s="45">
        <f t="shared" si="0"/>
        <v>24619985242</v>
      </c>
      <c r="L48" s="54">
        <f t="shared" si="1"/>
        <v>5.9223372844891659E-4</v>
      </c>
      <c r="N48" s="55"/>
      <c r="O48" s="55"/>
      <c r="P48" s="22"/>
    </row>
    <row r="49" spans="1:16" ht="21.75" customHeight="1" x14ac:dyDescent="0.45">
      <c r="A49" s="106" t="s">
        <v>139</v>
      </c>
      <c r="B49" s="106"/>
      <c r="D49" s="40">
        <v>894980000000</v>
      </c>
      <c r="E49" s="13"/>
      <c r="F49" s="40">
        <v>0</v>
      </c>
      <c r="G49" s="13"/>
      <c r="H49" s="40">
        <v>640200000000</v>
      </c>
      <c r="J49" s="45">
        <f t="shared" si="0"/>
        <v>254780000000</v>
      </c>
      <c r="L49" s="54">
        <f t="shared" si="1"/>
        <v>6.1287327287592444E-3</v>
      </c>
      <c r="N49" s="55"/>
      <c r="O49" s="55"/>
      <c r="P49" s="22"/>
    </row>
    <row r="50" spans="1:16" ht="21.75" customHeight="1" x14ac:dyDescent="0.45">
      <c r="A50" s="106" t="s">
        <v>140</v>
      </c>
      <c r="B50" s="106"/>
      <c r="D50" s="40">
        <v>117560000000</v>
      </c>
      <c r="E50" s="13"/>
      <c r="F50" s="40">
        <v>0</v>
      </c>
      <c r="G50" s="13"/>
      <c r="H50" s="40">
        <v>0</v>
      </c>
      <c r="J50" s="45">
        <f t="shared" si="0"/>
        <v>117560000000</v>
      </c>
      <c r="L50" s="54">
        <f t="shared" si="1"/>
        <v>2.8279057209864853E-3</v>
      </c>
      <c r="N50" s="55"/>
      <c r="O50" s="55"/>
      <c r="P50" s="22"/>
    </row>
    <row r="51" spans="1:16" ht="21.75" customHeight="1" x14ac:dyDescent="0.45">
      <c r="A51" s="106" t="s">
        <v>141</v>
      </c>
      <c r="B51" s="106"/>
      <c r="D51" s="40">
        <v>556860000000</v>
      </c>
      <c r="E51" s="13"/>
      <c r="F51" s="40">
        <v>0</v>
      </c>
      <c r="G51" s="13"/>
      <c r="H51" s="40">
        <v>0</v>
      </c>
      <c r="J51" s="45">
        <f t="shared" si="0"/>
        <v>556860000000</v>
      </c>
      <c r="L51" s="54">
        <f t="shared" si="1"/>
        <v>1.3395266925727579E-2</v>
      </c>
      <c r="N51" s="55"/>
      <c r="O51" s="55"/>
      <c r="P51" s="22"/>
    </row>
    <row r="52" spans="1:16" ht="21.75" customHeight="1" x14ac:dyDescent="0.45">
      <c r="A52" s="106" t="s">
        <v>142</v>
      </c>
      <c r="B52" s="106"/>
      <c r="D52" s="40">
        <v>429400000000</v>
      </c>
      <c r="E52" s="13"/>
      <c r="F52" s="40">
        <v>0</v>
      </c>
      <c r="G52" s="13"/>
      <c r="H52" s="40">
        <v>0</v>
      </c>
      <c r="J52" s="45">
        <f t="shared" si="0"/>
        <v>429400000000</v>
      </c>
      <c r="L52" s="54">
        <f t="shared" si="1"/>
        <v>1.0329216711395004E-2</v>
      </c>
      <c r="N52" s="55"/>
      <c r="O52" s="55"/>
      <c r="P52" s="22"/>
    </row>
    <row r="53" spans="1:16" ht="21.75" customHeight="1" x14ac:dyDescent="0.45">
      <c r="A53" s="106" t="s">
        <v>143</v>
      </c>
      <c r="B53" s="106"/>
      <c r="D53" s="40">
        <v>525920000000</v>
      </c>
      <c r="E53" s="13"/>
      <c r="F53" s="40">
        <v>0</v>
      </c>
      <c r="G53" s="13"/>
      <c r="H53" s="40">
        <v>0</v>
      </c>
      <c r="J53" s="45">
        <f t="shared" si="0"/>
        <v>525920000000</v>
      </c>
      <c r="L53" s="54">
        <f t="shared" si="1"/>
        <v>1.2651005246522731E-2</v>
      </c>
      <c r="N53" s="55"/>
      <c r="O53" s="55"/>
      <c r="P53" s="22"/>
    </row>
    <row r="54" spans="1:16" ht="21.75" customHeight="1" x14ac:dyDescent="0.45">
      <c r="A54" s="106" t="s">
        <v>144</v>
      </c>
      <c r="B54" s="106"/>
      <c r="D54" s="40">
        <v>415190000000</v>
      </c>
      <c r="E54" s="13"/>
      <c r="F54" s="40">
        <v>0</v>
      </c>
      <c r="G54" s="13"/>
      <c r="H54" s="40">
        <v>0</v>
      </c>
      <c r="J54" s="45">
        <f t="shared" si="0"/>
        <v>415190000000</v>
      </c>
      <c r="L54" s="54">
        <f t="shared" si="1"/>
        <v>9.9873951709457207E-3</v>
      </c>
      <c r="N54" s="55"/>
      <c r="O54" s="55"/>
      <c r="P54" s="22"/>
    </row>
    <row r="55" spans="1:16" ht="21.75" customHeight="1" x14ac:dyDescent="0.45">
      <c r="A55" s="106" t="s">
        <v>145</v>
      </c>
      <c r="B55" s="106"/>
      <c r="D55" s="40">
        <v>1618760000000</v>
      </c>
      <c r="E55" s="13"/>
      <c r="F55" s="40">
        <v>0</v>
      </c>
      <c r="G55" s="13"/>
      <c r="H55" s="40">
        <v>1618760000000</v>
      </c>
      <c r="J55" s="45">
        <f t="shared" si="0"/>
        <v>0</v>
      </c>
      <c r="L55" s="54">
        <f t="shared" si="1"/>
        <v>0</v>
      </c>
      <c r="N55" s="55"/>
      <c r="O55" s="55"/>
      <c r="P55" s="22"/>
    </row>
    <row r="56" spans="1:16" ht="21.75" customHeight="1" x14ac:dyDescent="0.45">
      <c r="A56" s="106" t="s">
        <v>146</v>
      </c>
      <c r="B56" s="106"/>
      <c r="D56" s="40">
        <v>949500000000</v>
      </c>
      <c r="E56" s="13"/>
      <c r="F56" s="40">
        <v>0</v>
      </c>
      <c r="G56" s="13"/>
      <c r="H56" s="40">
        <v>0</v>
      </c>
      <c r="J56" s="45">
        <f t="shared" si="0"/>
        <v>949500000000</v>
      </c>
      <c r="L56" s="54">
        <f t="shared" si="1"/>
        <v>2.2840221861829432E-2</v>
      </c>
      <c r="N56" s="55"/>
      <c r="O56" s="55"/>
      <c r="P56" s="22"/>
    </row>
    <row r="57" spans="1:16" ht="21.75" customHeight="1" x14ac:dyDescent="0.45">
      <c r="A57" s="106" t="s">
        <v>147</v>
      </c>
      <c r="B57" s="106"/>
      <c r="D57" s="40">
        <v>740950000000</v>
      </c>
      <c r="E57" s="13"/>
      <c r="F57" s="40">
        <v>0</v>
      </c>
      <c r="G57" s="13"/>
      <c r="H57" s="40">
        <v>0</v>
      </c>
      <c r="J57" s="45">
        <f t="shared" si="0"/>
        <v>740950000000</v>
      </c>
      <c r="L57" s="54">
        <f t="shared" si="1"/>
        <v>1.7823551751998436E-2</v>
      </c>
      <c r="N57" s="55"/>
      <c r="O57" s="55"/>
      <c r="P57" s="22"/>
    </row>
    <row r="58" spans="1:16" ht="21.75" customHeight="1" x14ac:dyDescent="0.45">
      <c r="A58" s="106" t="s">
        <v>148</v>
      </c>
      <c r="B58" s="106"/>
      <c r="D58" s="40">
        <v>1000000000000</v>
      </c>
      <c r="E58" s="13"/>
      <c r="F58" s="40">
        <v>0</v>
      </c>
      <c r="G58" s="13"/>
      <c r="H58" s="40">
        <v>0</v>
      </c>
      <c r="J58" s="45">
        <f t="shared" si="0"/>
        <v>1000000000000</v>
      </c>
      <c r="L58" s="54">
        <f t="shared" si="1"/>
        <v>2.4054999327887763E-2</v>
      </c>
      <c r="N58" s="55"/>
      <c r="O58" s="55"/>
      <c r="P58" s="22"/>
    </row>
    <row r="59" spans="1:16" ht="21.75" customHeight="1" x14ac:dyDescent="0.45">
      <c r="A59" s="106" t="s">
        <v>149</v>
      </c>
      <c r="B59" s="106"/>
      <c r="D59" s="40">
        <v>1500100000000</v>
      </c>
      <c r="E59" s="13"/>
      <c r="F59" s="40">
        <v>0</v>
      </c>
      <c r="G59" s="13"/>
      <c r="H59" s="40">
        <v>1015500000000</v>
      </c>
      <c r="J59" s="45">
        <f t="shared" si="0"/>
        <v>484600000000</v>
      </c>
      <c r="L59" s="54">
        <f t="shared" si="1"/>
        <v>1.165705267429441E-2</v>
      </c>
      <c r="N59" s="55"/>
      <c r="O59" s="55"/>
      <c r="P59" s="22"/>
    </row>
    <row r="60" spans="1:16" ht="21.75" customHeight="1" x14ac:dyDescent="0.45">
      <c r="A60" s="106" t="s">
        <v>150</v>
      </c>
      <c r="B60" s="106"/>
      <c r="D60" s="40">
        <v>325000000000</v>
      </c>
      <c r="E60" s="13"/>
      <c r="F60" s="40">
        <v>0</v>
      </c>
      <c r="G60" s="13"/>
      <c r="H60" s="40">
        <v>0</v>
      </c>
      <c r="J60" s="45">
        <f t="shared" si="0"/>
        <v>325000000000</v>
      </c>
      <c r="L60" s="54">
        <f t="shared" si="1"/>
        <v>7.8178747815635229E-3</v>
      </c>
      <c r="N60" s="55"/>
      <c r="O60" s="55"/>
      <c r="P60" s="22"/>
    </row>
    <row r="61" spans="1:16" ht="21.75" customHeight="1" x14ac:dyDescent="0.45">
      <c r="A61" s="106" t="s">
        <v>151</v>
      </c>
      <c r="B61" s="106"/>
      <c r="D61" s="40">
        <v>0</v>
      </c>
      <c r="E61" s="13"/>
      <c r="F61" s="40">
        <v>661000000000</v>
      </c>
      <c r="G61" s="13"/>
      <c r="H61" s="40">
        <v>0</v>
      </c>
      <c r="J61" s="45">
        <f t="shared" si="0"/>
        <v>661000000000</v>
      </c>
      <c r="L61" s="54">
        <f t="shared" si="1"/>
        <v>1.5900354555733812E-2</v>
      </c>
      <c r="N61" s="55"/>
      <c r="O61" s="55"/>
      <c r="P61" s="22"/>
    </row>
    <row r="62" spans="1:16" ht="21.75" customHeight="1" x14ac:dyDescent="0.45">
      <c r="A62" s="106" t="s">
        <v>152</v>
      </c>
      <c r="B62" s="106"/>
      <c r="D62" s="40">
        <v>0</v>
      </c>
      <c r="E62" s="13"/>
      <c r="F62" s="40">
        <v>1594000000000</v>
      </c>
      <c r="G62" s="13"/>
      <c r="H62" s="40">
        <v>0</v>
      </c>
      <c r="J62" s="45">
        <f t="shared" si="0"/>
        <v>1594000000000</v>
      </c>
      <c r="L62" s="54">
        <f t="shared" si="1"/>
        <v>3.8343668928653089E-2</v>
      </c>
      <c r="N62" s="55"/>
      <c r="O62" s="55"/>
      <c r="P62" s="22"/>
    </row>
    <row r="63" spans="1:16" ht="21.75" customHeight="1" x14ac:dyDescent="0.45">
      <c r="A63" s="106" t="s">
        <v>153</v>
      </c>
      <c r="B63" s="106"/>
      <c r="D63" s="40">
        <v>0</v>
      </c>
      <c r="E63" s="13"/>
      <c r="F63" s="40">
        <v>896409000000</v>
      </c>
      <c r="G63" s="13"/>
      <c r="H63" s="40">
        <v>0</v>
      </c>
      <c r="J63" s="45">
        <f t="shared" si="0"/>
        <v>896409000000</v>
      </c>
      <c r="L63" s="54">
        <f t="shared" si="1"/>
        <v>2.1563117892512539E-2</v>
      </c>
      <c r="N63" s="55"/>
      <c r="O63" s="55"/>
      <c r="P63" s="22"/>
    </row>
    <row r="64" spans="1:16" ht="21.75" customHeight="1" x14ac:dyDescent="0.45">
      <c r="A64" s="106" t="s">
        <v>154</v>
      </c>
      <c r="B64" s="106"/>
      <c r="D64" s="40">
        <v>0</v>
      </c>
      <c r="E64" s="13"/>
      <c r="F64" s="40">
        <v>307736000000</v>
      </c>
      <c r="G64" s="13"/>
      <c r="H64" s="40">
        <v>0</v>
      </c>
      <c r="J64" s="45">
        <f t="shared" si="0"/>
        <v>307736000000</v>
      </c>
      <c r="L64" s="54">
        <f t="shared" si="1"/>
        <v>7.4025892731668687E-3</v>
      </c>
      <c r="N64" s="55"/>
      <c r="O64" s="55"/>
      <c r="P64" s="22"/>
    </row>
    <row r="65" spans="1:16" ht="21.75" customHeight="1" x14ac:dyDescent="0.45">
      <c r="A65" s="106" t="s">
        <v>155</v>
      </c>
      <c r="B65" s="106"/>
      <c r="D65" s="40">
        <v>0</v>
      </c>
      <c r="E65" s="13"/>
      <c r="F65" s="40">
        <v>500000000000</v>
      </c>
      <c r="G65" s="13"/>
      <c r="H65" s="40">
        <v>0</v>
      </c>
      <c r="J65" s="45">
        <f t="shared" si="0"/>
        <v>500000000000</v>
      </c>
      <c r="L65" s="54">
        <f t="shared" si="1"/>
        <v>1.2027499663943881E-2</v>
      </c>
      <c r="N65" s="55"/>
      <c r="O65" s="55"/>
      <c r="P65" s="22"/>
    </row>
    <row r="66" spans="1:16" ht="21.75" customHeight="1" x14ac:dyDescent="0.45">
      <c r="A66" s="106" t="s">
        <v>156</v>
      </c>
      <c r="B66" s="106"/>
      <c r="D66" s="40">
        <v>0</v>
      </c>
      <c r="E66" s="13"/>
      <c r="F66" s="40">
        <v>2389000000000</v>
      </c>
      <c r="G66" s="13"/>
      <c r="H66" s="40">
        <v>0</v>
      </c>
      <c r="J66" s="45">
        <f t="shared" si="0"/>
        <v>2389000000000</v>
      </c>
      <c r="L66" s="54">
        <f t="shared" si="1"/>
        <v>5.7467393394323864E-2</v>
      </c>
      <c r="N66" s="55"/>
      <c r="O66" s="55"/>
      <c r="P66" s="22"/>
    </row>
    <row r="67" spans="1:16" ht="21.75" customHeight="1" x14ac:dyDescent="0.45">
      <c r="A67" s="106" t="s">
        <v>157</v>
      </c>
      <c r="B67" s="106"/>
      <c r="D67" s="40">
        <v>0</v>
      </c>
      <c r="E67" s="13"/>
      <c r="F67" s="40">
        <v>119287000000</v>
      </c>
      <c r="G67" s="13"/>
      <c r="H67" s="40">
        <v>0</v>
      </c>
      <c r="J67" s="45">
        <f t="shared" si="0"/>
        <v>119287000000</v>
      </c>
      <c r="L67" s="54">
        <f t="shared" si="1"/>
        <v>2.8694487048257474E-3</v>
      </c>
      <c r="N67" s="55"/>
      <c r="O67" s="55"/>
      <c r="P67" s="22"/>
    </row>
    <row r="68" spans="1:16" ht="21.75" customHeight="1" x14ac:dyDescent="0.45">
      <c r="A68" s="106" t="s">
        <v>158</v>
      </c>
      <c r="B68" s="106"/>
      <c r="D68" s="40">
        <v>0</v>
      </c>
      <c r="E68" s="13"/>
      <c r="F68" s="40">
        <v>1638400000000</v>
      </c>
      <c r="G68" s="13"/>
      <c r="H68" s="40">
        <v>0</v>
      </c>
      <c r="J68" s="45">
        <f t="shared" si="0"/>
        <v>1638400000000</v>
      </c>
      <c r="L68" s="54">
        <f t="shared" si="1"/>
        <v>3.9411710898811306E-2</v>
      </c>
      <c r="N68" s="55"/>
      <c r="O68" s="55"/>
      <c r="P68" s="22"/>
    </row>
    <row r="69" spans="1:16" ht="21.75" customHeight="1" x14ac:dyDescent="0.45">
      <c r="A69" s="106" t="s">
        <v>159</v>
      </c>
      <c r="B69" s="106"/>
      <c r="D69" s="40">
        <v>0</v>
      </c>
      <c r="E69" s="13"/>
      <c r="F69" s="40">
        <v>500000000000</v>
      </c>
      <c r="G69" s="13"/>
      <c r="H69" s="40">
        <v>0</v>
      </c>
      <c r="J69" s="45">
        <f t="shared" si="0"/>
        <v>500000000000</v>
      </c>
      <c r="L69" s="54">
        <f t="shared" si="1"/>
        <v>1.2027499663943881E-2</v>
      </c>
      <c r="N69" s="55"/>
      <c r="O69" s="55"/>
      <c r="P69" s="22"/>
    </row>
    <row r="70" spans="1:16" ht="21.75" customHeight="1" x14ac:dyDescent="0.45">
      <c r="A70" s="106" t="s">
        <v>160</v>
      </c>
      <c r="B70" s="106"/>
      <c r="D70" s="40">
        <v>0</v>
      </c>
      <c r="E70" s="13"/>
      <c r="F70" s="40">
        <v>412310000000</v>
      </c>
      <c r="G70" s="13"/>
      <c r="H70" s="40">
        <v>0</v>
      </c>
      <c r="J70" s="45">
        <f t="shared" si="0"/>
        <v>412310000000</v>
      </c>
      <c r="L70" s="54">
        <f t="shared" si="1"/>
        <v>9.9181167728814024E-3</v>
      </c>
      <c r="N70" s="55"/>
      <c r="O70" s="55"/>
      <c r="P70" s="22"/>
    </row>
    <row r="71" spans="1:16" ht="21.75" customHeight="1" x14ac:dyDescent="0.45">
      <c r="A71" s="106" t="s">
        <v>161</v>
      </c>
      <c r="B71" s="106"/>
      <c r="D71" s="40">
        <v>0</v>
      </c>
      <c r="E71" s="13"/>
      <c r="F71" s="40">
        <v>83547000000</v>
      </c>
      <c r="G71" s="13"/>
      <c r="H71" s="40">
        <v>0</v>
      </c>
      <c r="J71" s="45">
        <f t="shared" si="0"/>
        <v>83547000000</v>
      </c>
      <c r="L71" s="54">
        <f t="shared" si="1"/>
        <v>2.0097230288470391E-3</v>
      </c>
      <c r="N71" s="55"/>
      <c r="O71" s="55"/>
      <c r="P71" s="22"/>
    </row>
    <row r="72" spans="1:16" ht="21.75" customHeight="1" x14ac:dyDescent="0.45">
      <c r="A72" s="106" t="s">
        <v>162</v>
      </c>
      <c r="B72" s="106"/>
      <c r="D72" s="40">
        <v>0</v>
      </c>
      <c r="E72" s="13"/>
      <c r="F72" s="40">
        <v>1063038000000</v>
      </c>
      <c r="G72" s="13"/>
      <c r="H72" s="40">
        <v>0</v>
      </c>
      <c r="J72" s="45">
        <f t="shared" si="0"/>
        <v>1063038000000</v>
      </c>
      <c r="L72" s="54">
        <f t="shared" si="1"/>
        <v>2.5571378375519149E-2</v>
      </c>
      <c r="N72" s="55"/>
      <c r="O72" s="55"/>
      <c r="P72" s="22"/>
    </row>
    <row r="73" spans="1:16" ht="21.75" customHeight="1" x14ac:dyDescent="0.45">
      <c r="A73" s="106" t="s">
        <v>163</v>
      </c>
      <c r="B73" s="106"/>
      <c r="D73" s="40">
        <v>0</v>
      </c>
      <c r="E73" s="13"/>
      <c r="F73" s="40">
        <v>189796000000</v>
      </c>
      <c r="G73" s="13"/>
      <c r="H73" s="40">
        <v>0</v>
      </c>
      <c r="J73" s="45">
        <f t="shared" si="0"/>
        <v>189796000000</v>
      </c>
      <c r="L73" s="54">
        <f t="shared" si="1"/>
        <v>4.5655426524357856E-3</v>
      </c>
      <c r="N73" s="55"/>
      <c r="O73" s="55"/>
      <c r="P73" s="22"/>
    </row>
    <row r="74" spans="1:16" ht="21.75" customHeight="1" x14ac:dyDescent="0.45">
      <c r="A74" s="106" t="s">
        <v>164</v>
      </c>
      <c r="B74" s="106"/>
      <c r="D74" s="40">
        <v>0</v>
      </c>
      <c r="E74" s="13"/>
      <c r="F74" s="40">
        <v>500000000000</v>
      </c>
      <c r="G74" s="13"/>
      <c r="H74" s="40">
        <v>0</v>
      </c>
      <c r="J74" s="45">
        <f t="shared" si="0"/>
        <v>500000000000</v>
      </c>
      <c r="L74" s="54">
        <f t="shared" si="1"/>
        <v>1.2027499663943881E-2</v>
      </c>
      <c r="N74" s="55"/>
      <c r="O74" s="55"/>
      <c r="P74" s="22"/>
    </row>
    <row r="75" spans="1:16" ht="21.75" customHeight="1" x14ac:dyDescent="0.45">
      <c r="A75" s="106" t="s">
        <v>165</v>
      </c>
      <c r="B75" s="106"/>
      <c r="D75" s="40">
        <v>0</v>
      </c>
      <c r="E75" s="13"/>
      <c r="F75" s="40">
        <v>441632000000</v>
      </c>
      <c r="G75" s="13"/>
      <c r="H75" s="40">
        <v>0</v>
      </c>
      <c r="J75" s="45">
        <f t="shared" ref="J75:J76" si="2">D75+F75-H75</f>
        <v>441632000000</v>
      </c>
      <c r="L75" s="54">
        <f t="shared" ref="L75:L76" si="3">J75/41571400039104</f>
        <v>1.0623457463173728E-2</v>
      </c>
      <c r="N75" s="55"/>
      <c r="O75" s="55"/>
      <c r="P75" s="22"/>
    </row>
    <row r="76" spans="1:16" ht="21.75" customHeight="1" x14ac:dyDescent="0.45">
      <c r="A76" s="107" t="s">
        <v>166</v>
      </c>
      <c r="B76" s="107"/>
      <c r="D76" s="41">
        <v>0</v>
      </c>
      <c r="E76" s="13"/>
      <c r="F76" s="41">
        <v>121690000000</v>
      </c>
      <c r="G76" s="13"/>
      <c r="H76" s="41">
        <v>0</v>
      </c>
      <c r="J76" s="45">
        <f t="shared" si="2"/>
        <v>121690000000</v>
      </c>
      <c r="L76" s="54">
        <f t="shared" si="3"/>
        <v>2.9272528682106618E-3</v>
      </c>
      <c r="N76" s="55"/>
      <c r="O76" s="55"/>
      <c r="P76" s="22"/>
    </row>
    <row r="77" spans="1:16" ht="21.75" customHeight="1" x14ac:dyDescent="0.45">
      <c r="A77" s="96" t="s">
        <v>20</v>
      </c>
      <c r="B77" s="96"/>
      <c r="D77" s="42">
        <f>SUM(D9:D76)</f>
        <v>24124524394849</v>
      </c>
      <c r="E77" s="13"/>
      <c r="F77" s="42">
        <f>SUM(F9:F76)</f>
        <v>41154651478819</v>
      </c>
      <c r="G77" s="13"/>
      <c r="H77" s="42">
        <f>SUM(H9:H76)</f>
        <v>38465909555533</v>
      </c>
      <c r="J77" s="17">
        <f>SUM(J9:J76)</f>
        <v>26813266318135</v>
      </c>
      <c r="L77" s="24">
        <f>SUM(L9:L76)</f>
        <v>0.64499310326121317</v>
      </c>
      <c r="N77" s="55"/>
      <c r="O77" s="55"/>
      <c r="P77" s="22"/>
    </row>
    <row r="79" spans="1:16" x14ac:dyDescent="0.2">
      <c r="D79" s="92"/>
      <c r="E79" s="71"/>
      <c r="F79" s="71"/>
      <c r="G79" s="71"/>
      <c r="H79" s="71"/>
      <c r="I79" s="71"/>
      <c r="J79" s="92"/>
      <c r="K79" s="71"/>
    </row>
  </sheetData>
  <mergeCells count="7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</mergeCells>
  <pageMargins left="0.39" right="0.39" top="0.39" bottom="0.39" header="0" footer="0"/>
  <pageSetup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3"/>
  <sheetViews>
    <sheetView rightToLeft="1" view="pageBreakPreview" zoomScale="133" zoomScaleNormal="100" zoomScaleSheetLayoutView="133" workbookViewId="0">
      <selection activeCell="A8" sqref="A8:B8"/>
    </sheetView>
  </sheetViews>
  <sheetFormatPr defaultRowHeight="12.75" x14ac:dyDescent="0.2"/>
  <cols>
    <col min="1" max="1" width="2.5703125" customWidth="1"/>
    <col min="2" max="2" width="54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2" max="12" width="15.7109375" bestFit="1" customWidth="1"/>
    <col min="16" max="16" width="13.140625" bestFit="1" customWidth="1"/>
  </cols>
  <sheetData>
    <row r="1" spans="1:17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7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7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7" ht="14.45" customHeight="1" x14ac:dyDescent="0.2"/>
    <row r="5" spans="1:17" ht="29.1" customHeight="1" x14ac:dyDescent="0.2">
      <c r="A5" s="1" t="s">
        <v>168</v>
      </c>
      <c r="B5" s="101" t="s">
        <v>169</v>
      </c>
      <c r="C5" s="101"/>
      <c r="D5" s="101"/>
      <c r="E5" s="101"/>
      <c r="F5" s="101"/>
      <c r="G5" s="101"/>
      <c r="H5" s="101"/>
      <c r="I5" s="101"/>
      <c r="J5" s="101"/>
    </row>
    <row r="6" spans="1:17" ht="14.45" customHeight="1" x14ac:dyDescent="0.2"/>
    <row r="7" spans="1:17" ht="14.45" customHeight="1" x14ac:dyDescent="0.2">
      <c r="A7" s="97" t="s">
        <v>170</v>
      </c>
      <c r="B7" s="97"/>
      <c r="D7" s="2" t="s">
        <v>171</v>
      </c>
      <c r="F7" s="2" t="s">
        <v>96</v>
      </c>
      <c r="H7" s="2" t="s">
        <v>172</v>
      </c>
      <c r="J7" s="2" t="s">
        <v>173</v>
      </c>
    </row>
    <row r="8" spans="1:17" ht="21.75" customHeight="1" x14ac:dyDescent="0.2">
      <c r="A8" s="108" t="s">
        <v>174</v>
      </c>
      <c r="B8" s="108"/>
      <c r="D8" s="69" t="s">
        <v>175</v>
      </c>
      <c r="F8" s="18">
        <f>'درآمد سرمایه گذاری در سهام'!J10</f>
        <v>11729790000</v>
      </c>
      <c r="H8" s="53">
        <f>F8/$F$13</f>
        <v>9.5826038390172934E-3</v>
      </c>
      <c r="J8" s="53">
        <f>F8/41571400039104</f>
        <v>2.8216009056626461E-4</v>
      </c>
      <c r="L8" s="55"/>
      <c r="M8" s="55"/>
      <c r="O8" s="22"/>
      <c r="P8" s="22"/>
      <c r="Q8" s="22"/>
    </row>
    <row r="9" spans="1:17" ht="21.75" customHeight="1" x14ac:dyDescent="0.2">
      <c r="A9" s="106" t="s">
        <v>176</v>
      </c>
      <c r="B9" s="106"/>
      <c r="D9" s="43" t="s">
        <v>177</v>
      </c>
      <c r="F9" s="45">
        <f>'درآمد سرمایه گذاری در صندوق'!J15</f>
        <v>66698283820</v>
      </c>
      <c r="H9" s="54">
        <f>F9/$F$13</f>
        <v>5.4488889450654873E-2</v>
      </c>
      <c r="J9" s="54">
        <f>F9/41571400039104</f>
        <v>1.6044271724613671E-3</v>
      </c>
      <c r="L9" s="55"/>
      <c r="M9" s="55"/>
      <c r="O9" s="22"/>
      <c r="P9" s="22"/>
      <c r="Q9" s="22"/>
    </row>
    <row r="10" spans="1:17" ht="21.75" customHeight="1" x14ac:dyDescent="0.2">
      <c r="A10" s="106" t="s">
        <v>178</v>
      </c>
      <c r="B10" s="106"/>
      <c r="D10" s="43" t="s">
        <v>179</v>
      </c>
      <c r="F10" s="45">
        <f>'درآمد سرمایه گذاری در اوراق به'!J20</f>
        <v>399144113853</v>
      </c>
      <c r="H10" s="54">
        <f t="shared" ref="H10:H12" si="0">F10/$F$13</f>
        <v>0.32607914700339169</v>
      </c>
      <c r="J10" s="54">
        <f t="shared" ref="J10:J12" si="1">F10/41571400039104</f>
        <v>9.601411390464271E-3</v>
      </c>
      <c r="L10" s="55"/>
      <c r="M10" s="55"/>
      <c r="O10" s="22"/>
      <c r="P10" s="22"/>
      <c r="Q10" s="22"/>
    </row>
    <row r="11" spans="1:17" ht="21.75" customHeight="1" x14ac:dyDescent="0.2">
      <c r="A11" s="106" t="s">
        <v>180</v>
      </c>
      <c r="B11" s="106"/>
      <c r="D11" s="43" t="s">
        <v>181</v>
      </c>
      <c r="F11" s="45">
        <f>'درآمد سپرده بانکی'!D153</f>
        <v>745634123933</v>
      </c>
      <c r="H11" s="54">
        <f t="shared" si="0"/>
        <v>0.60914273985319956</v>
      </c>
      <c r="J11" s="54">
        <f t="shared" si="1"/>
        <v>1.7936228350058495E-2</v>
      </c>
      <c r="L11" s="55"/>
      <c r="M11" s="55"/>
      <c r="O11" s="22"/>
      <c r="P11" s="22"/>
      <c r="Q11" s="22"/>
    </row>
    <row r="12" spans="1:17" ht="21.75" customHeight="1" x14ac:dyDescent="0.2">
      <c r="A12" s="107" t="s">
        <v>182</v>
      </c>
      <c r="B12" s="107"/>
      <c r="D12" s="46" t="s">
        <v>183</v>
      </c>
      <c r="F12" s="48">
        <f>'سایر درآمدها'!F11</f>
        <v>864953058</v>
      </c>
      <c r="H12" s="54">
        <f t="shared" si="0"/>
        <v>7.0661985373655857E-4</v>
      </c>
      <c r="J12" s="54">
        <f t="shared" si="1"/>
        <v>2.0806445228844464E-5</v>
      </c>
      <c r="L12" s="55"/>
      <c r="M12" s="55"/>
      <c r="O12" s="22"/>
      <c r="P12" s="22"/>
      <c r="Q12" s="22"/>
    </row>
    <row r="13" spans="1:17" ht="21.75" customHeight="1" x14ac:dyDescent="0.2">
      <c r="A13" s="96" t="s">
        <v>20</v>
      </c>
      <c r="B13" s="96"/>
      <c r="D13" s="7"/>
      <c r="F13" s="17">
        <f>SUM(F8:F12)</f>
        <v>1224071264664</v>
      </c>
      <c r="H13" s="73">
        <f>SUM(H8:H12)</f>
        <v>0.99999999999999989</v>
      </c>
      <c r="J13" s="24">
        <f>SUM(J8:J12)</f>
        <v>2.9445033448779242E-2</v>
      </c>
      <c r="O13" s="22"/>
      <c r="P13" s="22"/>
      <c r="Q13" s="2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1"/>
  <sheetViews>
    <sheetView rightToLeft="1" view="pageBreakPreview" zoomScale="141" zoomScaleNormal="100" zoomScaleSheetLayoutView="141" workbookViewId="0">
      <selection activeCell="A9" sqref="A9:B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7109375" customWidth="1"/>
    <col min="5" max="5" width="1.28515625" customWidth="1"/>
    <col min="6" max="6" width="18.5703125" customWidth="1"/>
    <col min="7" max="7" width="1.28515625" customWidth="1"/>
    <col min="8" max="8" width="13" customWidth="1"/>
    <col min="9" max="9" width="1.28515625" customWidth="1"/>
    <col min="10" max="10" width="17.7109375" customWidth="1"/>
    <col min="11" max="11" width="1.28515625" customWidth="1"/>
    <col min="12" max="12" width="19.5703125" customWidth="1"/>
    <col min="13" max="13" width="1.28515625" customWidth="1"/>
    <col min="14" max="14" width="13" customWidth="1"/>
    <col min="15" max="15" width="1.28515625" customWidth="1"/>
    <col min="16" max="16" width="17.28515625" customWidth="1"/>
    <col min="17" max="17" width="1.28515625" customWidth="1"/>
    <col min="18" max="18" width="13" customWidth="1"/>
    <col min="19" max="19" width="1.28515625" customWidth="1"/>
    <col min="20" max="20" width="20" customWidth="1"/>
    <col min="21" max="21" width="1.28515625" customWidth="1"/>
    <col min="22" max="22" width="20" customWidth="1"/>
    <col min="23" max="23" width="7.140625" customWidth="1"/>
  </cols>
  <sheetData>
    <row r="1" spans="1:22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4.45" customHeight="1" x14ac:dyDescent="0.2"/>
    <row r="5" spans="1:22" ht="14.45" customHeight="1" x14ac:dyDescent="0.2">
      <c r="A5" s="1" t="s">
        <v>184</v>
      </c>
      <c r="B5" s="101" t="s">
        <v>185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22" ht="14.45" customHeight="1" x14ac:dyDescent="0.2">
      <c r="D6" s="97" t="s">
        <v>186</v>
      </c>
      <c r="E6" s="97"/>
      <c r="F6" s="97"/>
      <c r="G6" s="97"/>
      <c r="H6" s="97"/>
      <c r="I6" s="97"/>
      <c r="J6" s="97"/>
      <c r="K6" s="97"/>
      <c r="L6" s="97"/>
      <c r="N6" s="97" t="s">
        <v>187</v>
      </c>
      <c r="O6" s="97"/>
      <c r="P6" s="97"/>
      <c r="Q6" s="97"/>
      <c r="R6" s="97"/>
      <c r="S6" s="97"/>
      <c r="T6" s="97"/>
      <c r="U6" s="97"/>
      <c r="V6" s="97"/>
    </row>
    <row r="7" spans="1:22" ht="14.45" customHeight="1" x14ac:dyDescent="0.2">
      <c r="A7" s="15"/>
      <c r="B7" s="15"/>
      <c r="C7" s="15"/>
      <c r="D7" s="29"/>
      <c r="E7" s="29"/>
      <c r="F7" s="29"/>
      <c r="G7" s="29"/>
      <c r="H7" s="29"/>
      <c r="I7" s="29"/>
      <c r="J7" s="99" t="s">
        <v>20</v>
      </c>
      <c r="K7" s="99"/>
      <c r="L7" s="99"/>
      <c r="M7" s="15"/>
      <c r="N7" s="29"/>
      <c r="O7" s="29"/>
      <c r="P7" s="29"/>
      <c r="Q7" s="29"/>
      <c r="R7" s="29"/>
      <c r="S7" s="29"/>
      <c r="T7" s="99" t="s">
        <v>20</v>
      </c>
      <c r="U7" s="99"/>
      <c r="V7" s="99"/>
    </row>
    <row r="8" spans="1:22" ht="14.45" customHeight="1" x14ac:dyDescent="0.2">
      <c r="A8" s="97" t="s">
        <v>188</v>
      </c>
      <c r="B8" s="97"/>
      <c r="C8" s="15"/>
      <c r="D8" s="2" t="s">
        <v>189</v>
      </c>
      <c r="E8" s="15"/>
      <c r="F8" s="2" t="s">
        <v>190</v>
      </c>
      <c r="G8" s="15"/>
      <c r="H8" s="2" t="s">
        <v>191</v>
      </c>
      <c r="I8" s="15"/>
      <c r="J8" s="4" t="s">
        <v>96</v>
      </c>
      <c r="K8" s="29"/>
      <c r="L8" s="4" t="s">
        <v>172</v>
      </c>
      <c r="M8" s="15"/>
      <c r="N8" s="2" t="s">
        <v>189</v>
      </c>
      <c r="O8" s="15"/>
      <c r="P8" s="19" t="s">
        <v>190</v>
      </c>
      <c r="Q8" s="15"/>
      <c r="R8" s="2" t="s">
        <v>191</v>
      </c>
      <c r="S8" s="15"/>
      <c r="T8" s="4" t="s">
        <v>96</v>
      </c>
      <c r="U8" s="29"/>
      <c r="V8" s="4" t="s">
        <v>172</v>
      </c>
    </row>
    <row r="9" spans="1:22" ht="21.75" customHeight="1" x14ac:dyDescent="0.2">
      <c r="A9" s="111" t="s">
        <v>19</v>
      </c>
      <c r="B9" s="111"/>
      <c r="C9" s="15"/>
      <c r="D9" s="16">
        <v>0</v>
      </c>
      <c r="E9" s="15"/>
      <c r="F9" s="16">
        <v>11729790000</v>
      </c>
      <c r="G9" s="15"/>
      <c r="H9" s="16">
        <v>0</v>
      </c>
      <c r="I9" s="15"/>
      <c r="J9" s="16">
        <v>11729790000</v>
      </c>
      <c r="K9" s="15"/>
      <c r="L9" s="23">
        <f>J9/درآمد!F13</f>
        <v>9.5826038390172934E-3</v>
      </c>
      <c r="M9" s="15"/>
      <c r="N9" s="16">
        <v>0</v>
      </c>
      <c r="O9" s="15"/>
      <c r="P9" s="18">
        <v>32061156500</v>
      </c>
      <c r="Q9" s="15"/>
      <c r="R9" s="16">
        <v>0</v>
      </c>
      <c r="S9" s="15"/>
      <c r="T9" s="16">
        <v>32061156500</v>
      </c>
      <c r="U9" s="15"/>
      <c r="V9" s="23">
        <f>T9/3601100685966</f>
        <v>8.9031547007132773E-3</v>
      </c>
    </row>
    <row r="10" spans="1:22" ht="21.75" customHeight="1" thickBot="1" x14ac:dyDescent="0.25">
      <c r="A10" s="96" t="s">
        <v>20</v>
      </c>
      <c r="B10" s="96"/>
      <c r="C10" s="15"/>
      <c r="D10" s="17">
        <f>SUM(D9)</f>
        <v>0</v>
      </c>
      <c r="E10" s="15"/>
      <c r="F10" s="17">
        <f>SUM(F9)</f>
        <v>11729790000</v>
      </c>
      <c r="G10" s="15"/>
      <c r="H10" s="17">
        <v>0</v>
      </c>
      <c r="I10" s="15"/>
      <c r="J10" s="17">
        <f>SUM(J9)</f>
        <v>11729790000</v>
      </c>
      <c r="K10" s="15"/>
      <c r="L10" s="24">
        <f>SUM(L9)</f>
        <v>9.5826038390172934E-3</v>
      </c>
      <c r="M10" s="15"/>
      <c r="N10" s="17">
        <v>0</v>
      </c>
      <c r="O10" s="15"/>
      <c r="P10" s="17">
        <f>SUM(P9)</f>
        <v>32061156500</v>
      </c>
      <c r="Q10" s="15"/>
      <c r="R10" s="17">
        <v>0</v>
      </c>
      <c r="S10" s="15"/>
      <c r="T10" s="17">
        <f>SUM(T9)</f>
        <v>32061156500</v>
      </c>
      <c r="U10" s="15"/>
      <c r="V10" s="24">
        <f>SUM(V9)</f>
        <v>8.9031547007132773E-3</v>
      </c>
    </row>
    <row r="11" spans="1:22" ht="13.5" thickTop="1" x14ac:dyDescent="0.2"/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1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27.5703125" customWidth="1"/>
    <col min="3" max="3" width="1.28515625" customWidth="1"/>
    <col min="4" max="4" width="16.85546875" customWidth="1"/>
    <col min="5" max="5" width="1.28515625" customWidth="1"/>
    <col min="6" max="6" width="18.5703125" customWidth="1"/>
    <col min="7" max="7" width="1.28515625" customWidth="1"/>
    <col min="8" max="8" width="13" customWidth="1"/>
    <col min="9" max="9" width="1.28515625" customWidth="1"/>
    <col min="10" max="10" width="19.28515625" customWidth="1"/>
    <col min="11" max="11" width="1.28515625" customWidth="1"/>
    <col min="12" max="12" width="21.140625" customWidth="1"/>
    <col min="13" max="13" width="1.28515625" customWidth="1"/>
    <col min="14" max="14" width="13" customWidth="1"/>
    <col min="15" max="15" width="1.28515625" customWidth="1"/>
    <col min="16" max="16" width="17.85546875" customWidth="1"/>
    <col min="17" max="17" width="1.28515625" customWidth="1"/>
    <col min="18" max="18" width="17.85546875" customWidth="1"/>
    <col min="19" max="19" width="1.28515625" customWidth="1"/>
    <col min="20" max="20" width="18.7109375" customWidth="1"/>
    <col min="21" max="21" width="1.28515625" customWidth="1"/>
    <col min="22" max="22" width="17.7109375" customWidth="1"/>
    <col min="27" max="27" width="17" customWidth="1"/>
  </cols>
  <sheetData>
    <row r="1" spans="1:28" ht="29.1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8" ht="21.75" customHeight="1" x14ac:dyDescent="0.2">
      <c r="A2" s="100" t="s">
        <v>167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8" ht="21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8" ht="14.45" customHeight="1" x14ac:dyDescent="0.2"/>
    <row r="5" spans="1:28" ht="14.45" customHeight="1" x14ac:dyDescent="0.2">
      <c r="A5" s="1" t="s">
        <v>192</v>
      </c>
      <c r="B5" s="101" t="s">
        <v>193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28" ht="14.45" customHeight="1" x14ac:dyDescent="0.2">
      <c r="D6" s="97" t="s">
        <v>186</v>
      </c>
      <c r="E6" s="97"/>
      <c r="F6" s="97"/>
      <c r="G6" s="97"/>
      <c r="H6" s="97"/>
      <c r="I6" s="97"/>
      <c r="J6" s="97"/>
      <c r="K6" s="97"/>
      <c r="L6" s="97"/>
      <c r="N6" s="97" t="s">
        <v>187</v>
      </c>
      <c r="O6" s="97"/>
      <c r="P6" s="97"/>
      <c r="Q6" s="97"/>
      <c r="R6" s="97"/>
      <c r="S6" s="97"/>
      <c r="T6" s="97"/>
      <c r="U6" s="97"/>
      <c r="V6" s="97"/>
    </row>
    <row r="7" spans="1:28" ht="14.45" customHeight="1" x14ac:dyDescent="0.2">
      <c r="D7" s="3"/>
      <c r="E7" s="3"/>
      <c r="F7" s="3"/>
      <c r="G7" s="3"/>
      <c r="H7" s="3"/>
      <c r="I7" s="3"/>
      <c r="J7" s="99" t="s">
        <v>20</v>
      </c>
      <c r="K7" s="99"/>
      <c r="L7" s="99"/>
      <c r="N7" s="3"/>
      <c r="O7" s="3"/>
      <c r="P7" s="3"/>
      <c r="Q7" s="3"/>
      <c r="R7" s="3"/>
      <c r="S7" s="3"/>
      <c r="T7" s="99" t="s">
        <v>20</v>
      </c>
      <c r="U7" s="99"/>
      <c r="V7" s="99"/>
    </row>
    <row r="8" spans="1:28" ht="14.45" customHeight="1" x14ac:dyDescent="0.2">
      <c r="A8" s="97" t="s">
        <v>43</v>
      </c>
      <c r="B8" s="97"/>
      <c r="D8" s="2" t="s">
        <v>194</v>
      </c>
      <c r="E8" s="15"/>
      <c r="F8" s="2" t="s">
        <v>190</v>
      </c>
      <c r="G8" s="15"/>
      <c r="H8" s="2" t="s">
        <v>191</v>
      </c>
      <c r="I8" s="15"/>
      <c r="J8" s="4" t="s">
        <v>96</v>
      </c>
      <c r="K8" s="29"/>
      <c r="L8" s="4" t="s">
        <v>172</v>
      </c>
      <c r="M8" s="15"/>
      <c r="N8" s="2" t="s">
        <v>194</v>
      </c>
      <c r="O8" s="15"/>
      <c r="P8" s="2" t="s">
        <v>190</v>
      </c>
      <c r="Q8" s="15"/>
      <c r="R8" s="2" t="s">
        <v>191</v>
      </c>
      <c r="S8" s="15"/>
      <c r="T8" s="4" t="s">
        <v>96</v>
      </c>
      <c r="U8" s="29"/>
      <c r="V8" s="4" t="s">
        <v>172</v>
      </c>
    </row>
    <row r="9" spans="1:28" ht="21.75" customHeight="1" x14ac:dyDescent="0.2">
      <c r="A9" s="108" t="s">
        <v>49</v>
      </c>
      <c r="B9" s="108"/>
      <c r="D9" s="18">
        <v>0</v>
      </c>
      <c r="E9" s="15"/>
      <c r="F9" s="18">
        <v>27178564143</v>
      </c>
      <c r="G9" s="15"/>
      <c r="H9" s="18">
        <v>0</v>
      </c>
      <c r="I9" s="15"/>
      <c r="J9" s="18">
        <v>27178564143</v>
      </c>
      <c r="K9" s="15"/>
      <c r="L9" s="53">
        <f>J9/درآمد!$F$13</f>
        <v>2.2203416522860984E-2</v>
      </c>
      <c r="M9" s="15"/>
      <c r="N9" s="18">
        <v>0</v>
      </c>
      <c r="O9" s="15"/>
      <c r="P9" s="56">
        <v>35126315526</v>
      </c>
      <c r="Q9" s="15"/>
      <c r="R9" s="18">
        <v>12061586082</v>
      </c>
      <c r="S9" s="15"/>
      <c r="T9" s="56">
        <f>N9+P9+R9</f>
        <v>47187901608</v>
      </c>
      <c r="U9" s="15"/>
      <c r="V9" s="53">
        <f>T9/3601100685966</f>
        <v>1.3103744028012863E-2</v>
      </c>
      <c r="X9" s="22"/>
      <c r="Z9" s="22"/>
      <c r="AA9" s="55"/>
      <c r="AB9" s="66"/>
    </row>
    <row r="10" spans="1:28" ht="21.75" customHeight="1" x14ac:dyDescent="0.2">
      <c r="A10" s="106" t="s">
        <v>47</v>
      </c>
      <c r="B10" s="106"/>
      <c r="D10" s="45">
        <v>0</v>
      </c>
      <c r="E10" s="15"/>
      <c r="F10" s="45">
        <v>10821634756</v>
      </c>
      <c r="G10" s="15"/>
      <c r="H10" s="45">
        <v>0</v>
      </c>
      <c r="I10" s="15"/>
      <c r="J10" s="45">
        <v>10821634756</v>
      </c>
      <c r="K10" s="15"/>
      <c r="L10" s="74">
        <f>J10/درآمد!$F$13</f>
        <v>8.8406901365914118E-3</v>
      </c>
      <c r="M10" s="15"/>
      <c r="N10" s="45">
        <v>0</v>
      </c>
      <c r="O10" s="15"/>
      <c r="P10" s="57">
        <v>34302826566</v>
      </c>
      <c r="Q10" s="15"/>
      <c r="R10" s="45">
        <v>0</v>
      </c>
      <c r="S10" s="15"/>
      <c r="T10" s="57">
        <f>N10+P10+R10</f>
        <v>34302826566</v>
      </c>
      <c r="U10" s="15"/>
      <c r="V10" s="54">
        <f>T10/3601100685966</f>
        <v>9.5256505044924115E-3</v>
      </c>
      <c r="X10" s="22"/>
      <c r="Z10" s="22"/>
      <c r="AA10" s="55"/>
      <c r="AB10" s="66"/>
    </row>
    <row r="11" spans="1:28" ht="21.75" customHeight="1" x14ac:dyDescent="0.2">
      <c r="A11" s="106" t="s">
        <v>48</v>
      </c>
      <c r="B11" s="106"/>
      <c r="D11" s="45">
        <v>0</v>
      </c>
      <c r="E11" s="15"/>
      <c r="F11" s="45">
        <v>9550419533</v>
      </c>
      <c r="G11" s="15"/>
      <c r="H11" s="45">
        <v>0</v>
      </c>
      <c r="I11" s="15"/>
      <c r="J11" s="45">
        <v>9550419533</v>
      </c>
      <c r="K11" s="15"/>
      <c r="L11" s="74">
        <f>J11/درآمد!$F$13</f>
        <v>7.8021760731565998E-3</v>
      </c>
      <c r="M11" s="15"/>
      <c r="N11" s="45">
        <v>0</v>
      </c>
      <c r="O11" s="15"/>
      <c r="P11" s="57">
        <v>32629648013</v>
      </c>
      <c r="Q11" s="15"/>
      <c r="R11" s="45">
        <v>0</v>
      </c>
      <c r="S11" s="15"/>
      <c r="T11" s="57">
        <f t="shared" ref="T11:T14" si="0">N11+P11+R11</f>
        <v>32629648013</v>
      </c>
      <c r="U11" s="15"/>
      <c r="V11" s="54">
        <f t="shared" ref="V11:V14" si="1">T11/3601100685966</f>
        <v>9.0610207429529434E-3</v>
      </c>
      <c r="X11" s="22"/>
      <c r="Z11" s="22"/>
      <c r="AA11" s="55"/>
      <c r="AB11" s="66"/>
    </row>
    <row r="12" spans="1:28" ht="21.75" customHeight="1" x14ac:dyDescent="0.2">
      <c r="A12" s="106" t="s">
        <v>46</v>
      </c>
      <c r="B12" s="106"/>
      <c r="D12" s="45">
        <v>0</v>
      </c>
      <c r="E12" s="15"/>
      <c r="F12" s="45">
        <v>9376482463</v>
      </c>
      <c r="G12" s="15"/>
      <c r="H12" s="45">
        <v>0</v>
      </c>
      <c r="I12" s="15"/>
      <c r="J12" s="45">
        <v>9376482463</v>
      </c>
      <c r="K12" s="15"/>
      <c r="L12" s="74">
        <f>J12/درآمد!$F$13</f>
        <v>7.660078897100641E-3</v>
      </c>
      <c r="M12" s="15"/>
      <c r="N12" s="45">
        <v>0</v>
      </c>
      <c r="O12" s="15"/>
      <c r="P12" s="57">
        <v>26988717250</v>
      </c>
      <c r="Q12" s="15"/>
      <c r="R12" s="45">
        <v>0</v>
      </c>
      <c r="S12" s="15"/>
      <c r="T12" s="57">
        <f t="shared" si="0"/>
        <v>26988717250</v>
      </c>
      <c r="U12" s="15"/>
      <c r="V12" s="54">
        <f t="shared" si="1"/>
        <v>7.4945744658511931E-3</v>
      </c>
      <c r="X12" s="22"/>
      <c r="Z12" s="22"/>
      <c r="AA12" s="55"/>
      <c r="AB12" s="66"/>
    </row>
    <row r="13" spans="1:28" ht="21.75" customHeight="1" x14ac:dyDescent="0.2">
      <c r="A13" s="106" t="s">
        <v>50</v>
      </c>
      <c r="B13" s="106"/>
      <c r="D13" s="45">
        <v>0</v>
      </c>
      <c r="E13" s="15"/>
      <c r="F13" s="45">
        <v>3991254750</v>
      </c>
      <c r="G13" s="15"/>
      <c r="H13" s="45">
        <v>0</v>
      </c>
      <c r="I13" s="15"/>
      <c r="J13" s="45">
        <v>3991254750</v>
      </c>
      <c r="K13" s="15"/>
      <c r="L13" s="74">
        <f>J13/درآمد!$F$13</f>
        <v>3.2606392006886745E-3</v>
      </c>
      <c r="M13" s="15"/>
      <c r="N13" s="45">
        <v>0</v>
      </c>
      <c r="O13" s="15"/>
      <c r="P13" s="57">
        <v>-6056799000</v>
      </c>
      <c r="Q13" s="15"/>
      <c r="R13" s="45">
        <v>0</v>
      </c>
      <c r="S13" s="15"/>
      <c r="T13" s="57">
        <f t="shared" si="0"/>
        <v>-6056799000</v>
      </c>
      <c r="U13" s="15"/>
      <c r="V13" s="54">
        <f t="shared" si="1"/>
        <v>-1.6819299231493872E-3</v>
      </c>
      <c r="X13" s="22"/>
      <c r="Z13" s="22"/>
      <c r="AA13" s="55"/>
      <c r="AB13" s="66"/>
    </row>
    <row r="14" spans="1:28" ht="21.75" customHeight="1" x14ac:dyDescent="0.2">
      <c r="A14" s="107" t="s">
        <v>51</v>
      </c>
      <c r="B14" s="107"/>
      <c r="D14" s="48">
        <v>0</v>
      </c>
      <c r="E14" s="15"/>
      <c r="F14" s="48">
        <v>5779928175</v>
      </c>
      <c r="G14" s="15"/>
      <c r="H14" s="48">
        <v>0</v>
      </c>
      <c r="I14" s="15"/>
      <c r="J14" s="48">
        <v>5779928175</v>
      </c>
      <c r="K14" s="15"/>
      <c r="L14" s="74">
        <f>J14/درآمد!$F$13</f>
        <v>4.7218886202565619E-3</v>
      </c>
      <c r="M14" s="15"/>
      <c r="N14" s="48">
        <v>0</v>
      </c>
      <c r="O14" s="15"/>
      <c r="P14" s="57">
        <v>-6140094037</v>
      </c>
      <c r="Q14" s="15"/>
      <c r="R14" s="48">
        <v>0</v>
      </c>
      <c r="S14" s="15"/>
      <c r="T14" s="57">
        <f t="shared" si="0"/>
        <v>-6140094037</v>
      </c>
      <c r="U14" s="15"/>
      <c r="V14" s="54">
        <f t="shared" si="1"/>
        <v>-1.7050603613858444E-3</v>
      </c>
      <c r="X14" s="22"/>
      <c r="Z14" s="22"/>
      <c r="AA14" s="55"/>
      <c r="AB14" s="66"/>
    </row>
    <row r="15" spans="1:28" ht="21.75" customHeight="1" thickBot="1" x14ac:dyDescent="0.25">
      <c r="A15" s="96" t="s">
        <v>20</v>
      </c>
      <c r="B15" s="96"/>
      <c r="D15" s="17">
        <v>0</v>
      </c>
      <c r="E15" s="15"/>
      <c r="F15" s="17">
        <f>SUM(F9:F14)</f>
        <v>66698283820</v>
      </c>
      <c r="G15" s="15"/>
      <c r="H15" s="17">
        <v>0</v>
      </c>
      <c r="I15" s="15"/>
      <c r="J15" s="17">
        <f>SUM(J9:J14)</f>
        <v>66698283820</v>
      </c>
      <c r="K15" s="15"/>
      <c r="L15" s="24">
        <f>SUM(L9:L14)</f>
        <v>5.448888945065488E-2</v>
      </c>
      <c r="M15" s="15"/>
      <c r="N15" s="17">
        <v>0</v>
      </c>
      <c r="O15" s="15"/>
      <c r="P15" s="17">
        <f>SUM(P9:P14)</f>
        <v>116850614318</v>
      </c>
      <c r="Q15" s="15"/>
      <c r="R15" s="17">
        <f>SUM(R9:R14)</f>
        <v>12061586082</v>
      </c>
      <c r="S15" s="15"/>
      <c r="T15" s="59">
        <f>SUM(T9:T14)</f>
        <v>128912200400</v>
      </c>
      <c r="U15" s="15"/>
      <c r="V15" s="24">
        <f>SUM(V9:V14)</f>
        <v>3.5797999456774178E-2</v>
      </c>
      <c r="X15" s="22"/>
      <c r="Z15" s="22"/>
      <c r="AA15" s="55"/>
      <c r="AB15" s="66"/>
    </row>
    <row r="18" spans="16:16" x14ac:dyDescent="0.2">
      <c r="P18" s="71"/>
    </row>
    <row r="19" spans="16:16" x14ac:dyDescent="0.2">
      <c r="P19" s="71"/>
    </row>
    <row r="20" spans="16:16" x14ac:dyDescent="0.2">
      <c r="P20" s="71"/>
    </row>
    <row r="21" spans="16:16" x14ac:dyDescent="0.2">
      <c r="P21" s="71"/>
    </row>
  </sheetData>
  <mergeCells count="16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5:B15"/>
    <mergeCell ref="A12:B12"/>
    <mergeCell ref="A13:B13"/>
    <mergeCell ref="A14:B14"/>
    <mergeCell ref="A10:B10"/>
    <mergeCell ref="A11:B11"/>
  </mergeCells>
  <pageMargins left="0.39" right="0.39" top="0.39" bottom="0.39" header="0" footer="0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0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'0'!Print_Area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2024-09-23T08:33:59Z</dcterms:created>
  <dcterms:modified xsi:type="dcterms:W3CDTF">2024-09-28T07:01:24Z</dcterms:modified>
</cp:coreProperties>
</file>