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elali\"/>
    </mc:Choice>
  </mc:AlternateContent>
  <xr:revisionPtr revIDLastSave="0" documentId="13_ncr:1_{9FA37C2C-26E7-4C98-9E85-FD2C3BB9D25E}" xr6:coauthVersionLast="47" xr6:coauthVersionMax="47" xr10:uidLastSave="{00000000-0000-0000-0000-000000000000}"/>
  <bookViews>
    <workbookView xWindow="-120" yWindow="-120" windowWidth="29040" windowHeight="15840" tabRatio="819" xr2:uid="{00000000-000D-0000-FFFF-FFFF00000000}"/>
  </bookViews>
  <sheets>
    <sheet name="0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0">'0'!$A$1:$E$22</definedName>
    <definedName name="_xlnm.Print_Area" localSheetId="4">اوراق!$A$1:$AL$20</definedName>
    <definedName name="_xlnm.Print_Area" localSheetId="2">'اوراق مشتقه'!$A$1:$AV$19</definedName>
    <definedName name="_xlnm.Print_Area" localSheetId="6">درآمد!$A$1:$J$14</definedName>
    <definedName name="_xlnm.Print_Area" localSheetId="10">'درآمد سپرده بانکی'!$A$1:$F$138</definedName>
    <definedName name="_xlnm.Print_Area" localSheetId="9">'درآمد سرمایه گذاری در اوراق به'!$A$1:$R$22</definedName>
    <definedName name="_xlnm.Print_Area" localSheetId="7">'درآمد سرمایه گذاری در سهام'!$A$1:$V$11</definedName>
    <definedName name="_xlnm.Print_Area" localSheetId="8">'درآمد سرمایه گذاری در صندوق'!$A$1:$V$17</definedName>
    <definedName name="_xlnm.Print_Area" localSheetId="15">'درآمد ناشی از تغییر قیمت اوراق'!$A$1:$Q$28</definedName>
    <definedName name="_xlnm.Print_Area" localSheetId="14">'درآمد ناشی از فروش'!$A$1:$Q$11</definedName>
    <definedName name="_xlnm.Print_Area" localSheetId="11">'سایر درآمدها'!$A$1:$F$12</definedName>
    <definedName name="_xlnm.Print_Area" localSheetId="5">سپرده!$A$1:$M$71</definedName>
    <definedName name="_xlnm.Print_Area" localSheetId="1">سهام!$A$1:$Z$11</definedName>
    <definedName name="_xlnm.Print_Area" localSheetId="12">'سود اوراق بهادار'!$A$1:$S$14</definedName>
    <definedName name="_xlnm.Print_Area" localSheetId="13">'سود سپرده بانکی'!$A$1:$M$138</definedName>
    <definedName name="_xlnm.Print_Area" localSheetId="3">'واحدهای صندوق'!$A$1:$Z$16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9" l="1"/>
  <c r="G9" i="19"/>
  <c r="I9" i="19"/>
  <c r="M9" i="19"/>
  <c r="O9" i="19"/>
  <c r="Q9" i="19"/>
  <c r="AL9" i="5"/>
  <c r="M48" i="18"/>
  <c r="G48" i="18"/>
  <c r="R11" i="11"/>
  <c r="R12" i="11"/>
  <c r="R13" i="11"/>
  <c r="R14" i="11"/>
  <c r="R15" i="11"/>
  <c r="R16" i="11"/>
  <c r="R17" i="11"/>
  <c r="R18" i="11"/>
  <c r="R10" i="11"/>
  <c r="R9" i="11"/>
  <c r="Q25" i="21" l="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9" i="21"/>
  <c r="Q8" i="21"/>
  <c r="I25" i="21"/>
  <c r="I24" i="21"/>
  <c r="I23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9" i="21"/>
  <c r="I8" i="21"/>
  <c r="I8" i="19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8" i="18"/>
  <c r="F12" i="8"/>
  <c r="F10" i="8"/>
  <c r="F8" i="8"/>
  <c r="J8" i="8" s="1"/>
  <c r="J10" i="7"/>
  <c r="L10" i="7" s="1"/>
  <c r="J11" i="7"/>
  <c r="J12" i="7"/>
  <c r="J13" i="7"/>
  <c r="L13" i="7" s="1"/>
  <c r="J14" i="7"/>
  <c r="L14" i="7" s="1"/>
  <c r="J15" i="7"/>
  <c r="J16" i="7"/>
  <c r="J17" i="7"/>
  <c r="L17" i="7" s="1"/>
  <c r="J18" i="7"/>
  <c r="L18" i="7" s="1"/>
  <c r="J19" i="7"/>
  <c r="J20" i="7"/>
  <c r="J21" i="7"/>
  <c r="L21" i="7" s="1"/>
  <c r="J22" i="7"/>
  <c r="L22" i="7" s="1"/>
  <c r="J23" i="7"/>
  <c r="J24" i="7"/>
  <c r="J25" i="7"/>
  <c r="L25" i="7" s="1"/>
  <c r="J26" i="7"/>
  <c r="L26" i="7" s="1"/>
  <c r="J27" i="7"/>
  <c r="J28" i="7"/>
  <c r="J29" i="7"/>
  <c r="L29" i="7" s="1"/>
  <c r="J30" i="7"/>
  <c r="L30" i="7" s="1"/>
  <c r="J31" i="7"/>
  <c r="J32" i="7"/>
  <c r="J33" i="7"/>
  <c r="L33" i="7" s="1"/>
  <c r="J34" i="7"/>
  <c r="L34" i="7" s="1"/>
  <c r="J35" i="7"/>
  <c r="J36" i="7"/>
  <c r="J37" i="7"/>
  <c r="L37" i="7" s="1"/>
  <c r="J38" i="7"/>
  <c r="L38" i="7" s="1"/>
  <c r="J39" i="7"/>
  <c r="J40" i="7"/>
  <c r="J41" i="7"/>
  <c r="L41" i="7" s="1"/>
  <c r="J42" i="7"/>
  <c r="L42" i="7" s="1"/>
  <c r="J43" i="7"/>
  <c r="J44" i="7"/>
  <c r="J45" i="7"/>
  <c r="L45" i="7" s="1"/>
  <c r="J46" i="7"/>
  <c r="L46" i="7" s="1"/>
  <c r="J47" i="7"/>
  <c r="J48" i="7"/>
  <c r="J49" i="7"/>
  <c r="L49" i="7" s="1"/>
  <c r="J50" i="7"/>
  <c r="L50" i="7" s="1"/>
  <c r="J51" i="7"/>
  <c r="J52" i="7"/>
  <c r="J53" i="7"/>
  <c r="L53" i="7" s="1"/>
  <c r="J54" i="7"/>
  <c r="L54" i="7" s="1"/>
  <c r="J55" i="7"/>
  <c r="J56" i="7"/>
  <c r="J57" i="7"/>
  <c r="L57" i="7" s="1"/>
  <c r="J58" i="7"/>
  <c r="L58" i="7" s="1"/>
  <c r="J59" i="7"/>
  <c r="J60" i="7"/>
  <c r="J61" i="7"/>
  <c r="L61" i="7" s="1"/>
  <c r="J62" i="7"/>
  <c r="L62" i="7" s="1"/>
  <c r="J63" i="7"/>
  <c r="J64" i="7"/>
  <c r="J65" i="7"/>
  <c r="L65" i="7" s="1"/>
  <c r="J66" i="7"/>
  <c r="L66" i="7" s="1"/>
  <c r="J67" i="7"/>
  <c r="J68" i="7"/>
  <c r="J9" i="7"/>
  <c r="L9" i="7" s="1"/>
  <c r="J8" i="7"/>
  <c r="L8" i="7" s="1"/>
  <c r="X19" i="5"/>
  <c r="Z19" i="5"/>
  <c r="AB19" i="5"/>
  <c r="F15" i="4"/>
  <c r="H15" i="4"/>
  <c r="L15" i="4"/>
  <c r="N15" i="4"/>
  <c r="P15" i="4"/>
  <c r="V15" i="4"/>
  <c r="X15" i="4"/>
  <c r="Z15" i="4"/>
  <c r="Z11" i="4"/>
  <c r="Z12" i="4"/>
  <c r="Z13" i="4"/>
  <c r="Z14" i="4"/>
  <c r="Z10" i="4"/>
  <c r="Z9" i="4"/>
  <c r="Z10" i="2"/>
  <c r="Z9" i="2"/>
  <c r="H10" i="2"/>
  <c r="F10" i="2"/>
  <c r="V15" i="10"/>
  <c r="V11" i="10"/>
  <c r="V12" i="10"/>
  <c r="V13" i="10"/>
  <c r="V14" i="10"/>
  <c r="V10" i="10"/>
  <c r="V9" i="10"/>
  <c r="V10" i="9"/>
  <c r="V9" i="9"/>
  <c r="F11" i="14"/>
  <c r="D11" i="14"/>
  <c r="J10" i="8"/>
  <c r="J12" i="8"/>
  <c r="L11" i="7"/>
  <c r="L12" i="7"/>
  <c r="L15" i="7"/>
  <c r="L16" i="7"/>
  <c r="L19" i="7"/>
  <c r="L20" i="7"/>
  <c r="L23" i="7"/>
  <c r="L24" i="7"/>
  <c r="L27" i="7"/>
  <c r="L28" i="7"/>
  <c r="L31" i="7"/>
  <c r="L32" i="7"/>
  <c r="L35" i="7"/>
  <c r="L36" i="7"/>
  <c r="L39" i="7"/>
  <c r="L40" i="7"/>
  <c r="L43" i="7"/>
  <c r="L44" i="7"/>
  <c r="L47" i="7"/>
  <c r="L48" i="7"/>
  <c r="L51" i="7"/>
  <c r="L52" i="7"/>
  <c r="L55" i="7"/>
  <c r="L56" i="7"/>
  <c r="L59" i="7"/>
  <c r="L60" i="7"/>
  <c r="L63" i="7"/>
  <c r="L64" i="7"/>
  <c r="L67" i="7"/>
  <c r="L68" i="7"/>
  <c r="AL19" i="5"/>
  <c r="AL11" i="5"/>
  <c r="AL12" i="5"/>
  <c r="AL13" i="5"/>
  <c r="AL14" i="5"/>
  <c r="AL15" i="5"/>
  <c r="AL16" i="5"/>
  <c r="AL17" i="5"/>
  <c r="AL18" i="5"/>
  <c r="AL10" i="5"/>
  <c r="L69" i="7" l="1"/>
  <c r="Q26" i="21"/>
  <c r="O26" i="21"/>
  <c r="M26" i="21"/>
  <c r="I26" i="21"/>
  <c r="G26" i="21"/>
  <c r="E26" i="21"/>
  <c r="M137" i="18"/>
  <c r="K137" i="18"/>
  <c r="I137" i="18"/>
  <c r="G137" i="18"/>
  <c r="E137" i="18"/>
  <c r="C137" i="18"/>
  <c r="S13" i="17"/>
  <c r="O13" i="17"/>
  <c r="M13" i="17"/>
  <c r="I13" i="17"/>
  <c r="F137" i="13"/>
  <c r="D137" i="13"/>
  <c r="D19" i="11"/>
  <c r="F19" i="11"/>
  <c r="J19" i="11"/>
  <c r="L19" i="11"/>
  <c r="N19" i="11"/>
  <c r="R19" i="11"/>
  <c r="T15" i="10"/>
  <c r="R15" i="10"/>
  <c r="P15" i="10"/>
  <c r="H15" i="10"/>
  <c r="F15" i="10"/>
  <c r="J15" i="10"/>
  <c r="F9" i="8" s="1"/>
  <c r="J9" i="8" s="1"/>
  <c r="T10" i="9"/>
  <c r="P10" i="9"/>
  <c r="J69" i="7"/>
  <c r="H69" i="7"/>
  <c r="F69" i="7"/>
  <c r="D69" i="7"/>
  <c r="AJ19" i="5"/>
  <c r="AH19" i="5"/>
  <c r="V19" i="5"/>
  <c r="T19" i="5"/>
  <c r="R19" i="5"/>
  <c r="X10" i="2"/>
  <c r="V10" i="2"/>
  <c r="F11" i="8" l="1"/>
  <c r="J11" i="8" l="1"/>
  <c r="J13" i="8" s="1"/>
  <c r="F13" i="8"/>
  <c r="H10" i="8" l="1"/>
  <c r="L9" i="9"/>
  <c r="L10" i="9" s="1"/>
  <c r="H8" i="8"/>
  <c r="L11" i="10"/>
  <c r="L9" i="10"/>
  <c r="H12" i="8"/>
  <c r="L10" i="10"/>
  <c r="L14" i="10"/>
  <c r="H9" i="8"/>
  <c r="L13" i="10"/>
  <c r="L12" i="10"/>
  <c r="H11" i="8"/>
  <c r="H13" i="8" l="1"/>
  <c r="L15" i="10"/>
</calcChain>
</file>

<file path=xl/sharedStrings.xml><?xml version="1.0" encoding="utf-8"?>
<sst xmlns="http://schemas.openxmlformats.org/spreadsheetml/2006/main" count="762" uniqueCount="287">
  <si>
    <t>صندوق قابل معامله با درآمد ثابت ماهور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</si>
  <si>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</si>
  <si>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</si>
  <si>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</si>
  <si>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</si>
  <si>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</si>
  <si>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</si>
  <si>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</si>
  <si>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</si>
  <si>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</si>
  <si>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</si>
  <si>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</si>
  <si>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</si>
  <si>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</si>
  <si>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</si>
  <si>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</si>
  <si>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</si>
  <si>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</si>
  <si>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</si>
  <si>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داروسازی‌ امین‌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</si>
  <si>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</si>
  <si>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</si>
  <si>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</si>
  <si>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</si>
  <si>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</si>
  <si>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</si>
  <si>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</si>
  <si>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</si>
  <si>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</si>
  <si>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</si>
  <si>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</si>
  <si>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</si>
  <si>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</si>
  <si>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</si>
  <si>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</si>
  <si>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</si>
  <si>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</si>
  <si>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-</t>
  </si>
  <si>
    <t>1404/04/19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</si>
  <si>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</si>
  <si>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</si>
  <si>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</si>
  <si>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</si>
  <si>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</si>
  <si>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</si>
  <si>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قیمت ابطال / بازار هر واحد</t>
  </si>
  <si>
    <t>ص.س. اهرمی نارنج - واحدهای عادی</t>
  </si>
  <si>
    <t>صندوق اهرمی جهش-واحدهای عادی</t>
  </si>
  <si>
    <t>صندوق س سهامی بیدار-واحدهای عادی</t>
  </si>
  <si>
    <t>صندوق س. اهرمی کاریزما-واحد عادی</t>
  </si>
  <si>
    <t>صندوق س.بخشی صنایع معیار-ب</t>
  </si>
  <si>
    <t>صندوق س.سهام آوای معیار-س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</si>
  <si>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</si>
  <si>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</si>
  <si>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</si>
  <si>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</si>
  <si>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</si>
  <si>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</si>
  <si>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</si>
  <si>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</si>
  <si>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</si>
  <si>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</si>
  <si>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</si>
  <si>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</si>
  <si>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</si>
  <si>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</si>
  <si>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</si>
  <si>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</si>
  <si>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</si>
  <si>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</si>
  <si>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</si>
  <si>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</si>
  <si>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اسنادخزانه-م5بودجه01-041015</t>
  </si>
  <si>
    <t>1401/12/08</t>
  </si>
  <si>
    <t>1404/10/14</t>
  </si>
  <si>
    <t>صکوک مرابحه فولاژ612-بدون ضامن</t>
  </si>
  <si>
    <t>1402/12/22</t>
  </si>
  <si>
    <t>1406/12/22</t>
  </si>
  <si>
    <t>صکوک مرابحه کترام505-بدون ضامن</t>
  </si>
  <si>
    <t>1402/05/21</t>
  </si>
  <si>
    <t>1405/05/21</t>
  </si>
  <si>
    <t>مرابحه تولید اصفهان مقدم050201</t>
  </si>
  <si>
    <t>1403/02/01</t>
  </si>
  <si>
    <t>1405/02/01</t>
  </si>
  <si>
    <t>مرابحه عام دولت 166-ش.خ050419</t>
  </si>
  <si>
    <t>1403/04/19</t>
  </si>
  <si>
    <t>1405/04/19</t>
  </si>
  <si>
    <t>اجاره توان آفرین ساز 14070216</t>
  </si>
  <si>
    <t>1403/02/16</t>
  </si>
  <si>
    <t>1407/02/16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</si>
  <si>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</si>
  <si>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</si>
  <si>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</si>
  <si>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</si>
  <si>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</si>
  <si>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</si>
  <si>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 053510277000000458</t>
  </si>
  <si>
    <t>سپرده کوتاه مدت بانک گردشگری قیطریه(کوتاه مدت) 133996715420801</t>
  </si>
  <si>
    <t>سپرده کوتاه مدت بانک گردشگری مرکزی( کوتاه مدت) 110996715420801</t>
  </si>
  <si>
    <t>سپرده کوتاه مدت بانک صادرات شریعتی( کوتاه مدت) 0218596079008</t>
  </si>
  <si>
    <t>سپرده بلند مدت بانک گردشگری ملاصدرا 15233315420801</t>
  </si>
  <si>
    <t>سپرده بلند مدت بانک گردشگری ملاصدرا 15233315420802</t>
  </si>
  <si>
    <t>سپرده کوتاه مدت بانک خاورمیانه مهستان (کوتاه مدت) 100510810707075782</t>
  </si>
  <si>
    <t>سپرده بلند مدت بانک گردشگری ملاصدرا 15233315420803</t>
  </si>
  <si>
    <t>سپرده کوتاه مدت بانک اقتصاد نوین مطهری(کوتاه مدت) 16285072579101</t>
  </si>
  <si>
    <t>سپرده کوتاه مدت بانک ملت پونک ( کوتاه مدت)  9110373439</t>
  </si>
  <si>
    <t>سپرده کوتاه مدت بانک تجارت نجات الهی شمالی ( حساب جاری) 177002431115</t>
  </si>
  <si>
    <t>سپرده کوتاه مدت بانک تجارت نجات الهی شمالی (کوتاه مدت) 0279000820826</t>
  </si>
  <si>
    <t>سپرده بلند مدت بانک تجارت نجات الهی شمالی 0479602341456</t>
  </si>
  <si>
    <t>سپرده بلند مدت بانک گردشگری قیطریه 13333315420801</t>
  </si>
  <si>
    <t>سپرده بلند مدت بانک گردشگری قیطریه 13333315420802</t>
  </si>
  <si>
    <t>سپرده بلند مدت بانک گردشگری قیطریه 13333315420803</t>
  </si>
  <si>
    <t>سپرده بلند مدت بانک گردشگری قیطریه 13333315420804</t>
  </si>
  <si>
    <t>سپرده بلند مدت بانک گردشگری قیطریه 13333315420805</t>
  </si>
  <si>
    <t>سپرده بلند مدت بانک تجارت مطهری دریای نور 0479602785530</t>
  </si>
  <si>
    <t>سپرده بلند مدت بانک تجارت  ولیعصر امیراکرم 0479602795385</t>
  </si>
  <si>
    <t>سپرده بلند مدت بانک گردشگری قیطریه 13333315420806</t>
  </si>
  <si>
    <t>سپرده بلند مدت بانک گردشگری قیطریه 13330115420802</t>
  </si>
  <si>
    <t>سپرده بلند مدت موسسه اعتباری ملل بلوار دریا 053560388000000018</t>
  </si>
  <si>
    <t>سپرده بلند مدت بانک تجارت سه راه آذری 0479602971933</t>
  </si>
  <si>
    <t>سپرده بلند مدت موسسه اعتباری ملل بلوار دریا 053560388000000039</t>
  </si>
  <si>
    <t>سپرده بلند مدت موسسه اعتباری ملل جنت آباد 041460345000000753</t>
  </si>
  <si>
    <t>سپرده بلند مدت موسسه اعتباری ملل جنت آباد 041460345000000756</t>
  </si>
  <si>
    <t>سپرده بلند مدت موسسه اعتباری ملل بلوار دریا 053560388000000043</t>
  </si>
  <si>
    <t>سپرده بلند مدت موسسه اعتباری ملل بلوار دریا 053560388000000051</t>
  </si>
  <si>
    <t>سپرده بلند مدت موسسه اعتباری ملل جنت آباد 041460345000000762</t>
  </si>
  <si>
    <t>سپرده بلند مدت بانک تجارت تخصصی بورس 0479603088245</t>
  </si>
  <si>
    <t>سپرده کوتاه مدت بانک صادرات بورس کالا ( کوتاه مدت) 0219058905009</t>
  </si>
  <si>
    <t>سپرده بلند مدت بانک صادرات بورس کالا 0407309405008</t>
  </si>
  <si>
    <t>سپرده بلند مدت بانک صادرات بورس کالا 0407309417009</t>
  </si>
  <si>
    <t>سپرده بلند مدت بانک صادرات بورس کالا 0407309416000</t>
  </si>
  <si>
    <t>سپرده بلند مدت بانک صادرات بورس کالا 0407309402003</t>
  </si>
  <si>
    <t>سپرده بلند مدت بانک صادرات بورس کالا 0407309413006</t>
  </si>
  <si>
    <t>سپرده بلند مدت بانک صادرات بورس کالا 0407309401005</t>
  </si>
  <si>
    <t>سپرده بلند مدت بانک صادرات بورس کالا 0407309415002</t>
  </si>
  <si>
    <t>سپرده بلند مدت موسسه اعتباری ملل بلوار دریا 053560388000000077</t>
  </si>
  <si>
    <t>سپرده بلند مدت بانک صادرات بورس کالا 0407313338002</t>
  </si>
  <si>
    <t>سپرده بلند مدت بانک صادرات بورس کالا 0407314758001</t>
  </si>
  <si>
    <t>سپرده بلند مدت موسسه اعتباری ملل بلوار دریا 053560388000000095</t>
  </si>
  <si>
    <t>سپرده بلند مدت موسسه اعتباری ملل جنت آباد 041460345000000773</t>
  </si>
  <si>
    <t>سپرده بلند مدت موسسه اعتباری ملل بلوار دریا 053560388000000099</t>
  </si>
  <si>
    <t>سپرده بلند مدت موسسه اعتباری ملل جنت آباد 041460345000000777</t>
  </si>
  <si>
    <t>سپرده بلند مدت موسسه اعتباری ملل جنت آباد 041460345000000783</t>
  </si>
  <si>
    <t>سپرده بلند مدت موسسه اعتباری ملل بلوار دریا 053560388000000110</t>
  </si>
  <si>
    <t>سپرده کوتاه مدت بانک پاسارگاد هفت تیر ( کوتاه مدت) 2078100197702011</t>
  </si>
  <si>
    <t>سپرده بلند مدت بانک پاسارگاد هفت تیر 207303197702011</t>
  </si>
  <si>
    <t>سپرده بلند مدت بانک پاسارگاد هفت تیر 207303197702012</t>
  </si>
  <si>
    <t>سپرده بلند مدت بانک پاسارگاد هفت تیر 207303197702013</t>
  </si>
  <si>
    <t>سپرده بلند مدت بانک پاسارگاد هفت تیر 207303197702015</t>
  </si>
  <si>
    <t>سپرده بلند مدت بانک پاسارگاد هفت تیر 207303197702016</t>
  </si>
  <si>
    <t>سپرده بلند مدت بانک پاسارگاد هفت تیر 207303197702017</t>
  </si>
  <si>
    <t>سپرده بلند مدت بانک پاسارگاد هفت تیر 207303197702018</t>
  </si>
  <si>
    <t>سپرده بلند مدت بانک پاسارگاد هفت تیر 207303197702019</t>
  </si>
  <si>
    <t>سپرده بلند مدت موسسه اعتباری ملل بلوار دریا 053560345000000796</t>
  </si>
  <si>
    <t>سپرده بلند مدت موسسه اعتباری ملل جنت آباد 041460345000000795</t>
  </si>
  <si>
    <t>سپرده بلند مدت بانک پاسارگاد هفت تیر 2073031977020110</t>
  </si>
  <si>
    <t>سپرده بلند مدت بانک ملت پونک 2268085510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</si>
  <si>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</si>
  <si>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</si>
  <si>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</si>
  <si>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</si>
  <si>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</si>
  <si>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</si>
  <si>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</si>
  <si>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</si>
  <si>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</si>
  <si>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</si>
  <si>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</si>
  <si>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</si>
  <si>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</si>
  <si>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</si>
  <si>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</si>
  <si>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</si>
  <si>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</si>
  <si>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</si>
  <si>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</si>
  <si>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</si>
  <si>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</si>
  <si>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</si>
  <si>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</si>
  <si>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</si>
  <si>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</si>
  <si>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</si>
  <si>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</si>
  <si>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</si>
  <si>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</si>
  <si>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</si>
  <si>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</si>
  <si>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</si>
  <si>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</si>
  <si>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</si>
  <si>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</si>
  <si>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</si>
  <si>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بلند مدت بانک گردشگری مرکزی 110140515420804</t>
  </si>
  <si>
    <t>سپرده بلند مدت بانک گردشگری مرکزی 110140515420805</t>
  </si>
  <si>
    <t>سپرده بلند مدت بانک گردشگری مرکزی 110140515420806</t>
  </si>
  <si>
    <t>سپرده بلند مدت بانک گردشگری مرکزی 110140515420807</t>
  </si>
  <si>
    <t>سپرده بلند مدت بانک گردشگری مرکزی 1101405154208014</t>
  </si>
  <si>
    <t>سپرده بلند مدت بانک گردشگری مرکزی 1101405154208015</t>
  </si>
  <si>
    <t>سپرده بلند مدت بانک گردشگری مرکزی 1101405154208016</t>
  </si>
  <si>
    <t>سپرده بلند مدت بانک گردشگری مرکزی 1101405154208018</t>
  </si>
  <si>
    <t>سپرده بلند مدت بانک گردشگری مرکزی 1101405154208019</t>
  </si>
  <si>
    <t>سپرده بلند مدت بانک گردشگری مرکزی 1101405154208020</t>
  </si>
  <si>
    <t>سپرده بلند مدت بانک گردشگری مرکزی 1101405154208021</t>
  </si>
  <si>
    <t>سپرده بلند مدت بانک گردشگری مرکزی 1101405154208022</t>
  </si>
  <si>
    <t>سپرده بلند مدت بانک گردشگری مرکزی 1101405154208023</t>
  </si>
  <si>
    <t>سپرده بلند مدت بانک اقتصاد نوین مطهری 16228372579101</t>
  </si>
  <si>
    <t>سپرده بلند مدت بانک گردشگری مرکزی  1101405154208024</t>
  </si>
  <si>
    <t>سپرده بلند مدت بانک گردشگری مرکزی 1101405154208025</t>
  </si>
  <si>
    <t>سپرده بلند مدت موسسه اعتباری ملل بلوار دریا 053560345000000454</t>
  </si>
  <si>
    <t>سپرده بلند مدت موسسه اعتباری ملل جنت آباد 041460345000000453</t>
  </si>
  <si>
    <t>سپرده بلند مدت بانک گردشگری مرکزی 1101405154208026</t>
  </si>
  <si>
    <t>سپرده بلند مدت موسسه اعتباری ملل جنت آباد 041460345000000462</t>
  </si>
  <si>
    <t>سپرده بلند مدت موسسه اعتباری ملل جنت آباد 014160345000000465</t>
  </si>
  <si>
    <t>سپرده بلند مدت موسسه اعتباری ملل بلوار دریا 053560645000000468</t>
  </si>
  <si>
    <t>سپرده بلند مدت موسسه اعتباری ملل بلوار دریا 053560345000000474</t>
  </si>
  <si>
    <t>سپرده بلند مدت موسسه اعتباری ملل جنت آباد 041460345000000473</t>
  </si>
  <si>
    <t>سپرده بلند مدت موسسه اعتباری ملل جنت آباد 041460345000000476</t>
  </si>
  <si>
    <t>سپرده بلند مدت موسسه اعتباری ملل بلوار دریا 053560345000000477</t>
  </si>
  <si>
    <t>سپرده بلند مدت بانک گردشگری مرکزی 1101405154208027</t>
  </si>
  <si>
    <t>سپرده بلند مدت بانک گردشگری مرکزی 1101405154208028</t>
  </si>
  <si>
    <t>سپرده بلند مدت بانک گردشگری مرکزی 1101405154208029</t>
  </si>
  <si>
    <t>سپرده بلند مدت بانک گردشگری مرکزی 1101405154208030</t>
  </si>
  <si>
    <t>سپرده بلند مدت بانک گردشگری مرکزی 1101405154208031</t>
  </si>
  <si>
    <t>سپرده بلند مدت بانک گردشگری مرکزی 1101405154208032</t>
  </si>
  <si>
    <t>سپرده بلند مدت موسسه اعتباری ملل بلوار دریا 053560345000000499</t>
  </si>
  <si>
    <t>سپرده بلند مدت موسسه اعتباری ملل جنت آباد 041460345000000504</t>
  </si>
  <si>
    <t>سپرده بلند مدت بانک ملت پونک  9111098145</t>
  </si>
  <si>
    <t>سپرده بلند مدت بانک ملت پونک  9111067977</t>
  </si>
  <si>
    <t>سپرده بلند مدت بانک ملت پونک  9111070749</t>
  </si>
  <si>
    <t>سپرده بلند مدت بانک ملت پونک  9111082334</t>
  </si>
  <si>
    <t>سپرده بلند مدت بانک ملت پونک  9111080649</t>
  </si>
  <si>
    <t>سپرده بلند مدت بانک ملت پونک  9111078452</t>
  </si>
  <si>
    <t>سپرده بلند مدت بانک گردشگری مرکزی 11033315420801</t>
  </si>
  <si>
    <t>سپرده بلند مدت موسسه اعتباری ملل جنت آباد 041460345000000527</t>
  </si>
  <si>
    <t>سپرده بلند مدت بانک ملت پونک 9114148241</t>
  </si>
  <si>
    <t>سپرده بلند مدت بانک ملت پونک 9114930983</t>
  </si>
  <si>
    <t>سپرده بلند مدت بانک ملت پونک 9115525665</t>
  </si>
  <si>
    <t>سپرده بلند مدت موسسه اعتباری ملل جنت آباد 041460345000000561</t>
  </si>
  <si>
    <t>سپرده بلند مدت موسسه اعتباری ملل بلوار دریا 053560345000000563</t>
  </si>
  <si>
    <t>سپرده بلند مدت بانک گردشگری مرکزی 1101405154208033</t>
  </si>
  <si>
    <t>سپرده بلند مدت موسسه اعتباری ملل بلوار دریا 053560345000000592</t>
  </si>
  <si>
    <t>سپرده بلند مدت موسسه اعتباری ملل بلوار دریا 053560345000000613</t>
  </si>
  <si>
    <t>سپرده بلند مدت بانک گردشگری مرکزی 11033315420802</t>
  </si>
  <si>
    <t>سپرده بلند مدت بانک تجارت نجات الهی شمالی 0479602515788</t>
  </si>
  <si>
    <t>سپرده بلند مدت موسسه اعتباری ملل بلوار دریا 053560345000000638</t>
  </si>
  <si>
    <t>سپرده بلند مدت موسسه اعتباری ملل بلوار دریا 053560345000000639</t>
  </si>
  <si>
    <t>سپرده بلند مدت موسسه اعتباری ملل بلوار دریا 053560345000000653</t>
  </si>
  <si>
    <t>سپرده بلند مدت موسسه اعتباری ملل بلوار دریا 053560345000000665</t>
  </si>
  <si>
    <t>سپرده بلند مدت موسسه اعتباری ملل بلوار دریا 053560345000000670</t>
  </si>
  <si>
    <t>سپرده بلند مدت موسسه اعتباری ملل جنت آباد 041460345000000691</t>
  </si>
  <si>
    <t>سپرده بلند مدت موسسه اعتباری ملل جنت آباد 041460345000000708</t>
  </si>
  <si>
    <t>سپرده بلند مدت موسسه اعتباری ملل بلوار دریا 053560345000000709</t>
  </si>
  <si>
    <t>سپرده بلند مدت موسسه اعتباری ملل بلوار دریا 053560345000000716</t>
  </si>
  <si>
    <t>سپرده بلند مدت بانک تجارت سه راه آذری 0479602795242</t>
  </si>
  <si>
    <t>سپرده بلند مدت موسسه اعتباری ملل بلوار دریا 053560345000000720</t>
  </si>
  <si>
    <t>سپرده بلند مدت موسسه اعتباری ملل بلوار دریا 053560345000000726</t>
  </si>
  <si>
    <t>سپرده بلند مدت موسسه اعتباری ملل جنت آباد 041460345000000733</t>
  </si>
  <si>
    <t>سپرده بلند مدت موسسه اعتباری ملل بلوار دریا 053560345000000736</t>
  </si>
  <si>
    <t>سپرده بلند مدت موسسه اعتباری ملل جنت آباد 041460345000000734</t>
  </si>
  <si>
    <t>سپرده بلند مدت موسسه اعتباری ملل بلوار دریا 053560388000000011</t>
  </si>
  <si>
    <t>سپرده بلند مدت موسسه اعتباری ملل جنت آباد 041460345000000743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</si>
  <si>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</si>
  <si>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</si>
  <si>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</si>
  <si>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</si>
  <si>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</si>
  <si>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</si>
  <si>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</si>
  <si>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</si>
  <si>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</si>
  <si>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</si>
  <si>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</si>
  <si>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</si>
  <si>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</si>
  <si>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</si>
  <si>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</si>
  <si>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</si>
  <si>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ظامین4041</t>
  </si>
  <si>
    <t>......</t>
  </si>
  <si>
    <t>.....</t>
  </si>
  <si>
    <t>.......</t>
  </si>
  <si>
    <t>صندوق سرمایه‌گذاری در اوراق بهادار بادرآمد ثابت ماهور</t>
  </si>
  <si>
    <t>‫صورت وضعیت پورتفوی</t>
  </si>
  <si>
    <t>برای ماه منتهی به 31 مرداد ماه  1403</t>
  </si>
  <si>
    <t>….....</t>
  </si>
  <si>
    <t xml:space="preserve">تعداد واحد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</si>
</sst>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</cellStyleXfs>
  <cellXfs count="115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37" fontId="4" fillId="0" borderId="6" xfId="0" applyNumberFormat="1" applyFont="1" applyFill="1" applyBorder="1" applyAlignment="1">
      <alignment horizontal="center" vertical="center"/>
    </xf>
    <xf numFmtId="10" fontId="0" fillId="0" borderId="0" xfId="2" applyNumberFormat="1" applyFont="1" applyAlignment="1">
      <alignment horizontal="left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9" fontId="4" fillId="0" borderId="6" xfId="2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37" fontId="4" fillId="0" borderId="2" xfId="0" applyNumberFormat="1" applyFont="1" applyFill="1" applyBorder="1" applyAlignment="1">
      <alignment horizontal="center" vertical="top"/>
    </xf>
    <xf numFmtId="37" fontId="4" fillId="0" borderId="0" xfId="0" applyNumberFormat="1" applyFont="1" applyFill="1" applyAlignment="1">
      <alignment horizontal="center" vertical="top"/>
    </xf>
    <xf numFmtId="37" fontId="4" fillId="0" borderId="6" xfId="0" applyNumberFormat="1" applyFont="1" applyFill="1" applyBorder="1" applyAlignment="1">
      <alignment horizontal="center" vertical="top"/>
    </xf>
    <xf numFmtId="0" fontId="7" fillId="0" borderId="0" xfId="3" applyFont="1" applyAlignment="1">
      <alignment vertical="center"/>
    </xf>
    <xf numFmtId="0" fontId="7" fillId="0" borderId="0" xfId="3" applyFont="1"/>
    <xf numFmtId="0" fontId="6" fillId="0" borderId="0" xfId="3"/>
    <xf numFmtId="0" fontId="8" fillId="0" borderId="0" xfId="3" applyFont="1" applyAlignment="1">
      <alignment vertical="center"/>
    </xf>
    <xf numFmtId="0" fontId="8" fillId="0" borderId="0" xfId="3" applyFont="1"/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0" fontId="4" fillId="0" borderId="2" xfId="2" applyNumberFormat="1" applyFont="1" applyFill="1" applyBorder="1" applyAlignment="1">
      <alignment horizontal="center" vertical="top"/>
    </xf>
    <xf numFmtId="10" fontId="4" fillId="0" borderId="0" xfId="2" applyNumberFormat="1" applyFont="1" applyFill="1" applyAlignment="1">
      <alignment horizontal="center" vertical="top"/>
    </xf>
    <xf numFmtId="10" fontId="4" fillId="0" borderId="6" xfId="2" applyNumberFormat="1" applyFont="1" applyFill="1" applyBorder="1" applyAlignment="1">
      <alignment horizontal="center" vertical="top"/>
    </xf>
    <xf numFmtId="10" fontId="4" fillId="0" borderId="6" xfId="2" applyNumberFormat="1" applyFont="1" applyFill="1" applyBorder="1" applyAlignment="1">
      <alignment horizontal="center" vertical="center"/>
    </xf>
    <xf numFmtId="10" fontId="4" fillId="0" borderId="4" xfId="2" applyNumberFormat="1" applyFont="1" applyFill="1" applyBorder="1" applyAlignment="1">
      <alignment horizontal="center" vertical="top"/>
    </xf>
    <xf numFmtId="165" fontId="0" fillId="0" borderId="0" xfId="2" applyNumberFormat="1" applyFont="1" applyAlignment="1">
      <alignment horizontal="left"/>
    </xf>
    <xf numFmtId="10" fontId="4" fillId="0" borderId="0" xfId="2" applyNumberFormat="1" applyFont="1" applyFill="1" applyBorder="1" applyAlignment="1">
      <alignment horizontal="center" vertical="center"/>
    </xf>
    <xf numFmtId="10" fontId="4" fillId="0" borderId="4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left"/>
    </xf>
    <xf numFmtId="37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0" applyNumberFormat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</cellXfs>
  <cellStyles count="4">
    <cellStyle name="Comma" xfId="1" builtinId="3"/>
    <cellStyle name="Normal" xfId="0" builtinId="0"/>
    <cellStyle name="Normal 2" xfId="3" xr:uid="{262AFB0E-3BA9-4375-8E77-85ED54A1928B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BE335E2A-2373-4E9D-B58D-C2CB1E99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8465-B6E1-40F3-AA33-9887CFC36B4E}">
  <dimension ref="A20:L25"/>
  <sheetViews>
    <sheetView showGridLines="0" rightToLeft="1" tabSelected="1" zoomScaleNormal="100" zoomScaleSheetLayoutView="103" workbookViewId="0">
      <selection activeCell="A20" sqref="A20:E20"/>
    </sheetView>
  </sheetViews>
  <sheetFormatPr defaultRowHeight="15" x14ac:dyDescent="0.25"/>
  <cols>
    <col min="1" max="4" width="9.140625" style="60"/>
    <col min="5" max="5" width="15.5703125" style="60" customWidth="1"/>
    <col min="6" max="16384" width="9.140625" style="60"/>
  </cols>
  <sheetData>
    <row r="20" spans="1:12" ht="26.25" customHeight="1" x14ac:dyDescent="0.6">
      <c r="A20" s="94" t="s">
        <v>282</v>
      </c>
      <c r="B20" s="94"/>
      <c r="C20" s="94"/>
      <c r="D20" s="94"/>
      <c r="E20" s="94"/>
      <c r="F20" s="58"/>
      <c r="G20" s="58"/>
      <c r="H20" s="58"/>
      <c r="I20" s="59"/>
      <c r="J20" s="59"/>
      <c r="K20" s="93"/>
      <c r="L20" s="93"/>
    </row>
    <row r="21" spans="1:12" ht="24" x14ac:dyDescent="0.6">
      <c r="A21" s="94" t="s">
        <v>283</v>
      </c>
      <c r="B21" s="94"/>
      <c r="C21" s="94"/>
      <c r="D21" s="94"/>
      <c r="E21" s="94"/>
      <c r="F21" s="58"/>
      <c r="G21" s="58"/>
      <c r="H21" s="58"/>
      <c r="I21" s="59"/>
      <c r="J21" s="59"/>
      <c r="K21" s="93"/>
      <c r="L21" s="93"/>
    </row>
    <row r="22" spans="1:12" ht="24" x14ac:dyDescent="0.6">
      <c r="A22" s="94" t="s">
        <v>284</v>
      </c>
      <c r="B22" s="94"/>
      <c r="C22" s="94"/>
      <c r="D22" s="94"/>
      <c r="E22" s="94"/>
      <c r="F22" s="58"/>
      <c r="G22" s="58"/>
      <c r="H22" s="58"/>
      <c r="I22" s="59"/>
      <c r="J22" s="59"/>
      <c r="K22" s="93"/>
      <c r="L22" s="93"/>
    </row>
    <row r="23" spans="1:12" ht="22.5" x14ac:dyDescent="0.55000000000000004">
      <c r="B23" s="61"/>
      <c r="C23" s="61"/>
      <c r="D23" s="61"/>
      <c r="E23" s="61"/>
      <c r="F23" s="61"/>
      <c r="G23" s="61"/>
      <c r="H23" s="61"/>
      <c r="I23" s="62"/>
      <c r="J23" s="62"/>
      <c r="K23" s="62"/>
      <c r="L23" s="62"/>
    </row>
    <row r="24" spans="1:12" ht="22.5" x14ac:dyDescent="0.55000000000000004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1:12" ht="24" x14ac:dyDescent="0.6">
      <c r="B25" s="59"/>
      <c r="C25" s="59"/>
      <c r="D25" s="59"/>
      <c r="E25" s="59"/>
      <c r="F25" s="59"/>
      <c r="G25" s="59"/>
      <c r="H25" s="59"/>
      <c r="I25" s="59"/>
      <c r="J25" s="59"/>
      <c r="K25" s="93"/>
      <c r="L25" s="93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verticalDpi="0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2"/>
  <sheetViews>
    <sheetView rightToLeft="1" view="pageBreakPreview" zoomScaleNormal="100" zoomScaleSheetLayoutView="100" workbookViewId="0">
      <selection activeCell="A9" sqref="A9:B9"/>
    </sheetView>
  </sheetViews>
  <sheetFormatPr defaultRowHeight="12.75" x14ac:dyDescent="0.2"/>
  <cols>
    <col min="1" max="1" width="5.140625" customWidth="1"/>
    <col min="2" max="2" width="30.140625" customWidth="1"/>
    <col min="3" max="3" width="1.28515625" customWidth="1"/>
    <col min="4" max="4" width="16.85546875" customWidth="1"/>
    <col min="5" max="5" width="1.28515625" customWidth="1"/>
    <col min="6" max="6" width="18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8.7109375" customWidth="1"/>
    <col min="13" max="13" width="1.28515625" customWidth="1"/>
    <col min="14" max="14" width="17.57031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20" max="20" width="14.85546875" bestFit="1" customWidth="1"/>
  </cols>
  <sheetData>
    <row r="1" spans="1:21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21" ht="21.75" customHeight="1" x14ac:dyDescent="0.2">
      <c r="A2" s="98" t="s">
        <v>157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21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21" ht="14.45" customHeight="1" x14ac:dyDescent="0.2"/>
    <row r="5" spans="1:21" ht="14.45" customHeight="1" x14ac:dyDescent="0.2">
      <c r="A5" s="1" t="s">
        <v>185</v>
      </c>
      <c r="B5" s="99" t="s">
        <v>186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21" ht="14.45" customHeight="1" x14ac:dyDescent="0.2">
      <c r="D6" s="95" t="s">
        <v>176</v>
      </c>
      <c r="E6" s="95"/>
      <c r="F6" s="95"/>
      <c r="G6" s="95"/>
      <c r="H6" s="95"/>
      <c r="I6" s="95"/>
      <c r="J6" s="95"/>
      <c r="L6" s="95" t="s">
        <v>177</v>
      </c>
      <c r="M6" s="95"/>
      <c r="N6" s="95"/>
      <c r="O6" s="95"/>
      <c r="P6" s="95"/>
      <c r="Q6" s="95"/>
      <c r="R6" s="95"/>
    </row>
    <row r="7" spans="1:21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1" ht="14.45" customHeight="1" x14ac:dyDescent="0.2">
      <c r="A8" s="95" t="s">
        <v>187</v>
      </c>
      <c r="B8" s="95"/>
      <c r="D8" s="2" t="s">
        <v>188</v>
      </c>
      <c r="F8" s="2" t="s">
        <v>180</v>
      </c>
      <c r="H8" s="2" t="s">
        <v>181</v>
      </c>
      <c r="J8" s="2" t="s">
        <v>20</v>
      </c>
      <c r="L8" s="2" t="s">
        <v>188</v>
      </c>
      <c r="N8" s="2" t="s">
        <v>180</v>
      </c>
      <c r="P8" s="2" t="s">
        <v>181</v>
      </c>
      <c r="R8" s="2" t="s">
        <v>20</v>
      </c>
    </row>
    <row r="9" spans="1:21" ht="21.75" customHeight="1" x14ac:dyDescent="0.2">
      <c r="A9" s="105" t="s">
        <v>84</v>
      </c>
      <c r="B9" s="105"/>
      <c r="D9" s="35">
        <v>56601968895</v>
      </c>
      <c r="F9" s="35">
        <v>75791572508</v>
      </c>
      <c r="H9" s="35">
        <v>0</v>
      </c>
      <c r="I9" s="22"/>
      <c r="J9" s="35">
        <v>132393541403</v>
      </c>
      <c r="K9" s="22"/>
      <c r="L9" s="35">
        <v>63729716407</v>
      </c>
      <c r="M9" s="22"/>
      <c r="N9" s="35">
        <v>75170542202</v>
      </c>
      <c r="O9" s="22"/>
      <c r="P9" s="35">
        <v>0</v>
      </c>
      <c r="Q9" s="22"/>
      <c r="R9" s="35">
        <f>L9+N9+P9</f>
        <v>138900258609</v>
      </c>
      <c r="T9" s="74"/>
      <c r="U9" s="74"/>
    </row>
    <row r="10" spans="1:21" ht="21.75" customHeight="1" x14ac:dyDescent="0.2">
      <c r="A10" s="111" t="s">
        <v>87</v>
      </c>
      <c r="B10" s="111"/>
      <c r="D10" s="36">
        <v>14895376208</v>
      </c>
      <c r="F10" s="36">
        <v>-623521482</v>
      </c>
      <c r="H10" s="36">
        <v>0</v>
      </c>
      <c r="I10" s="22"/>
      <c r="J10" s="36">
        <v>14271854726</v>
      </c>
      <c r="K10" s="22"/>
      <c r="L10" s="36">
        <v>14895376208</v>
      </c>
      <c r="M10" s="22"/>
      <c r="N10" s="36">
        <v>-623521482</v>
      </c>
      <c r="O10" s="22"/>
      <c r="P10" s="36">
        <v>0</v>
      </c>
      <c r="Q10" s="22"/>
      <c r="R10" s="36">
        <f>L10+N10+P10</f>
        <v>14271854726</v>
      </c>
      <c r="T10" s="74"/>
      <c r="U10" s="74"/>
    </row>
    <row r="11" spans="1:21" ht="21.75" customHeight="1" x14ac:dyDescent="0.2">
      <c r="A11" s="111" t="s">
        <v>81</v>
      </c>
      <c r="B11" s="111"/>
      <c r="D11" s="36">
        <v>19176366029</v>
      </c>
      <c r="F11" s="36">
        <v>0</v>
      </c>
      <c r="H11" s="36">
        <v>0</v>
      </c>
      <c r="I11" s="22"/>
      <c r="J11" s="36">
        <v>19176366029</v>
      </c>
      <c r="K11" s="22"/>
      <c r="L11" s="36">
        <v>77395830907</v>
      </c>
      <c r="M11" s="22"/>
      <c r="N11" s="36">
        <v>-135937500</v>
      </c>
      <c r="O11" s="22"/>
      <c r="P11" s="36">
        <v>0</v>
      </c>
      <c r="Q11" s="22"/>
      <c r="R11" s="36">
        <f t="shared" ref="R11:R18" si="0">L11+N11+P11</f>
        <v>77259893407</v>
      </c>
      <c r="T11" s="74"/>
      <c r="U11" s="74"/>
    </row>
    <row r="12" spans="1:21" ht="21.75" customHeight="1" x14ac:dyDescent="0.2">
      <c r="A12" s="111" t="s">
        <v>75</v>
      </c>
      <c r="B12" s="111"/>
      <c r="D12" s="36">
        <v>40594484076</v>
      </c>
      <c r="F12" s="36">
        <v>136632730828</v>
      </c>
      <c r="H12" s="36">
        <v>0</v>
      </c>
      <c r="I12" s="22"/>
      <c r="J12" s="36">
        <v>177227214904</v>
      </c>
      <c r="K12" s="22"/>
      <c r="L12" s="36">
        <v>72198906164</v>
      </c>
      <c r="M12" s="22"/>
      <c r="N12" s="36">
        <v>-28971038492</v>
      </c>
      <c r="O12" s="22"/>
      <c r="P12" s="36">
        <v>0</v>
      </c>
      <c r="Q12" s="22"/>
      <c r="R12" s="36">
        <f t="shared" si="0"/>
        <v>43227867672</v>
      </c>
      <c r="T12" s="74"/>
      <c r="U12" s="74"/>
    </row>
    <row r="13" spans="1:21" ht="21.75" customHeight="1" x14ac:dyDescent="0.2">
      <c r="A13" s="111" t="s">
        <v>78</v>
      </c>
      <c r="B13" s="111"/>
      <c r="D13" s="36">
        <v>2643543274</v>
      </c>
      <c r="F13" s="36">
        <v>0</v>
      </c>
      <c r="H13" s="36">
        <v>0</v>
      </c>
      <c r="I13" s="22"/>
      <c r="J13" s="36">
        <v>2643543274</v>
      </c>
      <c r="K13" s="22"/>
      <c r="L13" s="36">
        <v>4817471389</v>
      </c>
      <c r="M13" s="22"/>
      <c r="N13" s="36">
        <v>-33750000</v>
      </c>
      <c r="O13" s="22"/>
      <c r="P13" s="36">
        <v>0</v>
      </c>
      <c r="Q13" s="22"/>
      <c r="R13" s="36">
        <f t="shared" si="0"/>
        <v>4783721389</v>
      </c>
      <c r="T13" s="74"/>
      <c r="U13" s="74"/>
    </row>
    <row r="14" spans="1:21" ht="21.75" customHeight="1" x14ac:dyDescent="0.2">
      <c r="A14" s="111" t="s">
        <v>72</v>
      </c>
      <c r="B14" s="111"/>
      <c r="D14" s="36">
        <v>0</v>
      </c>
      <c r="F14" s="36">
        <v>186086266</v>
      </c>
      <c r="H14" s="36">
        <v>0</v>
      </c>
      <c r="I14" s="22"/>
      <c r="J14" s="36">
        <v>186086266</v>
      </c>
      <c r="K14" s="22"/>
      <c r="L14" s="36">
        <v>0</v>
      </c>
      <c r="M14" s="22"/>
      <c r="N14" s="36">
        <v>887984107</v>
      </c>
      <c r="O14" s="22"/>
      <c r="P14" s="36">
        <v>0</v>
      </c>
      <c r="Q14" s="22"/>
      <c r="R14" s="36">
        <f t="shared" si="0"/>
        <v>887984107</v>
      </c>
      <c r="T14" s="74"/>
      <c r="U14" s="74"/>
    </row>
    <row r="15" spans="1:21" ht="21.75" customHeight="1" x14ac:dyDescent="0.2">
      <c r="A15" s="111" t="s">
        <v>69</v>
      </c>
      <c r="B15" s="111"/>
      <c r="D15" s="36">
        <v>0</v>
      </c>
      <c r="F15" s="36">
        <v>34640380693</v>
      </c>
      <c r="H15" s="36">
        <v>0</v>
      </c>
      <c r="I15" s="22"/>
      <c r="J15" s="36">
        <v>34640380693</v>
      </c>
      <c r="K15" s="22"/>
      <c r="L15" s="36">
        <v>0</v>
      </c>
      <c r="M15" s="22"/>
      <c r="N15" s="36">
        <v>47261880231</v>
      </c>
      <c r="O15" s="22"/>
      <c r="P15" s="36">
        <v>0</v>
      </c>
      <c r="Q15" s="22"/>
      <c r="R15" s="36">
        <f t="shared" si="0"/>
        <v>47261880231</v>
      </c>
      <c r="T15" s="74"/>
      <c r="U15" s="74"/>
    </row>
    <row r="16" spans="1:21" ht="21.75" customHeight="1" x14ac:dyDescent="0.2">
      <c r="A16" s="111" t="s">
        <v>61</v>
      </c>
      <c r="B16" s="111"/>
      <c r="D16" s="36">
        <v>0</v>
      </c>
      <c r="F16" s="36">
        <v>46872103561</v>
      </c>
      <c r="H16" s="36">
        <v>0</v>
      </c>
      <c r="I16" s="22"/>
      <c r="J16" s="36">
        <v>46872103561</v>
      </c>
      <c r="K16" s="22"/>
      <c r="L16" s="36">
        <v>0</v>
      </c>
      <c r="M16" s="22"/>
      <c r="N16" s="36">
        <v>77326902393</v>
      </c>
      <c r="O16" s="22"/>
      <c r="P16" s="36">
        <v>0</v>
      </c>
      <c r="Q16" s="22"/>
      <c r="R16" s="36">
        <f t="shared" si="0"/>
        <v>77326902393</v>
      </c>
      <c r="T16" s="74"/>
      <c r="U16" s="74"/>
    </row>
    <row r="17" spans="1:21" ht="21.75" customHeight="1" x14ac:dyDescent="0.2">
      <c r="A17" s="111" t="s">
        <v>65</v>
      </c>
      <c r="B17" s="111"/>
      <c r="D17" s="36">
        <v>0</v>
      </c>
      <c r="F17" s="36">
        <v>17816083136</v>
      </c>
      <c r="H17" s="36">
        <v>0</v>
      </c>
      <c r="I17" s="22"/>
      <c r="J17" s="36">
        <v>17816083136</v>
      </c>
      <c r="K17" s="22"/>
      <c r="L17" s="36">
        <v>0</v>
      </c>
      <c r="M17" s="22"/>
      <c r="N17" s="36">
        <v>30236898892</v>
      </c>
      <c r="O17" s="22"/>
      <c r="P17" s="36">
        <v>0</v>
      </c>
      <c r="Q17" s="22"/>
      <c r="R17" s="36">
        <f t="shared" si="0"/>
        <v>30236898892</v>
      </c>
      <c r="T17" s="74"/>
      <c r="U17" s="74"/>
    </row>
    <row r="18" spans="1:21" ht="21.75" customHeight="1" x14ac:dyDescent="0.2">
      <c r="A18" s="112" t="s">
        <v>67</v>
      </c>
      <c r="B18" s="112"/>
      <c r="D18" s="37">
        <v>0</v>
      </c>
      <c r="F18" s="37">
        <v>6913325305</v>
      </c>
      <c r="H18" s="37">
        <v>0</v>
      </c>
      <c r="I18" s="22"/>
      <c r="J18" s="37">
        <v>6913325305</v>
      </c>
      <c r="K18" s="22"/>
      <c r="L18" s="37">
        <v>0</v>
      </c>
      <c r="M18" s="22"/>
      <c r="N18" s="37">
        <v>12206221345</v>
      </c>
      <c r="O18" s="22"/>
      <c r="P18" s="37">
        <v>0</v>
      </c>
      <c r="Q18" s="22"/>
      <c r="R18" s="36">
        <f t="shared" si="0"/>
        <v>12206221345</v>
      </c>
      <c r="T18" s="74"/>
      <c r="U18" s="74"/>
    </row>
    <row r="19" spans="1:21" ht="21.75" customHeight="1" x14ac:dyDescent="0.2">
      <c r="A19" s="109" t="s">
        <v>20</v>
      </c>
      <c r="B19" s="109"/>
      <c r="D19" s="14">
        <f>SUM(D9:D18)</f>
        <v>133911738482</v>
      </c>
      <c r="F19" s="14">
        <f>SUM(F9:F18)</f>
        <v>318228760815</v>
      </c>
      <c r="H19" s="14">
        <v>0</v>
      </c>
      <c r="I19" s="22"/>
      <c r="J19" s="14">
        <f>SUM(J9:J18)</f>
        <v>452140499297</v>
      </c>
      <c r="K19" s="22"/>
      <c r="L19" s="14">
        <f>SUM(L9:L18)</f>
        <v>233037301075</v>
      </c>
      <c r="M19" s="22"/>
      <c r="N19" s="14">
        <f>SUM(N9:N18)</f>
        <v>213326181696</v>
      </c>
      <c r="O19" s="22"/>
      <c r="P19" s="14">
        <v>0</v>
      </c>
      <c r="Q19" s="22"/>
      <c r="R19" s="52">
        <f>SUM(R9:R18)</f>
        <v>446363482771</v>
      </c>
      <c r="T19" s="74"/>
      <c r="U19" s="74"/>
    </row>
    <row r="22" spans="1:21" x14ac:dyDescent="0.2">
      <c r="L22" s="87"/>
      <c r="M22" s="84"/>
      <c r="N22" s="88"/>
    </row>
  </sheetData>
  <mergeCells count="18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8:B18"/>
    <mergeCell ref="A19:B19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2"/>
  <sheetViews>
    <sheetView rightToLeft="1" view="pageBreakPreview" zoomScale="115" zoomScaleNormal="100" zoomScaleSheetLayoutView="115" workbookViewId="0">
      <selection activeCell="A8" sqref="A8:B8"/>
    </sheetView>
  </sheetViews>
  <sheetFormatPr defaultRowHeight="12.75" x14ac:dyDescent="0.2"/>
  <cols>
    <col min="1" max="1" width="5.140625" customWidth="1"/>
    <col min="2" max="2" width="63.8554687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98" t="s">
        <v>0</v>
      </c>
      <c r="B1" s="98"/>
      <c r="C1" s="98"/>
      <c r="D1" s="98"/>
      <c r="E1" s="98"/>
      <c r="F1" s="98"/>
    </row>
    <row r="2" spans="1:6" ht="21.75" customHeight="1" x14ac:dyDescent="0.2">
      <c r="A2" s="98" t="s">
        <v>157</v>
      </c>
      <c r="B2" s="98"/>
      <c r="C2" s="98"/>
      <c r="D2" s="98"/>
      <c r="E2" s="98"/>
      <c r="F2" s="98"/>
    </row>
    <row r="3" spans="1:6" ht="21.75" customHeight="1" x14ac:dyDescent="0.2">
      <c r="A3" s="98" t="s">
        <v>2</v>
      </c>
      <c r="B3" s="98"/>
      <c r="C3" s="98"/>
      <c r="D3" s="98"/>
      <c r="E3" s="98"/>
      <c r="F3" s="98"/>
    </row>
    <row r="4" spans="1:6" ht="14.45" customHeight="1" x14ac:dyDescent="0.2"/>
    <row r="5" spans="1:6" ht="27.75" customHeight="1" x14ac:dyDescent="0.2">
      <c r="A5" s="1" t="s">
        <v>189</v>
      </c>
      <c r="B5" s="99" t="s">
        <v>190</v>
      </c>
      <c r="C5" s="99"/>
      <c r="D5" s="99"/>
      <c r="E5" s="99"/>
      <c r="F5" s="99"/>
    </row>
    <row r="6" spans="1:6" ht="14.45" customHeight="1" x14ac:dyDescent="0.2">
      <c r="D6" s="83" t="s">
        <v>176</v>
      </c>
      <c r="F6" s="83" t="s">
        <v>177</v>
      </c>
    </row>
    <row r="7" spans="1:6" ht="36.4" customHeight="1" x14ac:dyDescent="0.2">
      <c r="A7" s="95" t="s">
        <v>191</v>
      </c>
      <c r="B7" s="95"/>
      <c r="D7" s="13" t="s">
        <v>192</v>
      </c>
      <c r="F7" s="13" t="s">
        <v>192</v>
      </c>
    </row>
    <row r="8" spans="1:6" ht="21.75" customHeight="1" x14ac:dyDescent="0.2">
      <c r="A8" s="111" t="s">
        <v>97</v>
      </c>
      <c r="B8" s="111"/>
      <c r="D8" s="36">
        <v>0</v>
      </c>
      <c r="E8" s="22"/>
      <c r="F8" s="45">
        <v>7322</v>
      </c>
    </row>
    <row r="9" spans="1:6" ht="21.75" customHeight="1" x14ac:dyDescent="0.2">
      <c r="A9" s="111" t="s">
        <v>193</v>
      </c>
      <c r="B9" s="111"/>
      <c r="D9" s="36">
        <v>0</v>
      </c>
      <c r="E9" s="22"/>
      <c r="F9" s="45">
        <v>219178082</v>
      </c>
    </row>
    <row r="10" spans="1:6" ht="21.75" customHeight="1" x14ac:dyDescent="0.2">
      <c r="A10" s="111" t="s">
        <v>98</v>
      </c>
      <c r="B10" s="111"/>
      <c r="D10" s="36">
        <v>6223</v>
      </c>
      <c r="E10" s="22"/>
      <c r="F10" s="45">
        <v>16226</v>
      </c>
    </row>
    <row r="11" spans="1:6" ht="21.75" customHeight="1" x14ac:dyDescent="0.2">
      <c r="A11" s="111" t="s">
        <v>194</v>
      </c>
      <c r="B11" s="111"/>
      <c r="D11" s="36">
        <v>0</v>
      </c>
      <c r="E11" s="22"/>
      <c r="F11" s="45">
        <v>118082205</v>
      </c>
    </row>
    <row r="12" spans="1:6" ht="21.75" customHeight="1" x14ac:dyDescent="0.2">
      <c r="A12" s="111" t="s">
        <v>195</v>
      </c>
      <c r="B12" s="111"/>
      <c r="D12" s="36">
        <v>0</v>
      </c>
      <c r="E12" s="22"/>
      <c r="F12" s="45">
        <v>116302917</v>
      </c>
    </row>
    <row r="13" spans="1:6" ht="21.75" customHeight="1" x14ac:dyDescent="0.2">
      <c r="A13" s="111" t="s">
        <v>196</v>
      </c>
      <c r="B13" s="111"/>
      <c r="D13" s="36">
        <v>0</v>
      </c>
      <c r="E13" s="22"/>
      <c r="F13" s="45">
        <v>298426006</v>
      </c>
    </row>
    <row r="14" spans="1:6" ht="21.75" customHeight="1" x14ac:dyDescent="0.2">
      <c r="A14" s="111" t="s">
        <v>197</v>
      </c>
      <c r="B14" s="111"/>
      <c r="D14" s="36">
        <v>15583562</v>
      </c>
      <c r="E14" s="22"/>
      <c r="F14" s="45">
        <v>15583562</v>
      </c>
    </row>
    <row r="15" spans="1:6" ht="21.75" customHeight="1" x14ac:dyDescent="0.2">
      <c r="A15" s="111" t="s">
        <v>198</v>
      </c>
      <c r="B15" s="111"/>
      <c r="D15" s="36">
        <v>0</v>
      </c>
      <c r="E15" s="22"/>
      <c r="F15" s="45">
        <v>87049055</v>
      </c>
    </row>
    <row r="16" spans="1:6" ht="21.75" customHeight="1" x14ac:dyDescent="0.2">
      <c r="A16" s="111" t="s">
        <v>199</v>
      </c>
      <c r="B16" s="111"/>
      <c r="D16" s="36">
        <v>0</v>
      </c>
      <c r="E16" s="22"/>
      <c r="F16" s="45">
        <v>290850961</v>
      </c>
    </row>
    <row r="17" spans="1:6" ht="21.75" customHeight="1" x14ac:dyDescent="0.2">
      <c r="A17" s="111" t="s">
        <v>99</v>
      </c>
      <c r="B17" s="111"/>
      <c r="D17" s="36">
        <v>17256</v>
      </c>
      <c r="E17" s="22"/>
      <c r="F17" s="45">
        <v>-17999459</v>
      </c>
    </row>
    <row r="18" spans="1:6" ht="21.75" customHeight="1" x14ac:dyDescent="0.2">
      <c r="A18" s="111" t="s">
        <v>200</v>
      </c>
      <c r="B18" s="111"/>
      <c r="D18" s="36">
        <v>0</v>
      </c>
      <c r="E18" s="22"/>
      <c r="F18" s="45">
        <v>2158621116</v>
      </c>
    </row>
    <row r="19" spans="1:6" ht="21.75" customHeight="1" x14ac:dyDescent="0.2">
      <c r="A19" s="111" t="s">
        <v>201</v>
      </c>
      <c r="B19" s="111"/>
      <c r="D19" s="36">
        <v>0</v>
      </c>
      <c r="E19" s="22"/>
      <c r="F19" s="45">
        <v>3659442966</v>
      </c>
    </row>
    <row r="20" spans="1:6" ht="21.75" customHeight="1" x14ac:dyDescent="0.2">
      <c r="A20" s="111" t="s">
        <v>100</v>
      </c>
      <c r="B20" s="111"/>
      <c r="D20" s="36">
        <v>5930342465</v>
      </c>
      <c r="E20" s="22"/>
      <c r="F20" s="45">
        <v>30090532873</v>
      </c>
    </row>
    <row r="21" spans="1:6" ht="21.75" customHeight="1" x14ac:dyDescent="0.2">
      <c r="A21" s="111" t="s">
        <v>202</v>
      </c>
      <c r="B21" s="111"/>
      <c r="D21" s="36">
        <v>0</v>
      </c>
      <c r="E21" s="22"/>
      <c r="F21" s="45">
        <v>7412050208</v>
      </c>
    </row>
    <row r="22" spans="1:6" ht="21.75" customHeight="1" x14ac:dyDescent="0.2">
      <c r="A22" s="111" t="s">
        <v>203</v>
      </c>
      <c r="B22" s="111"/>
      <c r="D22" s="36">
        <v>0</v>
      </c>
      <c r="E22" s="22"/>
      <c r="F22" s="45">
        <v>1000142467</v>
      </c>
    </row>
    <row r="23" spans="1:6" ht="21.75" customHeight="1" x14ac:dyDescent="0.2">
      <c r="A23" s="111" t="s">
        <v>204</v>
      </c>
      <c r="B23" s="111"/>
      <c r="D23" s="36">
        <v>0</v>
      </c>
      <c r="E23" s="22"/>
      <c r="F23" s="45">
        <v>1620416496</v>
      </c>
    </row>
    <row r="24" spans="1:6" ht="21.75" customHeight="1" x14ac:dyDescent="0.2">
      <c r="A24" s="111" t="s">
        <v>205</v>
      </c>
      <c r="B24" s="111"/>
      <c r="D24" s="36">
        <v>0</v>
      </c>
      <c r="E24" s="22"/>
      <c r="F24" s="45">
        <v>2743249320</v>
      </c>
    </row>
    <row r="25" spans="1:6" ht="21.75" customHeight="1" x14ac:dyDescent="0.2">
      <c r="A25" s="111" t="s">
        <v>206</v>
      </c>
      <c r="B25" s="111"/>
      <c r="D25" s="36">
        <v>100792510</v>
      </c>
      <c r="E25" s="22"/>
      <c r="F25" s="45">
        <v>100792510</v>
      </c>
    </row>
    <row r="26" spans="1:6" ht="21.75" customHeight="1" x14ac:dyDescent="0.2">
      <c r="A26" s="111" t="s">
        <v>207</v>
      </c>
      <c r="B26" s="111"/>
      <c r="D26" s="36">
        <v>0</v>
      </c>
      <c r="E26" s="22"/>
      <c r="F26" s="45">
        <v>365535398</v>
      </c>
    </row>
    <row r="27" spans="1:6" ht="21.75" customHeight="1" x14ac:dyDescent="0.2">
      <c r="A27" s="111" t="s">
        <v>208</v>
      </c>
      <c r="B27" s="111"/>
      <c r="D27" s="36">
        <v>0</v>
      </c>
      <c r="E27" s="22"/>
      <c r="F27" s="45">
        <v>384876715</v>
      </c>
    </row>
    <row r="28" spans="1:6" ht="21.75" customHeight="1" x14ac:dyDescent="0.2">
      <c r="A28" s="111" t="s">
        <v>209</v>
      </c>
      <c r="B28" s="111"/>
      <c r="D28" s="36">
        <v>0</v>
      </c>
      <c r="E28" s="22"/>
      <c r="F28" s="45">
        <v>8483662699</v>
      </c>
    </row>
    <row r="29" spans="1:6" ht="21.75" customHeight="1" x14ac:dyDescent="0.2">
      <c r="A29" s="111" t="s">
        <v>210</v>
      </c>
      <c r="B29" s="111"/>
      <c r="D29" s="36">
        <v>0</v>
      </c>
      <c r="E29" s="22"/>
      <c r="F29" s="45">
        <v>3543032779</v>
      </c>
    </row>
    <row r="30" spans="1:6" ht="21.75" customHeight="1" x14ac:dyDescent="0.2">
      <c r="A30" s="111" t="s">
        <v>211</v>
      </c>
      <c r="B30" s="111"/>
      <c r="D30" s="36">
        <v>0</v>
      </c>
      <c r="E30" s="22"/>
      <c r="F30" s="45">
        <v>209732664</v>
      </c>
    </row>
    <row r="31" spans="1:6" ht="21.75" customHeight="1" x14ac:dyDescent="0.2">
      <c r="A31" s="111" t="s">
        <v>212</v>
      </c>
      <c r="B31" s="111"/>
      <c r="D31" s="36">
        <v>0</v>
      </c>
      <c r="E31" s="22"/>
      <c r="F31" s="45">
        <v>4547513661</v>
      </c>
    </row>
    <row r="32" spans="1:6" ht="21.75" customHeight="1" x14ac:dyDescent="0.2">
      <c r="A32" s="111" t="s">
        <v>213</v>
      </c>
      <c r="B32" s="111"/>
      <c r="D32" s="36">
        <v>0</v>
      </c>
      <c r="E32" s="22"/>
      <c r="F32" s="45">
        <v>6593289606</v>
      </c>
    </row>
    <row r="33" spans="1:6" ht="21.75" customHeight="1" x14ac:dyDescent="0.2">
      <c r="A33" s="111" t="s">
        <v>214</v>
      </c>
      <c r="B33" s="111"/>
      <c r="D33" s="36">
        <v>0</v>
      </c>
      <c r="E33" s="22"/>
      <c r="F33" s="45">
        <v>5417643716</v>
      </c>
    </row>
    <row r="34" spans="1:6" ht="21.75" customHeight="1" x14ac:dyDescent="0.2">
      <c r="A34" s="114" t="s">
        <v>215</v>
      </c>
      <c r="B34" s="114"/>
      <c r="C34" s="16"/>
      <c r="D34" s="79">
        <v>0</v>
      </c>
      <c r="E34" s="80"/>
      <c r="F34" s="81">
        <v>16088237578</v>
      </c>
    </row>
    <row r="35" spans="1:6" ht="21.75" customHeight="1" x14ac:dyDescent="0.2">
      <c r="A35" s="114" t="s">
        <v>96</v>
      </c>
      <c r="B35" s="114"/>
      <c r="C35" s="16"/>
      <c r="D35" s="79">
        <v>0</v>
      </c>
      <c r="E35" s="80"/>
      <c r="F35" s="81">
        <v>-135455359</v>
      </c>
    </row>
    <row r="36" spans="1:6" ht="21.75" customHeight="1" x14ac:dyDescent="0.2">
      <c r="A36" s="111" t="s">
        <v>216</v>
      </c>
      <c r="B36" s="111"/>
      <c r="D36" s="36">
        <v>0</v>
      </c>
      <c r="E36" s="22"/>
      <c r="F36" s="45">
        <v>46256830594</v>
      </c>
    </row>
    <row r="37" spans="1:6" ht="21.75" customHeight="1" x14ac:dyDescent="0.2">
      <c r="A37" s="111" t="s">
        <v>217</v>
      </c>
      <c r="B37" s="111"/>
      <c r="D37" s="36">
        <v>0</v>
      </c>
      <c r="E37" s="22"/>
      <c r="F37" s="45">
        <v>16305091861</v>
      </c>
    </row>
    <row r="38" spans="1:6" ht="21.75" customHeight="1" x14ac:dyDescent="0.2">
      <c r="A38" s="111" t="s">
        <v>218</v>
      </c>
      <c r="B38" s="111"/>
      <c r="D38" s="36">
        <v>0</v>
      </c>
      <c r="E38" s="22"/>
      <c r="F38" s="45">
        <v>8703708881</v>
      </c>
    </row>
    <row r="39" spans="1:6" ht="21.75" customHeight="1" x14ac:dyDescent="0.2">
      <c r="A39" s="111" t="s">
        <v>219</v>
      </c>
      <c r="B39" s="111"/>
      <c r="D39" s="36">
        <v>0</v>
      </c>
      <c r="E39" s="22"/>
      <c r="F39" s="45">
        <v>4135463097</v>
      </c>
    </row>
    <row r="40" spans="1:6" ht="21.75" customHeight="1" x14ac:dyDescent="0.2">
      <c r="A40" s="111" t="s">
        <v>101</v>
      </c>
      <c r="B40" s="111"/>
      <c r="D40" s="36">
        <v>2627180177</v>
      </c>
      <c r="E40" s="22"/>
      <c r="F40" s="45">
        <v>12832486561</v>
      </c>
    </row>
    <row r="41" spans="1:6" ht="21.75" customHeight="1" x14ac:dyDescent="0.2">
      <c r="A41" s="111" t="s">
        <v>220</v>
      </c>
      <c r="B41" s="111"/>
      <c r="D41" s="36">
        <v>0</v>
      </c>
      <c r="E41" s="22"/>
      <c r="F41" s="45">
        <v>2619287683</v>
      </c>
    </row>
    <row r="42" spans="1:6" ht="21.75" customHeight="1" x14ac:dyDescent="0.2">
      <c r="A42" s="111" t="s">
        <v>102</v>
      </c>
      <c r="B42" s="111"/>
      <c r="D42" s="36">
        <v>5865</v>
      </c>
      <c r="E42" s="22"/>
      <c r="F42" s="45">
        <v>7221022</v>
      </c>
    </row>
    <row r="43" spans="1:6" ht="21.75" customHeight="1" x14ac:dyDescent="0.2">
      <c r="A43" s="111" t="s">
        <v>221</v>
      </c>
      <c r="B43" s="111"/>
      <c r="D43" s="36">
        <v>0</v>
      </c>
      <c r="E43" s="22"/>
      <c r="F43" s="45">
        <v>12913865767</v>
      </c>
    </row>
    <row r="44" spans="1:6" ht="21.75" customHeight="1" x14ac:dyDescent="0.2">
      <c r="A44" s="111" t="s">
        <v>222</v>
      </c>
      <c r="B44" s="111"/>
      <c r="D44" s="36">
        <v>0</v>
      </c>
      <c r="E44" s="22"/>
      <c r="F44" s="45">
        <v>5749823569</v>
      </c>
    </row>
    <row r="45" spans="1:6" ht="21.75" customHeight="1" x14ac:dyDescent="0.2">
      <c r="A45" s="111" t="s">
        <v>103</v>
      </c>
      <c r="B45" s="111"/>
      <c r="D45" s="36">
        <v>2168981646</v>
      </c>
      <c r="E45" s="22"/>
      <c r="F45" s="45">
        <v>11099604578</v>
      </c>
    </row>
    <row r="46" spans="1:6" ht="21.75" customHeight="1" x14ac:dyDescent="0.2">
      <c r="A46" s="111" t="s">
        <v>223</v>
      </c>
      <c r="B46" s="111"/>
      <c r="D46" s="36">
        <v>0</v>
      </c>
      <c r="E46" s="22"/>
      <c r="F46" s="45">
        <v>952099975</v>
      </c>
    </row>
    <row r="47" spans="1:6" ht="21.75" customHeight="1" x14ac:dyDescent="0.2">
      <c r="A47" s="111" t="s">
        <v>224</v>
      </c>
      <c r="B47" s="111"/>
      <c r="D47" s="36">
        <v>0</v>
      </c>
      <c r="E47" s="22"/>
      <c r="F47" s="45">
        <v>2872876719</v>
      </c>
    </row>
    <row r="48" spans="1:6" ht="21.75" customHeight="1" x14ac:dyDescent="0.2">
      <c r="A48" s="111" t="s">
        <v>225</v>
      </c>
      <c r="B48" s="111"/>
      <c r="D48" s="36">
        <v>0</v>
      </c>
      <c r="E48" s="22"/>
      <c r="F48" s="45">
        <v>1705699461</v>
      </c>
    </row>
    <row r="49" spans="1:6" ht="21.75" customHeight="1" x14ac:dyDescent="0.2">
      <c r="A49" s="111" t="s">
        <v>226</v>
      </c>
      <c r="B49" s="111"/>
      <c r="D49" s="36">
        <v>35869952</v>
      </c>
      <c r="E49" s="22"/>
      <c r="F49" s="45">
        <v>4303843596</v>
      </c>
    </row>
    <row r="50" spans="1:6" ht="21.75" customHeight="1" x14ac:dyDescent="0.2">
      <c r="A50" s="111" t="s">
        <v>104</v>
      </c>
      <c r="B50" s="111"/>
      <c r="D50" s="36">
        <v>0</v>
      </c>
      <c r="E50" s="22"/>
      <c r="F50" s="45">
        <v>-9795862</v>
      </c>
    </row>
    <row r="51" spans="1:6" ht="21.75" customHeight="1" x14ac:dyDescent="0.2">
      <c r="A51" s="111" t="s">
        <v>105</v>
      </c>
      <c r="B51" s="111"/>
      <c r="D51" s="36">
        <v>19134</v>
      </c>
      <c r="E51" s="22"/>
      <c r="F51" s="45">
        <v>-407542</v>
      </c>
    </row>
    <row r="52" spans="1:6" ht="21.75" customHeight="1" x14ac:dyDescent="0.2">
      <c r="A52" s="111" t="s">
        <v>227</v>
      </c>
      <c r="B52" s="111"/>
      <c r="D52" s="36">
        <v>0</v>
      </c>
      <c r="E52" s="22"/>
      <c r="F52" s="45">
        <v>27741783067</v>
      </c>
    </row>
    <row r="53" spans="1:6" ht="21.75" customHeight="1" x14ac:dyDescent="0.2">
      <c r="A53" s="111" t="s">
        <v>228</v>
      </c>
      <c r="B53" s="111"/>
      <c r="D53" s="36">
        <v>0</v>
      </c>
      <c r="E53" s="22"/>
      <c r="F53" s="45">
        <v>46236305112</v>
      </c>
    </row>
    <row r="54" spans="1:6" ht="21.75" customHeight="1" x14ac:dyDescent="0.2">
      <c r="A54" s="111" t="s">
        <v>229</v>
      </c>
      <c r="B54" s="111"/>
      <c r="D54" s="36">
        <v>0</v>
      </c>
      <c r="E54" s="22"/>
      <c r="F54" s="45">
        <v>46236305112</v>
      </c>
    </row>
    <row r="55" spans="1:6" ht="21.75" customHeight="1" x14ac:dyDescent="0.2">
      <c r="A55" s="111" t="s">
        <v>230</v>
      </c>
      <c r="B55" s="111"/>
      <c r="D55" s="36">
        <v>0</v>
      </c>
      <c r="E55" s="22"/>
      <c r="F55" s="45">
        <v>18494522043</v>
      </c>
    </row>
    <row r="56" spans="1:6" ht="21.75" customHeight="1" x14ac:dyDescent="0.2">
      <c r="A56" s="111" t="s">
        <v>231</v>
      </c>
      <c r="B56" s="111"/>
      <c r="D56" s="36">
        <v>0</v>
      </c>
      <c r="E56" s="22"/>
      <c r="F56" s="45">
        <v>18494522043</v>
      </c>
    </row>
    <row r="57" spans="1:6" ht="21.75" customHeight="1" x14ac:dyDescent="0.2">
      <c r="A57" s="111" t="s">
        <v>232</v>
      </c>
      <c r="B57" s="111"/>
      <c r="D57" s="36">
        <v>0</v>
      </c>
      <c r="E57" s="22"/>
      <c r="F57" s="45">
        <v>27741783065</v>
      </c>
    </row>
    <row r="58" spans="1:6" ht="21.75" customHeight="1" x14ac:dyDescent="0.2">
      <c r="A58" s="111" t="s">
        <v>233</v>
      </c>
      <c r="B58" s="111"/>
      <c r="D58" s="36">
        <v>0</v>
      </c>
      <c r="E58" s="22"/>
      <c r="F58" s="45">
        <v>2838753972</v>
      </c>
    </row>
    <row r="59" spans="1:6" ht="21.75" customHeight="1" x14ac:dyDescent="0.2">
      <c r="A59" s="111" t="s">
        <v>234</v>
      </c>
      <c r="B59" s="111"/>
      <c r="D59" s="36">
        <v>0</v>
      </c>
      <c r="E59" s="22"/>
      <c r="F59" s="45">
        <v>1989316535</v>
      </c>
    </row>
    <row r="60" spans="1:6" ht="21.75" customHeight="1" x14ac:dyDescent="0.2">
      <c r="A60" s="111" t="s">
        <v>235</v>
      </c>
      <c r="B60" s="111"/>
      <c r="D60" s="36">
        <v>0</v>
      </c>
      <c r="E60" s="22"/>
      <c r="F60" s="45">
        <v>72141592620</v>
      </c>
    </row>
    <row r="61" spans="1:6" ht="21.75" customHeight="1" x14ac:dyDescent="0.2">
      <c r="A61" s="111" t="s">
        <v>236</v>
      </c>
      <c r="B61" s="111"/>
      <c r="D61" s="36">
        <v>0</v>
      </c>
      <c r="E61" s="22"/>
      <c r="F61" s="45">
        <v>48320360654</v>
      </c>
    </row>
    <row r="62" spans="1:6" ht="21.75" customHeight="1" x14ac:dyDescent="0.2">
      <c r="A62" s="111" t="s">
        <v>237</v>
      </c>
      <c r="B62" s="111"/>
      <c r="D62" s="36">
        <v>0</v>
      </c>
      <c r="E62" s="22"/>
      <c r="F62" s="45">
        <v>1397334834</v>
      </c>
    </row>
    <row r="63" spans="1:6" ht="21.75" customHeight="1" x14ac:dyDescent="0.2">
      <c r="A63" s="111" t="s">
        <v>107</v>
      </c>
      <c r="B63" s="111"/>
      <c r="D63" s="36">
        <v>0</v>
      </c>
      <c r="E63" s="22"/>
      <c r="F63" s="45">
        <v>2945497620</v>
      </c>
    </row>
    <row r="64" spans="1:6" ht="21.75" customHeight="1" x14ac:dyDescent="0.2">
      <c r="A64" s="111" t="s">
        <v>108</v>
      </c>
      <c r="B64" s="111"/>
      <c r="D64" s="36">
        <v>10086765073</v>
      </c>
      <c r="E64" s="22"/>
      <c r="F64" s="45">
        <v>157793923460</v>
      </c>
    </row>
    <row r="65" spans="1:6" ht="21.75" customHeight="1" x14ac:dyDescent="0.2">
      <c r="A65" s="111" t="s">
        <v>238</v>
      </c>
      <c r="B65" s="111"/>
      <c r="D65" s="36">
        <v>0</v>
      </c>
      <c r="E65" s="22"/>
      <c r="F65" s="45">
        <v>24479210360</v>
      </c>
    </row>
    <row r="66" spans="1:6" ht="21.75" customHeight="1" x14ac:dyDescent="0.2">
      <c r="A66" s="111" t="s">
        <v>239</v>
      </c>
      <c r="B66" s="111"/>
      <c r="D66" s="36">
        <v>0</v>
      </c>
      <c r="E66" s="22"/>
      <c r="F66" s="45">
        <v>57475038233</v>
      </c>
    </row>
    <row r="67" spans="1:6" ht="21.75" customHeight="1" x14ac:dyDescent="0.2">
      <c r="A67" s="111" t="s">
        <v>240</v>
      </c>
      <c r="B67" s="111"/>
      <c r="D67" s="36">
        <v>0</v>
      </c>
      <c r="E67" s="22"/>
      <c r="F67" s="45">
        <v>344706849</v>
      </c>
    </row>
    <row r="68" spans="1:6" ht="21.75" customHeight="1" x14ac:dyDescent="0.2">
      <c r="A68" s="111" t="s">
        <v>241</v>
      </c>
      <c r="B68" s="111"/>
      <c r="D68" s="36">
        <v>1147575</v>
      </c>
      <c r="E68" s="22"/>
      <c r="F68" s="45">
        <v>1028593777</v>
      </c>
    </row>
    <row r="69" spans="1:6" ht="21.75" customHeight="1" x14ac:dyDescent="0.2">
      <c r="A69" s="111" t="s">
        <v>242</v>
      </c>
      <c r="B69" s="111"/>
      <c r="D69" s="36">
        <v>0</v>
      </c>
      <c r="E69" s="22"/>
      <c r="F69" s="45">
        <v>5245318624</v>
      </c>
    </row>
    <row r="70" spans="1:6" ht="21.75" customHeight="1" x14ac:dyDescent="0.2">
      <c r="A70" s="111" t="s">
        <v>243</v>
      </c>
      <c r="B70" s="111"/>
      <c r="D70" s="36">
        <v>0</v>
      </c>
      <c r="E70" s="22"/>
      <c r="F70" s="45">
        <v>5450704109</v>
      </c>
    </row>
    <row r="71" spans="1:6" ht="21.75" customHeight="1" x14ac:dyDescent="0.2">
      <c r="A71" s="111" t="s">
        <v>244</v>
      </c>
      <c r="B71" s="111"/>
      <c r="D71" s="36">
        <v>0</v>
      </c>
      <c r="E71" s="22"/>
      <c r="F71" s="45">
        <v>35870478188</v>
      </c>
    </row>
    <row r="72" spans="1:6" ht="21.75" customHeight="1" x14ac:dyDescent="0.2">
      <c r="A72" s="111" t="s">
        <v>245</v>
      </c>
      <c r="B72" s="111"/>
      <c r="D72" s="36">
        <v>0</v>
      </c>
      <c r="E72" s="22"/>
      <c r="F72" s="45">
        <v>12853719615</v>
      </c>
    </row>
    <row r="73" spans="1:6" ht="21.75" customHeight="1" x14ac:dyDescent="0.2">
      <c r="A73" s="111" t="s">
        <v>246</v>
      </c>
      <c r="B73" s="111"/>
      <c r="D73" s="36">
        <v>0</v>
      </c>
      <c r="E73" s="22"/>
      <c r="F73" s="45">
        <v>9891266383</v>
      </c>
    </row>
    <row r="74" spans="1:6" ht="21.75" customHeight="1" x14ac:dyDescent="0.2">
      <c r="A74" s="111" t="s">
        <v>247</v>
      </c>
      <c r="B74" s="111"/>
      <c r="D74" s="36">
        <v>0</v>
      </c>
      <c r="E74" s="22"/>
      <c r="F74" s="45">
        <v>3269760656</v>
      </c>
    </row>
    <row r="75" spans="1:6" ht="21.75" customHeight="1" x14ac:dyDescent="0.2">
      <c r="A75" s="111" t="s">
        <v>248</v>
      </c>
      <c r="B75" s="111"/>
      <c r="D75" s="36">
        <v>0</v>
      </c>
      <c r="E75" s="22"/>
      <c r="F75" s="45">
        <v>5871926229</v>
      </c>
    </row>
    <row r="76" spans="1:6" ht="21.75" customHeight="1" x14ac:dyDescent="0.2">
      <c r="A76" s="111" t="s">
        <v>249</v>
      </c>
      <c r="B76" s="111"/>
      <c r="D76" s="36">
        <v>0</v>
      </c>
      <c r="E76" s="22"/>
      <c r="F76" s="45">
        <v>8012178378</v>
      </c>
    </row>
    <row r="77" spans="1:6" ht="21.75" customHeight="1" x14ac:dyDescent="0.2">
      <c r="A77" s="111" t="s">
        <v>109</v>
      </c>
      <c r="B77" s="111"/>
      <c r="D77" s="36">
        <v>9380303547</v>
      </c>
      <c r="E77" s="22"/>
      <c r="F77" s="45">
        <v>29956453263</v>
      </c>
    </row>
    <row r="78" spans="1:6" ht="21.75" customHeight="1" x14ac:dyDescent="0.2">
      <c r="A78" s="111" t="s">
        <v>250</v>
      </c>
      <c r="B78" s="111"/>
      <c r="D78" s="36">
        <v>46174888</v>
      </c>
      <c r="E78" s="22"/>
      <c r="F78" s="45">
        <v>2685245902</v>
      </c>
    </row>
    <row r="79" spans="1:6" ht="21.75" customHeight="1" x14ac:dyDescent="0.2">
      <c r="A79" s="111" t="s">
        <v>110</v>
      </c>
      <c r="B79" s="111"/>
      <c r="D79" s="36">
        <v>6189836061</v>
      </c>
      <c r="E79" s="22"/>
      <c r="F79" s="45">
        <v>18769180314</v>
      </c>
    </row>
    <row r="80" spans="1:6" ht="21.75" customHeight="1" x14ac:dyDescent="0.2">
      <c r="A80" s="111" t="s">
        <v>111</v>
      </c>
      <c r="B80" s="111"/>
      <c r="D80" s="36">
        <v>13005459636</v>
      </c>
      <c r="E80" s="22"/>
      <c r="F80" s="45">
        <v>39016378908</v>
      </c>
    </row>
    <row r="81" spans="1:6" ht="21.75" customHeight="1" x14ac:dyDescent="0.2">
      <c r="A81" s="111" t="s">
        <v>112</v>
      </c>
      <c r="B81" s="111"/>
      <c r="D81" s="36">
        <v>2147136229</v>
      </c>
      <c r="E81" s="22"/>
      <c r="F81" s="45">
        <v>6372146228</v>
      </c>
    </row>
    <row r="82" spans="1:6" ht="21.75" customHeight="1" x14ac:dyDescent="0.2">
      <c r="A82" s="111" t="s">
        <v>113</v>
      </c>
      <c r="B82" s="111"/>
      <c r="D82" s="36">
        <v>34339109963</v>
      </c>
      <c r="E82" s="22"/>
      <c r="F82" s="45">
        <v>119440382480</v>
      </c>
    </row>
    <row r="83" spans="1:6" ht="21.75" customHeight="1" x14ac:dyDescent="0.2">
      <c r="A83" s="111" t="s">
        <v>251</v>
      </c>
      <c r="B83" s="111"/>
      <c r="D83" s="36">
        <v>0</v>
      </c>
      <c r="E83" s="22"/>
      <c r="F83" s="45">
        <v>28001817891</v>
      </c>
    </row>
    <row r="84" spans="1:6" ht="21.75" customHeight="1" x14ac:dyDescent="0.2">
      <c r="A84" s="111" t="s">
        <v>252</v>
      </c>
      <c r="B84" s="111"/>
      <c r="D84" s="36">
        <v>0</v>
      </c>
      <c r="E84" s="22"/>
      <c r="F84" s="45">
        <v>15385311666</v>
      </c>
    </row>
    <row r="85" spans="1:6" ht="21.75" customHeight="1" x14ac:dyDescent="0.2">
      <c r="A85" s="111" t="s">
        <v>253</v>
      </c>
      <c r="B85" s="111"/>
      <c r="D85" s="36">
        <v>33724333</v>
      </c>
      <c r="E85" s="22"/>
      <c r="F85" s="45">
        <v>504945001</v>
      </c>
    </row>
    <row r="86" spans="1:6" ht="21.75" customHeight="1" x14ac:dyDescent="0.2">
      <c r="A86" s="111" t="s">
        <v>114</v>
      </c>
      <c r="B86" s="111"/>
      <c r="D86" s="36">
        <v>26016419699</v>
      </c>
      <c r="E86" s="22"/>
      <c r="F86" s="45">
        <v>71843304914</v>
      </c>
    </row>
    <row r="87" spans="1:6" ht="21.75" customHeight="1" x14ac:dyDescent="0.2">
      <c r="A87" s="111" t="s">
        <v>254</v>
      </c>
      <c r="B87" s="111"/>
      <c r="D87" s="36">
        <v>202306722</v>
      </c>
      <c r="E87" s="22"/>
      <c r="F87" s="45">
        <v>22128166659</v>
      </c>
    </row>
    <row r="88" spans="1:6" ht="21.75" customHeight="1" x14ac:dyDescent="0.2">
      <c r="A88" s="111" t="s">
        <v>115</v>
      </c>
      <c r="B88" s="111"/>
      <c r="D88" s="36">
        <v>12874316950</v>
      </c>
      <c r="E88" s="22"/>
      <c r="F88" s="45">
        <v>35135245899</v>
      </c>
    </row>
    <row r="89" spans="1:6" ht="21.75" customHeight="1" x14ac:dyDescent="0.2">
      <c r="A89" s="111" t="s">
        <v>255</v>
      </c>
      <c r="B89" s="111"/>
      <c r="D89" s="36">
        <v>0</v>
      </c>
      <c r="E89" s="22"/>
      <c r="F89" s="45">
        <v>10480283123</v>
      </c>
    </row>
    <row r="90" spans="1:6" ht="21.75" customHeight="1" x14ac:dyDescent="0.2">
      <c r="A90" s="111" t="s">
        <v>256</v>
      </c>
      <c r="B90" s="111"/>
      <c r="D90" s="36">
        <v>0</v>
      </c>
      <c r="E90" s="22"/>
      <c r="F90" s="45">
        <v>5952043643</v>
      </c>
    </row>
    <row r="91" spans="1:6" ht="21.75" customHeight="1" x14ac:dyDescent="0.2">
      <c r="A91" s="111" t="s">
        <v>257</v>
      </c>
      <c r="B91" s="111"/>
      <c r="D91" s="36">
        <v>158039624</v>
      </c>
      <c r="E91" s="22"/>
      <c r="F91" s="45">
        <v>4536666667</v>
      </c>
    </row>
    <row r="92" spans="1:6" ht="21.75" customHeight="1" x14ac:dyDescent="0.2">
      <c r="A92" s="111" t="s">
        <v>258</v>
      </c>
      <c r="B92" s="111"/>
      <c r="D92" s="36">
        <v>0</v>
      </c>
      <c r="E92" s="22"/>
      <c r="F92" s="45">
        <v>7981707501</v>
      </c>
    </row>
    <row r="93" spans="1:6" ht="21.75" customHeight="1" x14ac:dyDescent="0.2">
      <c r="A93" s="111" t="s">
        <v>259</v>
      </c>
      <c r="B93" s="111"/>
      <c r="D93" s="36">
        <v>560109292</v>
      </c>
      <c r="E93" s="22"/>
      <c r="F93" s="45">
        <v>15941844647</v>
      </c>
    </row>
    <row r="94" spans="1:6" ht="21.75" customHeight="1" x14ac:dyDescent="0.2">
      <c r="A94" s="111" t="s">
        <v>260</v>
      </c>
      <c r="B94" s="111"/>
      <c r="D94" s="36">
        <v>0</v>
      </c>
      <c r="E94" s="22"/>
      <c r="F94" s="45">
        <v>11541233334</v>
      </c>
    </row>
    <row r="95" spans="1:6" ht="21.75" customHeight="1" x14ac:dyDescent="0.2">
      <c r="A95" s="111" t="s">
        <v>116</v>
      </c>
      <c r="B95" s="111"/>
      <c r="D95" s="36">
        <v>11367683043</v>
      </c>
      <c r="E95" s="22"/>
      <c r="F95" s="45">
        <v>24568863351</v>
      </c>
    </row>
    <row r="96" spans="1:6" ht="21.75" customHeight="1" x14ac:dyDescent="0.2">
      <c r="A96" s="111" t="s">
        <v>117</v>
      </c>
      <c r="B96" s="111"/>
      <c r="D96" s="36">
        <v>6231236313</v>
      </c>
      <c r="E96" s="22"/>
      <c r="F96" s="45">
        <v>25243767018</v>
      </c>
    </row>
    <row r="97" spans="1:6" ht="21.75" customHeight="1" x14ac:dyDescent="0.2">
      <c r="A97" s="111" t="s">
        <v>261</v>
      </c>
      <c r="B97" s="111"/>
      <c r="D97" s="36">
        <v>0</v>
      </c>
      <c r="E97" s="22"/>
      <c r="F97" s="45">
        <v>855737700</v>
      </c>
    </row>
    <row r="98" spans="1:6" ht="21.75" customHeight="1" x14ac:dyDescent="0.2">
      <c r="A98" s="111" t="s">
        <v>118</v>
      </c>
      <c r="B98" s="111"/>
      <c r="D98" s="36">
        <v>2630752711</v>
      </c>
      <c r="E98" s="22"/>
      <c r="F98" s="45">
        <v>9537086065</v>
      </c>
    </row>
    <row r="99" spans="1:6" ht="21.75" customHeight="1" x14ac:dyDescent="0.2">
      <c r="A99" s="111" t="s">
        <v>119</v>
      </c>
      <c r="B99" s="111"/>
      <c r="D99" s="36">
        <v>11881595649</v>
      </c>
      <c r="E99" s="22"/>
      <c r="F99" s="45">
        <v>21554601089</v>
      </c>
    </row>
    <row r="100" spans="1:6" ht="21.75" customHeight="1" x14ac:dyDescent="0.2">
      <c r="A100" s="111" t="s">
        <v>120</v>
      </c>
      <c r="B100" s="111"/>
      <c r="D100" s="36">
        <v>24274996726</v>
      </c>
      <c r="E100" s="22"/>
      <c r="F100" s="45">
        <v>40445472784</v>
      </c>
    </row>
    <row r="101" spans="1:6" ht="21.75" customHeight="1" x14ac:dyDescent="0.2">
      <c r="A101" s="111" t="s">
        <v>121</v>
      </c>
      <c r="B101" s="111"/>
      <c r="D101" s="36">
        <v>16218579244</v>
      </c>
      <c r="E101" s="22"/>
      <c r="F101" s="45">
        <v>33650273216</v>
      </c>
    </row>
    <row r="102" spans="1:6" ht="21.75" customHeight="1" x14ac:dyDescent="0.2">
      <c r="A102" s="111" t="s">
        <v>122</v>
      </c>
      <c r="B102" s="111"/>
      <c r="D102" s="36">
        <v>14323088410</v>
      </c>
      <c r="E102" s="22"/>
      <c r="F102" s="45">
        <v>23342794378</v>
      </c>
    </row>
    <row r="103" spans="1:6" ht="21.75" customHeight="1" x14ac:dyDescent="0.2">
      <c r="A103" s="111" t="s">
        <v>123</v>
      </c>
      <c r="B103" s="111"/>
      <c r="D103" s="36">
        <v>2041765822</v>
      </c>
      <c r="E103" s="22"/>
      <c r="F103" s="45">
        <v>3287006802</v>
      </c>
    </row>
    <row r="104" spans="1:6" ht="21.75" customHeight="1" x14ac:dyDescent="0.2">
      <c r="A104" s="111" t="s">
        <v>124</v>
      </c>
      <c r="B104" s="111"/>
      <c r="D104" s="36">
        <v>8594540377</v>
      </c>
      <c r="E104" s="22"/>
      <c r="F104" s="45">
        <v>13683838311</v>
      </c>
    </row>
    <row r="105" spans="1:6" ht="21.75" customHeight="1" x14ac:dyDescent="0.2">
      <c r="A105" s="111" t="s">
        <v>125</v>
      </c>
      <c r="B105" s="111"/>
      <c r="D105" s="36">
        <v>10363891813</v>
      </c>
      <c r="E105" s="22"/>
      <c r="F105" s="45">
        <v>16125288523</v>
      </c>
    </row>
    <row r="106" spans="1:6" ht="21.75" customHeight="1" x14ac:dyDescent="0.2">
      <c r="A106" s="111" t="s">
        <v>126</v>
      </c>
      <c r="B106" s="111"/>
      <c r="D106" s="36">
        <v>16172021859</v>
      </c>
      <c r="E106" s="22"/>
      <c r="F106" s="45">
        <v>22983060107</v>
      </c>
    </row>
    <row r="107" spans="1:6" ht="21.75" customHeight="1" x14ac:dyDescent="0.2">
      <c r="A107" s="111" t="s">
        <v>127</v>
      </c>
      <c r="B107" s="111"/>
      <c r="D107" s="36">
        <v>10439</v>
      </c>
      <c r="E107" s="22"/>
      <c r="F107" s="45">
        <v>10439</v>
      </c>
    </row>
    <row r="108" spans="1:6" ht="21.75" customHeight="1" x14ac:dyDescent="0.2">
      <c r="A108" s="111" t="s">
        <v>128</v>
      </c>
      <c r="B108" s="111"/>
      <c r="D108" s="36">
        <v>9528688519</v>
      </c>
      <c r="E108" s="22"/>
      <c r="F108" s="45">
        <v>12909836058</v>
      </c>
    </row>
    <row r="109" spans="1:6" ht="21.75" customHeight="1" x14ac:dyDescent="0.2">
      <c r="A109" s="111" t="s">
        <v>129</v>
      </c>
      <c r="B109" s="111"/>
      <c r="D109" s="36">
        <v>9528688519</v>
      </c>
      <c r="E109" s="22"/>
      <c r="F109" s="45">
        <v>12909836058</v>
      </c>
    </row>
    <row r="110" spans="1:6" ht="21.75" customHeight="1" x14ac:dyDescent="0.2">
      <c r="A110" s="111" t="s">
        <v>130</v>
      </c>
      <c r="B110" s="111"/>
      <c r="D110" s="36">
        <v>9528688519</v>
      </c>
      <c r="E110" s="22"/>
      <c r="F110" s="45">
        <v>12909836058</v>
      </c>
    </row>
    <row r="111" spans="1:6" ht="21.75" customHeight="1" x14ac:dyDescent="0.2">
      <c r="A111" s="111" t="s">
        <v>131</v>
      </c>
      <c r="B111" s="111"/>
      <c r="D111" s="36">
        <v>9528688519</v>
      </c>
      <c r="E111" s="22"/>
      <c r="F111" s="45">
        <v>12909836058</v>
      </c>
    </row>
    <row r="112" spans="1:6" ht="21.75" customHeight="1" x14ac:dyDescent="0.2">
      <c r="A112" s="111" t="s">
        <v>132</v>
      </c>
      <c r="B112" s="111"/>
      <c r="D112" s="36">
        <v>9528688519</v>
      </c>
      <c r="E112" s="22"/>
      <c r="F112" s="45">
        <v>12909836058</v>
      </c>
    </row>
    <row r="113" spans="1:6" ht="21.75" customHeight="1" x14ac:dyDescent="0.2">
      <c r="A113" s="111" t="s">
        <v>133</v>
      </c>
      <c r="B113" s="111"/>
      <c r="D113" s="36">
        <v>9528688519</v>
      </c>
      <c r="E113" s="22"/>
      <c r="F113" s="45">
        <v>12909836058</v>
      </c>
    </row>
    <row r="114" spans="1:6" ht="21.75" customHeight="1" x14ac:dyDescent="0.2">
      <c r="A114" s="111" t="s">
        <v>134</v>
      </c>
      <c r="B114" s="111"/>
      <c r="D114" s="36">
        <v>5695297122</v>
      </c>
      <c r="E114" s="22"/>
      <c r="F114" s="45">
        <v>7716209004</v>
      </c>
    </row>
    <row r="115" spans="1:6" ht="21.75" customHeight="1" x14ac:dyDescent="0.2">
      <c r="A115" s="111" t="s">
        <v>135</v>
      </c>
      <c r="B115" s="111"/>
      <c r="D115" s="36">
        <v>833844864</v>
      </c>
      <c r="E115" s="22"/>
      <c r="F115" s="45">
        <v>1116018408</v>
      </c>
    </row>
    <row r="116" spans="1:6" ht="21.75" customHeight="1" x14ac:dyDescent="0.2">
      <c r="A116" s="111" t="s">
        <v>136</v>
      </c>
      <c r="B116" s="111"/>
      <c r="D116" s="36">
        <v>20315163908</v>
      </c>
      <c r="E116" s="22"/>
      <c r="F116" s="45">
        <v>24902458984</v>
      </c>
    </row>
    <row r="117" spans="1:6" ht="21.75" customHeight="1" x14ac:dyDescent="0.2">
      <c r="A117" s="111" t="s">
        <v>137</v>
      </c>
      <c r="B117" s="111"/>
      <c r="D117" s="36">
        <v>30072540977</v>
      </c>
      <c r="E117" s="22"/>
      <c r="F117" s="45">
        <v>33952868845</v>
      </c>
    </row>
    <row r="118" spans="1:6" ht="21.75" customHeight="1" x14ac:dyDescent="0.2">
      <c r="A118" s="111" t="s">
        <v>138</v>
      </c>
      <c r="B118" s="111"/>
      <c r="D118" s="36">
        <v>9651526422</v>
      </c>
      <c r="E118" s="22"/>
      <c r="F118" s="45">
        <v>9651526422</v>
      </c>
    </row>
    <row r="119" spans="1:6" ht="21.75" customHeight="1" x14ac:dyDescent="0.2">
      <c r="A119" s="111" t="s">
        <v>139</v>
      </c>
      <c r="B119" s="111"/>
      <c r="D119" s="36">
        <v>12281420753</v>
      </c>
      <c r="E119" s="22"/>
      <c r="F119" s="45">
        <v>12281420753</v>
      </c>
    </row>
    <row r="120" spans="1:6" ht="21.75" customHeight="1" x14ac:dyDescent="0.2">
      <c r="A120" s="111" t="s">
        <v>140</v>
      </c>
      <c r="B120" s="111"/>
      <c r="D120" s="36">
        <v>20222484420</v>
      </c>
      <c r="E120" s="22"/>
      <c r="F120" s="45">
        <v>20222484420</v>
      </c>
    </row>
    <row r="121" spans="1:6" ht="21.75" customHeight="1" x14ac:dyDescent="0.2">
      <c r="A121" s="111" t="s">
        <v>141</v>
      </c>
      <c r="B121" s="111"/>
      <c r="D121" s="36">
        <v>9926557349</v>
      </c>
      <c r="E121" s="22"/>
      <c r="F121" s="45">
        <v>9926557349</v>
      </c>
    </row>
    <row r="122" spans="1:6" ht="21.75" customHeight="1" x14ac:dyDescent="0.2">
      <c r="A122" s="111" t="s">
        <v>142</v>
      </c>
      <c r="B122" s="111"/>
      <c r="D122" s="36">
        <v>9389344250</v>
      </c>
      <c r="E122" s="22"/>
      <c r="F122" s="45">
        <v>9389344250</v>
      </c>
    </row>
    <row r="123" spans="1:6" ht="21.75" customHeight="1" x14ac:dyDescent="0.2">
      <c r="A123" s="111" t="s">
        <v>143</v>
      </c>
      <c r="B123" s="111"/>
      <c r="D123" s="36">
        <v>19808743150</v>
      </c>
      <c r="E123" s="22"/>
      <c r="F123" s="45">
        <v>19808743150</v>
      </c>
    </row>
    <row r="124" spans="1:6" ht="21.75" customHeight="1" x14ac:dyDescent="0.2">
      <c r="A124" s="111" t="s">
        <v>144</v>
      </c>
      <c r="B124" s="111"/>
      <c r="D124" s="36">
        <v>54695</v>
      </c>
      <c r="E124" s="22"/>
      <c r="F124" s="45">
        <v>54695</v>
      </c>
    </row>
    <row r="125" spans="1:6" ht="21.75" customHeight="1" x14ac:dyDescent="0.2">
      <c r="A125" s="111" t="s">
        <v>145</v>
      </c>
      <c r="B125" s="111"/>
      <c r="D125" s="36">
        <v>16310154634</v>
      </c>
      <c r="E125" s="22"/>
      <c r="F125" s="45">
        <v>16310154634</v>
      </c>
    </row>
    <row r="126" spans="1:6" ht="21.75" customHeight="1" x14ac:dyDescent="0.2">
      <c r="A126" s="111" t="s">
        <v>146</v>
      </c>
      <c r="B126" s="111"/>
      <c r="D126" s="36">
        <v>2142418559</v>
      </c>
      <c r="E126" s="22"/>
      <c r="F126" s="45">
        <v>2142418559</v>
      </c>
    </row>
    <row r="127" spans="1:6" ht="21.75" customHeight="1" x14ac:dyDescent="0.2">
      <c r="A127" s="111" t="s">
        <v>147</v>
      </c>
      <c r="B127" s="111"/>
      <c r="D127" s="36">
        <v>9707013096</v>
      </c>
      <c r="E127" s="22"/>
      <c r="F127" s="45">
        <v>9707013096</v>
      </c>
    </row>
    <row r="128" spans="1:6" ht="21.75" customHeight="1" x14ac:dyDescent="0.2">
      <c r="A128" s="111" t="s">
        <v>148</v>
      </c>
      <c r="B128" s="111"/>
      <c r="D128" s="36">
        <v>6124229496</v>
      </c>
      <c r="E128" s="22"/>
      <c r="F128" s="45">
        <v>6124229496</v>
      </c>
    </row>
    <row r="129" spans="1:6" ht="21.75" customHeight="1" x14ac:dyDescent="0.2">
      <c r="A129" s="111" t="s">
        <v>149</v>
      </c>
      <c r="B129" s="111"/>
      <c r="D129" s="36">
        <v>7084113656</v>
      </c>
      <c r="E129" s="22"/>
      <c r="F129" s="45">
        <v>7084113656</v>
      </c>
    </row>
    <row r="130" spans="1:6" ht="21.75" customHeight="1" x14ac:dyDescent="0.2">
      <c r="A130" s="111" t="s">
        <v>150</v>
      </c>
      <c r="B130" s="111"/>
      <c r="D130" s="36">
        <v>5263610928</v>
      </c>
      <c r="E130" s="22"/>
      <c r="F130" s="45">
        <v>5263610928</v>
      </c>
    </row>
    <row r="131" spans="1:6" ht="21.75" customHeight="1" x14ac:dyDescent="0.2">
      <c r="A131" s="111" t="s">
        <v>151</v>
      </c>
      <c r="B131" s="111"/>
      <c r="D131" s="36">
        <v>19239360645</v>
      </c>
      <c r="E131" s="22"/>
      <c r="F131" s="45">
        <v>19239360645</v>
      </c>
    </row>
    <row r="132" spans="1:6" ht="21.75" customHeight="1" x14ac:dyDescent="0.2">
      <c r="A132" s="111" t="s">
        <v>152</v>
      </c>
      <c r="B132" s="111"/>
      <c r="D132" s="36">
        <v>8275696715</v>
      </c>
      <c r="E132" s="22"/>
      <c r="F132" s="45">
        <v>8275696715</v>
      </c>
    </row>
    <row r="133" spans="1:6" ht="21.75" customHeight="1" x14ac:dyDescent="0.2">
      <c r="A133" s="111" t="s">
        <v>153</v>
      </c>
      <c r="B133" s="111"/>
      <c r="D133" s="36">
        <v>5870915300</v>
      </c>
      <c r="E133" s="22"/>
      <c r="F133" s="45">
        <v>5870915300</v>
      </c>
    </row>
    <row r="134" spans="1:6" ht="21.75" customHeight="1" x14ac:dyDescent="0.2">
      <c r="A134" s="111" t="s">
        <v>154</v>
      </c>
      <c r="B134" s="111"/>
      <c r="D134" s="36">
        <v>7923497260</v>
      </c>
      <c r="E134" s="22"/>
      <c r="F134" s="45">
        <v>7923497260</v>
      </c>
    </row>
    <row r="135" spans="1:6" ht="21.75" customHeight="1" x14ac:dyDescent="0.2">
      <c r="A135" s="111" t="s">
        <v>155</v>
      </c>
      <c r="B135" s="111"/>
      <c r="D135" s="36">
        <v>11886038250</v>
      </c>
      <c r="E135" s="22"/>
      <c r="F135" s="45">
        <v>11886038250</v>
      </c>
    </row>
    <row r="136" spans="1:6" ht="21.75" customHeight="1" x14ac:dyDescent="0.2">
      <c r="A136" s="112" t="s">
        <v>156</v>
      </c>
      <c r="B136" s="112"/>
      <c r="D136" s="37">
        <v>257513661</v>
      </c>
      <c r="E136" s="22"/>
      <c r="F136" s="46">
        <v>257513661</v>
      </c>
    </row>
    <row r="137" spans="1:6" ht="21.75" customHeight="1" thickBot="1" x14ac:dyDescent="0.25">
      <c r="A137" s="109" t="s">
        <v>20</v>
      </c>
      <c r="B137" s="109"/>
      <c r="D137" s="14">
        <f>SUM(D8:D136)</f>
        <v>545473482012</v>
      </c>
      <c r="E137" s="22"/>
      <c r="F137" s="47">
        <f>SUM(F8:F136)</f>
        <v>1875484838439</v>
      </c>
    </row>
    <row r="139" spans="1:6" x14ac:dyDescent="0.2">
      <c r="D139" s="89"/>
      <c r="E139" s="84"/>
      <c r="F139" s="89"/>
    </row>
    <row r="140" spans="1:6" x14ac:dyDescent="0.2">
      <c r="D140" s="90"/>
      <c r="E140" s="84"/>
      <c r="F140" s="90"/>
    </row>
    <row r="141" spans="1:6" x14ac:dyDescent="0.2">
      <c r="D141" s="85"/>
      <c r="E141" s="85"/>
      <c r="F141" s="85"/>
    </row>
    <row r="142" spans="1:6" x14ac:dyDescent="0.2">
      <c r="D142" s="84"/>
      <c r="E142" s="84"/>
      <c r="F142" s="84"/>
    </row>
  </sheetData>
  <mergeCells count="135">
    <mergeCell ref="A1:F1"/>
    <mergeCell ref="A2:F2"/>
    <mergeCell ref="A3:F3"/>
    <mergeCell ref="B5:F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6:B36"/>
    <mergeCell ref="A35:B35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36:B136"/>
    <mergeCell ref="A137:B137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"/>
  <sheetViews>
    <sheetView rightToLeft="1" zoomScaleNormal="100" zoomScaleSheetLayoutView="118" workbookViewId="0">
      <selection activeCell="G10" sqref="G10"/>
    </sheetView>
  </sheetViews>
  <sheetFormatPr defaultRowHeight="12.75" x14ac:dyDescent="0.2"/>
  <cols>
    <col min="1" max="1" width="5.140625" customWidth="1"/>
    <col min="2" max="2" width="34.140625" customWidth="1"/>
    <col min="3" max="3" width="1.28515625" customWidth="1"/>
    <col min="4" max="4" width="19.42578125" customWidth="1"/>
    <col min="5" max="5" width="1.28515625" customWidth="1"/>
    <col min="6" max="7" width="19.42578125" customWidth="1"/>
  </cols>
  <sheetData>
    <row r="1" spans="1:7" ht="29.1" customHeight="1" x14ac:dyDescent="0.2">
      <c r="A1" s="98" t="s">
        <v>0</v>
      </c>
      <c r="B1" s="98"/>
      <c r="C1" s="98"/>
      <c r="D1" s="98"/>
      <c r="E1" s="98"/>
      <c r="F1" s="98"/>
    </row>
    <row r="2" spans="1:7" ht="21.75" customHeight="1" x14ac:dyDescent="0.2">
      <c r="A2" s="98" t="s">
        <v>157</v>
      </c>
      <c r="B2" s="98"/>
      <c r="C2" s="98"/>
      <c r="D2" s="98"/>
      <c r="E2" s="98"/>
      <c r="F2" s="98"/>
    </row>
    <row r="3" spans="1:7" ht="21.75" customHeight="1" x14ac:dyDescent="0.2">
      <c r="A3" s="98" t="s">
        <v>2</v>
      </c>
      <c r="B3" s="98"/>
      <c r="C3" s="98"/>
      <c r="D3" s="98"/>
      <c r="E3" s="98"/>
      <c r="F3" s="98"/>
    </row>
    <row r="4" spans="1:7" ht="14.45" customHeight="1" x14ac:dyDescent="0.2"/>
    <row r="5" spans="1:7" ht="29.1" customHeight="1" x14ac:dyDescent="0.2">
      <c r="A5" s="1" t="s">
        <v>262</v>
      </c>
      <c r="B5" s="99" t="s">
        <v>172</v>
      </c>
      <c r="C5" s="99"/>
      <c r="D5" s="99"/>
      <c r="E5" s="99"/>
      <c r="F5" s="99"/>
    </row>
    <row r="6" spans="1:7" ht="14.45" customHeight="1" x14ac:dyDescent="0.2">
      <c r="D6" s="2" t="s">
        <v>176</v>
      </c>
      <c r="F6" s="2" t="s">
        <v>9</v>
      </c>
    </row>
    <row r="7" spans="1:7" ht="14.45" customHeight="1" x14ac:dyDescent="0.2">
      <c r="A7" s="95" t="s">
        <v>172</v>
      </c>
      <c r="B7" s="95"/>
      <c r="D7" s="4" t="s">
        <v>93</v>
      </c>
      <c r="F7" s="4" t="s">
        <v>93</v>
      </c>
    </row>
    <row r="8" spans="1:7" ht="21.75" customHeight="1" x14ac:dyDescent="0.2">
      <c r="A8" s="105" t="s">
        <v>172</v>
      </c>
      <c r="B8" s="105"/>
      <c r="D8" s="35">
        <v>77280101</v>
      </c>
      <c r="E8" s="22"/>
      <c r="F8" s="35">
        <v>77280101</v>
      </c>
    </row>
    <row r="9" spans="1:7" ht="21.75" customHeight="1" x14ac:dyDescent="0.2">
      <c r="A9" s="111" t="s">
        <v>263</v>
      </c>
      <c r="B9" s="111"/>
      <c r="D9" s="36">
        <v>0</v>
      </c>
      <c r="E9" s="22"/>
      <c r="F9" s="36">
        <v>700341413</v>
      </c>
    </row>
    <row r="10" spans="1:7" ht="21.75" customHeight="1" x14ac:dyDescent="0.2">
      <c r="A10" s="112" t="s">
        <v>264</v>
      </c>
      <c r="B10" s="112"/>
      <c r="D10" s="37">
        <v>3362813</v>
      </c>
      <c r="E10" s="22"/>
      <c r="F10" s="37">
        <v>78306706</v>
      </c>
      <c r="G10" s="84"/>
    </row>
    <row r="11" spans="1:7" ht="21.75" customHeight="1" x14ac:dyDescent="0.2">
      <c r="A11" s="109" t="s">
        <v>20</v>
      </c>
      <c r="B11" s="109"/>
      <c r="D11" s="14">
        <f>SUM(D8:D10)</f>
        <v>80642914</v>
      </c>
      <c r="E11" s="22"/>
      <c r="F11" s="14">
        <f>SUM(F8:F10)</f>
        <v>855928220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6"/>
  <sheetViews>
    <sheetView rightToLeft="1" zoomScale="90" zoomScaleNormal="90" zoomScaleSheetLayoutView="96" workbookViewId="0">
      <selection activeCell="A8" sqref="A8"/>
    </sheetView>
  </sheetViews>
  <sheetFormatPr defaultRowHeight="12.75" x14ac:dyDescent="0.2"/>
  <cols>
    <col min="1" max="1" width="32.140625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20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20.7109375" customWidth="1"/>
    <col min="16" max="16" width="1.28515625" customWidth="1"/>
    <col min="17" max="17" width="10.42578125" customWidth="1"/>
    <col min="18" max="18" width="1.28515625" customWidth="1"/>
    <col min="19" max="19" width="20.5703125" customWidth="1"/>
  </cols>
  <sheetData>
    <row r="1" spans="1:19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21.75" customHeight="1" x14ac:dyDescent="0.2">
      <c r="A2" s="98" t="s">
        <v>157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14.45" customHeight="1" x14ac:dyDescent="0.2"/>
    <row r="5" spans="1:19" ht="14.45" customHeight="1" x14ac:dyDescent="0.2">
      <c r="A5" s="99" t="s">
        <v>266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ht="14.45" customHeight="1" x14ac:dyDescent="0.2">
      <c r="A6" s="95" t="s">
        <v>160</v>
      </c>
      <c r="I6" s="95" t="s">
        <v>176</v>
      </c>
      <c r="J6" s="95"/>
      <c r="K6" s="95"/>
      <c r="L6" s="95"/>
      <c r="M6" s="95"/>
      <c r="O6" s="95" t="s">
        <v>177</v>
      </c>
      <c r="P6" s="95"/>
      <c r="Q6" s="95"/>
      <c r="R6" s="95"/>
      <c r="S6" s="95"/>
    </row>
    <row r="7" spans="1:19" ht="29.1" customHeight="1" x14ac:dyDescent="0.2">
      <c r="A7" s="95"/>
      <c r="C7" s="12" t="s">
        <v>267</v>
      </c>
      <c r="D7" s="19"/>
      <c r="E7" s="12" t="s">
        <v>59</v>
      </c>
      <c r="F7" s="12"/>
      <c r="G7" s="12" t="s">
        <v>268</v>
      </c>
      <c r="H7" s="19"/>
      <c r="I7" s="13" t="s">
        <v>269</v>
      </c>
      <c r="J7" s="43"/>
      <c r="K7" s="13" t="s">
        <v>265</v>
      </c>
      <c r="L7" s="43"/>
      <c r="M7" s="13" t="s">
        <v>270</v>
      </c>
      <c r="N7" s="19"/>
      <c r="O7" s="13" t="s">
        <v>269</v>
      </c>
      <c r="P7" s="43"/>
      <c r="Q7" s="13" t="s">
        <v>265</v>
      </c>
      <c r="R7" s="43"/>
      <c r="S7" s="13" t="s">
        <v>270</v>
      </c>
    </row>
    <row r="8" spans="1:19" ht="21.75" customHeight="1" x14ac:dyDescent="0.2">
      <c r="A8" s="9" t="s">
        <v>84</v>
      </c>
      <c r="C8" s="43"/>
      <c r="D8" s="19"/>
      <c r="E8" s="24" t="s">
        <v>86</v>
      </c>
      <c r="F8" s="43"/>
      <c r="G8" s="26">
        <v>23</v>
      </c>
      <c r="H8" s="19"/>
      <c r="I8" s="32">
        <v>56601968895</v>
      </c>
      <c r="J8" s="19"/>
      <c r="K8" s="32">
        <v>0</v>
      </c>
      <c r="L8" s="19"/>
      <c r="M8" s="32">
        <v>56601968895</v>
      </c>
      <c r="N8" s="19"/>
      <c r="O8" s="32">
        <v>63729716407</v>
      </c>
      <c r="P8" s="19"/>
      <c r="Q8" s="32">
        <v>0</v>
      </c>
      <c r="R8" s="19"/>
      <c r="S8" s="32">
        <v>63729716407</v>
      </c>
    </row>
    <row r="9" spans="1:19" ht="21.75" customHeight="1" x14ac:dyDescent="0.2">
      <c r="A9" s="10" t="s">
        <v>87</v>
      </c>
      <c r="C9" s="19"/>
      <c r="D9" s="19"/>
      <c r="E9" s="39" t="s">
        <v>89</v>
      </c>
      <c r="F9" s="19"/>
      <c r="G9" s="27">
        <v>2</v>
      </c>
      <c r="H9" s="19"/>
      <c r="I9" s="33">
        <v>14895376208</v>
      </c>
      <c r="J9" s="19"/>
      <c r="K9" s="33">
        <v>0</v>
      </c>
      <c r="L9" s="19"/>
      <c r="M9" s="33">
        <v>14895376208</v>
      </c>
      <c r="N9" s="19"/>
      <c r="O9" s="33">
        <v>14895376208</v>
      </c>
      <c r="P9" s="19"/>
      <c r="Q9" s="33">
        <v>0</v>
      </c>
      <c r="R9" s="19"/>
      <c r="S9" s="33">
        <v>14895376208</v>
      </c>
    </row>
    <row r="10" spans="1:19" ht="21.75" customHeight="1" x14ac:dyDescent="0.2">
      <c r="A10" s="10" t="s">
        <v>81</v>
      </c>
      <c r="C10" s="19"/>
      <c r="D10" s="19"/>
      <c r="E10" s="39" t="s">
        <v>83</v>
      </c>
      <c r="F10" s="19"/>
      <c r="G10" s="27">
        <v>23</v>
      </c>
      <c r="H10" s="19"/>
      <c r="I10" s="33">
        <v>19176366029</v>
      </c>
      <c r="J10" s="19"/>
      <c r="K10" s="33">
        <v>0</v>
      </c>
      <c r="L10" s="19"/>
      <c r="M10" s="33">
        <v>19176366029</v>
      </c>
      <c r="N10" s="19"/>
      <c r="O10" s="33">
        <v>77395830907</v>
      </c>
      <c r="P10" s="19"/>
      <c r="Q10" s="33">
        <v>0</v>
      </c>
      <c r="R10" s="19"/>
      <c r="S10" s="33">
        <v>77395830907</v>
      </c>
    </row>
    <row r="11" spans="1:19" ht="21.75" customHeight="1" x14ac:dyDescent="0.2">
      <c r="A11" s="10" t="s">
        <v>75</v>
      </c>
      <c r="C11" s="19"/>
      <c r="D11" s="19"/>
      <c r="E11" s="39" t="s">
        <v>77</v>
      </c>
      <c r="F11" s="19"/>
      <c r="G11" s="27">
        <v>23</v>
      </c>
      <c r="H11" s="19"/>
      <c r="I11" s="33">
        <v>40594484076</v>
      </c>
      <c r="J11" s="19"/>
      <c r="K11" s="33">
        <v>0</v>
      </c>
      <c r="L11" s="19"/>
      <c r="M11" s="33">
        <v>40594484076</v>
      </c>
      <c r="N11" s="19"/>
      <c r="O11" s="33">
        <v>72198906164</v>
      </c>
      <c r="P11" s="19"/>
      <c r="Q11" s="33">
        <v>0</v>
      </c>
      <c r="R11" s="19"/>
      <c r="S11" s="33">
        <v>72198906164</v>
      </c>
    </row>
    <row r="12" spans="1:19" ht="21.75" customHeight="1" x14ac:dyDescent="0.2">
      <c r="A12" s="11" t="s">
        <v>78</v>
      </c>
      <c r="C12" s="54"/>
      <c r="D12" s="19"/>
      <c r="E12" s="40" t="s">
        <v>80</v>
      </c>
      <c r="F12" s="19"/>
      <c r="G12" s="28">
        <v>20</v>
      </c>
      <c r="H12" s="19"/>
      <c r="I12" s="34">
        <v>2643543274</v>
      </c>
      <c r="J12" s="19"/>
      <c r="K12" s="34">
        <v>0</v>
      </c>
      <c r="L12" s="19"/>
      <c r="M12" s="34">
        <v>2643543274</v>
      </c>
      <c r="N12" s="19"/>
      <c r="O12" s="34">
        <v>4817471389</v>
      </c>
      <c r="P12" s="19"/>
      <c r="Q12" s="34">
        <v>0</v>
      </c>
      <c r="R12" s="19"/>
      <c r="S12" s="34">
        <v>4817471389</v>
      </c>
    </row>
    <row r="13" spans="1:19" ht="21.75" customHeight="1" thickBot="1" x14ac:dyDescent="0.25">
      <c r="A13" s="7" t="s">
        <v>20</v>
      </c>
      <c r="C13" s="20"/>
      <c r="D13" s="19"/>
      <c r="E13" s="20"/>
      <c r="F13" s="19"/>
      <c r="G13" s="20"/>
      <c r="H13" s="19"/>
      <c r="I13" s="20">
        <f>SUM(I8:I12)</f>
        <v>133911738482</v>
      </c>
      <c r="J13" s="19"/>
      <c r="K13" s="20">
        <v>0</v>
      </c>
      <c r="L13" s="19"/>
      <c r="M13" s="20">
        <f>SUM(M8:M12)</f>
        <v>133911738482</v>
      </c>
      <c r="N13" s="19"/>
      <c r="O13" s="20">
        <f>SUM(O8:O12)</f>
        <v>233037301075</v>
      </c>
      <c r="P13" s="19"/>
      <c r="Q13" s="20">
        <v>0</v>
      </c>
      <c r="R13" s="19"/>
      <c r="S13" s="20">
        <f>SUM(S8:S12)</f>
        <v>233037301075</v>
      </c>
    </row>
    <row r="14" spans="1:19" ht="13.5" thickTop="1" x14ac:dyDescent="0.2"/>
    <row r="16" spans="1:19" x14ac:dyDescent="0.2">
      <c r="I16" s="87"/>
      <c r="J16" s="84"/>
      <c r="K16" s="84"/>
      <c r="L16" s="84"/>
      <c r="M16" s="84"/>
      <c r="N16" s="84"/>
      <c r="O16" s="87"/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6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41"/>
  <sheetViews>
    <sheetView rightToLeft="1" topLeftCell="A127" zoomScaleNormal="100" zoomScaleSheetLayoutView="111" workbookViewId="0">
      <selection activeCell="E134" sqref="E134"/>
    </sheetView>
  </sheetViews>
  <sheetFormatPr defaultRowHeight="12.75" x14ac:dyDescent="0.2"/>
  <cols>
    <col min="1" max="1" width="65.140625" customWidth="1"/>
    <col min="2" max="2" width="1.28515625" customWidth="1"/>
    <col min="3" max="3" width="18.140625" customWidth="1"/>
    <col min="4" max="4" width="1.28515625" customWidth="1"/>
    <col min="5" max="5" width="17.42578125" customWidth="1"/>
    <col min="6" max="6" width="1.28515625" customWidth="1"/>
    <col min="7" max="7" width="15.5703125" customWidth="1"/>
    <col min="8" max="8" width="1.28515625" customWidth="1"/>
    <col min="9" max="9" width="19.140625" customWidth="1"/>
    <col min="10" max="10" width="1.28515625" customWidth="1"/>
    <col min="11" max="11" width="19" customWidth="1"/>
    <col min="12" max="12" width="1.28515625" customWidth="1"/>
    <col min="13" max="13" width="18.5703125" customWidth="1"/>
    <col min="15" max="15" width="17" customWidth="1"/>
    <col min="16" max="16" width="12.42578125" bestFit="1" customWidth="1"/>
  </cols>
  <sheetData>
    <row r="1" spans="1:16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6" ht="21.75" customHeight="1" x14ac:dyDescent="0.2">
      <c r="A2" s="98" t="s">
        <v>157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6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6" ht="14.45" customHeight="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6" ht="22.5" customHeight="1" x14ac:dyDescent="0.2">
      <c r="A5" s="99" t="s">
        <v>271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6" ht="14.45" customHeight="1" x14ac:dyDescent="0.2">
      <c r="A6" s="95" t="s">
        <v>160</v>
      </c>
      <c r="C6" s="95" t="s">
        <v>176</v>
      </c>
      <c r="D6" s="95"/>
      <c r="E6" s="95"/>
      <c r="F6" s="95"/>
      <c r="G6" s="95"/>
      <c r="I6" s="95" t="s">
        <v>177</v>
      </c>
      <c r="J6" s="95"/>
      <c r="K6" s="95"/>
      <c r="L6" s="95"/>
      <c r="M6" s="95"/>
    </row>
    <row r="7" spans="1:16" ht="29.1" customHeight="1" x14ac:dyDescent="0.2">
      <c r="A7" s="95"/>
      <c r="C7" s="13" t="s">
        <v>269</v>
      </c>
      <c r="D7" s="3"/>
      <c r="E7" s="13" t="s">
        <v>265</v>
      </c>
      <c r="F7" s="3"/>
      <c r="G7" s="13" t="s">
        <v>270</v>
      </c>
      <c r="I7" s="13" t="s">
        <v>269</v>
      </c>
      <c r="J7" s="3"/>
      <c r="K7" s="13" t="s">
        <v>265</v>
      </c>
      <c r="L7" s="3"/>
      <c r="M7" s="13" t="s">
        <v>270</v>
      </c>
    </row>
    <row r="8" spans="1:16" ht="21.75" customHeight="1" x14ac:dyDescent="0.2">
      <c r="A8" s="10" t="s">
        <v>97</v>
      </c>
      <c r="C8" s="36">
        <v>0</v>
      </c>
      <c r="D8" s="22"/>
      <c r="E8" s="45">
        <v>0</v>
      </c>
      <c r="F8" s="22"/>
      <c r="G8" s="36">
        <f>C8-E8</f>
        <v>0</v>
      </c>
      <c r="H8" s="22"/>
      <c r="I8" s="45">
        <v>7322</v>
      </c>
      <c r="J8" s="22"/>
      <c r="K8" s="36">
        <v>0</v>
      </c>
      <c r="L8" s="22"/>
      <c r="M8" s="45">
        <f>I8-K8</f>
        <v>7322</v>
      </c>
      <c r="O8" s="75"/>
      <c r="P8" s="75"/>
    </row>
    <row r="9" spans="1:16" ht="21.75" customHeight="1" x14ac:dyDescent="0.2">
      <c r="A9" s="10" t="s">
        <v>193</v>
      </c>
      <c r="C9" s="36">
        <v>0</v>
      </c>
      <c r="D9" s="22"/>
      <c r="E9" s="45">
        <v>0</v>
      </c>
      <c r="F9" s="22"/>
      <c r="G9" s="36">
        <f t="shared" ref="G9:G73" si="0">C9-E9</f>
        <v>0</v>
      </c>
      <c r="H9" s="22"/>
      <c r="I9" s="45">
        <v>219178082</v>
      </c>
      <c r="J9" s="22"/>
      <c r="K9" s="36">
        <v>0</v>
      </c>
      <c r="L9" s="22"/>
      <c r="M9" s="45">
        <f t="shared" ref="M9:M73" si="1">I9-K9</f>
        <v>219178082</v>
      </c>
      <c r="O9" s="75"/>
      <c r="P9" s="75"/>
    </row>
    <row r="10" spans="1:16" ht="21.75" customHeight="1" x14ac:dyDescent="0.2">
      <c r="A10" s="10" t="s">
        <v>98</v>
      </c>
      <c r="C10" s="36">
        <v>6223</v>
      </c>
      <c r="D10" s="22"/>
      <c r="E10" s="45">
        <v>0</v>
      </c>
      <c r="F10" s="22"/>
      <c r="G10" s="36">
        <f t="shared" si="0"/>
        <v>6223</v>
      </c>
      <c r="H10" s="22"/>
      <c r="I10" s="45">
        <v>16226</v>
      </c>
      <c r="J10" s="22"/>
      <c r="K10" s="36">
        <v>0</v>
      </c>
      <c r="L10" s="22"/>
      <c r="M10" s="45">
        <f t="shared" si="1"/>
        <v>16226</v>
      </c>
      <c r="O10" s="75"/>
      <c r="P10" s="75"/>
    </row>
    <row r="11" spans="1:16" ht="21.75" customHeight="1" x14ac:dyDescent="0.2">
      <c r="A11" s="10" t="s">
        <v>194</v>
      </c>
      <c r="C11" s="36">
        <v>0</v>
      </c>
      <c r="D11" s="22"/>
      <c r="E11" s="45">
        <v>0</v>
      </c>
      <c r="F11" s="22"/>
      <c r="G11" s="36">
        <f t="shared" si="0"/>
        <v>0</v>
      </c>
      <c r="H11" s="22"/>
      <c r="I11" s="45">
        <v>118082205</v>
      </c>
      <c r="J11" s="22"/>
      <c r="K11" s="36">
        <v>0</v>
      </c>
      <c r="L11" s="22"/>
      <c r="M11" s="45">
        <f t="shared" si="1"/>
        <v>118082205</v>
      </c>
      <c r="O11" s="75"/>
      <c r="P11" s="75"/>
    </row>
    <row r="12" spans="1:16" ht="21.75" customHeight="1" x14ac:dyDescent="0.2">
      <c r="A12" s="10" t="s">
        <v>195</v>
      </c>
      <c r="C12" s="36">
        <v>0</v>
      </c>
      <c r="D12" s="22"/>
      <c r="E12" s="45">
        <v>0</v>
      </c>
      <c r="F12" s="22"/>
      <c r="G12" s="36">
        <f t="shared" si="0"/>
        <v>0</v>
      </c>
      <c r="H12" s="22"/>
      <c r="I12" s="45">
        <v>116302917</v>
      </c>
      <c r="J12" s="22"/>
      <c r="K12" s="36">
        <v>0</v>
      </c>
      <c r="L12" s="22"/>
      <c r="M12" s="45">
        <f t="shared" si="1"/>
        <v>116302917</v>
      </c>
      <c r="O12" s="75"/>
      <c r="P12" s="75"/>
    </row>
    <row r="13" spans="1:16" ht="21.75" customHeight="1" x14ac:dyDescent="0.2">
      <c r="A13" s="10" t="s">
        <v>196</v>
      </c>
      <c r="C13" s="36">
        <v>0</v>
      </c>
      <c r="D13" s="22"/>
      <c r="E13" s="45">
        <v>0</v>
      </c>
      <c r="F13" s="22"/>
      <c r="G13" s="36">
        <f t="shared" si="0"/>
        <v>0</v>
      </c>
      <c r="H13" s="22"/>
      <c r="I13" s="45">
        <v>298426006</v>
      </c>
      <c r="J13" s="22"/>
      <c r="K13" s="36">
        <v>0</v>
      </c>
      <c r="L13" s="22"/>
      <c r="M13" s="45">
        <f t="shared" si="1"/>
        <v>298426006</v>
      </c>
      <c r="O13" s="75"/>
      <c r="P13" s="75"/>
    </row>
    <row r="14" spans="1:16" ht="21.75" customHeight="1" x14ac:dyDescent="0.2">
      <c r="A14" s="10" t="s">
        <v>197</v>
      </c>
      <c r="C14" s="36">
        <v>15583562</v>
      </c>
      <c r="D14" s="22"/>
      <c r="E14" s="45">
        <v>-594373</v>
      </c>
      <c r="F14" s="22"/>
      <c r="G14" s="36">
        <f t="shared" si="0"/>
        <v>16177935</v>
      </c>
      <c r="H14" s="22"/>
      <c r="I14" s="45">
        <v>15583562</v>
      </c>
      <c r="J14" s="22"/>
      <c r="K14" s="36">
        <v>0</v>
      </c>
      <c r="L14" s="22"/>
      <c r="M14" s="45">
        <f t="shared" si="1"/>
        <v>15583562</v>
      </c>
      <c r="O14" s="75"/>
      <c r="P14" s="75"/>
    </row>
    <row r="15" spans="1:16" ht="21.75" customHeight="1" x14ac:dyDescent="0.2">
      <c r="A15" s="10" t="s">
        <v>198</v>
      </c>
      <c r="C15" s="36">
        <v>0</v>
      </c>
      <c r="D15" s="22"/>
      <c r="E15" s="45">
        <v>0</v>
      </c>
      <c r="F15" s="22"/>
      <c r="G15" s="36">
        <f t="shared" si="0"/>
        <v>0</v>
      </c>
      <c r="H15" s="22"/>
      <c r="I15" s="45">
        <v>87049055</v>
      </c>
      <c r="J15" s="22"/>
      <c r="K15" s="36">
        <v>0</v>
      </c>
      <c r="L15" s="22"/>
      <c r="M15" s="45">
        <f t="shared" si="1"/>
        <v>87049055</v>
      </c>
      <c r="O15" s="75"/>
      <c r="P15" s="75"/>
    </row>
    <row r="16" spans="1:16" ht="21.75" customHeight="1" x14ac:dyDescent="0.2">
      <c r="A16" s="10" t="s">
        <v>199</v>
      </c>
      <c r="C16" s="36">
        <v>0</v>
      </c>
      <c r="D16" s="22"/>
      <c r="E16" s="45">
        <v>0</v>
      </c>
      <c r="F16" s="22"/>
      <c r="G16" s="36">
        <f t="shared" si="0"/>
        <v>0</v>
      </c>
      <c r="H16" s="22"/>
      <c r="I16" s="45">
        <v>290850961</v>
      </c>
      <c r="J16" s="22"/>
      <c r="K16" s="36">
        <v>0</v>
      </c>
      <c r="L16" s="22"/>
      <c r="M16" s="45">
        <f t="shared" si="1"/>
        <v>290850961</v>
      </c>
      <c r="O16" s="75"/>
      <c r="P16" s="75"/>
    </row>
    <row r="17" spans="1:16" ht="21.75" customHeight="1" x14ac:dyDescent="0.2">
      <c r="A17" s="10" t="s">
        <v>99</v>
      </c>
      <c r="C17" s="36">
        <v>17256</v>
      </c>
      <c r="D17" s="22"/>
      <c r="E17" s="45">
        <v>0</v>
      </c>
      <c r="F17" s="22"/>
      <c r="G17" s="36">
        <f t="shared" si="0"/>
        <v>17256</v>
      </c>
      <c r="H17" s="22"/>
      <c r="I17" s="45">
        <v>-17999459</v>
      </c>
      <c r="J17" s="22"/>
      <c r="K17" s="36">
        <v>0</v>
      </c>
      <c r="L17" s="22"/>
      <c r="M17" s="45">
        <f t="shared" si="1"/>
        <v>-17999459</v>
      </c>
      <c r="O17" s="75"/>
      <c r="P17" s="75"/>
    </row>
    <row r="18" spans="1:16" ht="21.75" customHeight="1" x14ac:dyDescent="0.2">
      <c r="A18" s="10" t="s">
        <v>200</v>
      </c>
      <c r="C18" s="36">
        <v>0</v>
      </c>
      <c r="D18" s="22"/>
      <c r="E18" s="45">
        <v>0</v>
      </c>
      <c r="F18" s="22"/>
      <c r="G18" s="36">
        <f t="shared" si="0"/>
        <v>0</v>
      </c>
      <c r="H18" s="22"/>
      <c r="I18" s="45">
        <v>2158621116</v>
      </c>
      <c r="J18" s="22"/>
      <c r="K18" s="36">
        <v>0</v>
      </c>
      <c r="L18" s="22"/>
      <c r="M18" s="45">
        <f t="shared" si="1"/>
        <v>2158621116</v>
      </c>
      <c r="O18" s="75"/>
      <c r="P18" s="75"/>
    </row>
    <row r="19" spans="1:16" ht="21.75" customHeight="1" x14ac:dyDescent="0.2">
      <c r="A19" s="10" t="s">
        <v>201</v>
      </c>
      <c r="C19" s="36">
        <v>0</v>
      </c>
      <c r="D19" s="22"/>
      <c r="E19" s="45">
        <v>0</v>
      </c>
      <c r="F19" s="22"/>
      <c r="G19" s="36">
        <f t="shared" si="0"/>
        <v>0</v>
      </c>
      <c r="H19" s="22"/>
      <c r="I19" s="45">
        <v>3659442966</v>
      </c>
      <c r="J19" s="22"/>
      <c r="K19" s="36">
        <v>0</v>
      </c>
      <c r="L19" s="22"/>
      <c r="M19" s="45">
        <f t="shared" si="1"/>
        <v>3659442966</v>
      </c>
      <c r="O19" s="75"/>
      <c r="P19" s="75"/>
    </row>
    <row r="20" spans="1:16" ht="21.75" customHeight="1" x14ac:dyDescent="0.2">
      <c r="A20" s="10" t="s">
        <v>100</v>
      </c>
      <c r="C20" s="36">
        <v>5930342465</v>
      </c>
      <c r="D20" s="22"/>
      <c r="E20" s="45">
        <v>0</v>
      </c>
      <c r="F20" s="22"/>
      <c r="G20" s="36">
        <f t="shared" si="0"/>
        <v>5930342465</v>
      </c>
      <c r="H20" s="22"/>
      <c r="I20" s="45">
        <v>30090532873</v>
      </c>
      <c r="J20" s="22"/>
      <c r="K20" s="36">
        <v>31306378</v>
      </c>
      <c r="L20" s="22"/>
      <c r="M20" s="45">
        <f t="shared" si="1"/>
        <v>30059226495</v>
      </c>
      <c r="O20" s="75"/>
      <c r="P20" s="75"/>
    </row>
    <row r="21" spans="1:16" ht="21.75" customHeight="1" x14ac:dyDescent="0.2">
      <c r="A21" s="10" t="s">
        <v>202</v>
      </c>
      <c r="C21" s="36">
        <v>0</v>
      </c>
      <c r="D21" s="22"/>
      <c r="E21" s="45">
        <v>0</v>
      </c>
      <c r="F21" s="22"/>
      <c r="G21" s="36">
        <f t="shared" si="0"/>
        <v>0</v>
      </c>
      <c r="H21" s="22"/>
      <c r="I21" s="45">
        <v>7412050208</v>
      </c>
      <c r="J21" s="22"/>
      <c r="K21" s="36">
        <v>0</v>
      </c>
      <c r="L21" s="22"/>
      <c r="M21" s="45">
        <f t="shared" si="1"/>
        <v>7412050208</v>
      </c>
      <c r="O21" s="75"/>
      <c r="P21" s="75"/>
    </row>
    <row r="22" spans="1:16" ht="21.75" customHeight="1" x14ac:dyDescent="0.2">
      <c r="A22" s="10" t="s">
        <v>203</v>
      </c>
      <c r="C22" s="36">
        <v>0</v>
      </c>
      <c r="D22" s="22"/>
      <c r="E22" s="45">
        <v>0</v>
      </c>
      <c r="F22" s="22"/>
      <c r="G22" s="36">
        <f t="shared" si="0"/>
        <v>0</v>
      </c>
      <c r="H22" s="22"/>
      <c r="I22" s="45">
        <v>1000142467</v>
      </c>
      <c r="J22" s="22"/>
      <c r="K22" s="36">
        <v>0</v>
      </c>
      <c r="L22" s="22"/>
      <c r="M22" s="45">
        <f t="shared" si="1"/>
        <v>1000142467</v>
      </c>
      <c r="O22" s="75"/>
      <c r="P22" s="75"/>
    </row>
    <row r="23" spans="1:16" ht="21.75" customHeight="1" x14ac:dyDescent="0.2">
      <c r="A23" s="10" t="s">
        <v>204</v>
      </c>
      <c r="C23" s="36">
        <v>0</v>
      </c>
      <c r="D23" s="22"/>
      <c r="E23" s="45">
        <v>0</v>
      </c>
      <c r="F23" s="22"/>
      <c r="G23" s="36">
        <f t="shared" si="0"/>
        <v>0</v>
      </c>
      <c r="H23" s="22"/>
      <c r="I23" s="45">
        <v>1620416496</v>
      </c>
      <c r="J23" s="22"/>
      <c r="K23" s="36">
        <v>0</v>
      </c>
      <c r="L23" s="22"/>
      <c r="M23" s="45">
        <f t="shared" si="1"/>
        <v>1620416496</v>
      </c>
      <c r="O23" s="75"/>
      <c r="P23" s="75"/>
    </row>
    <row r="24" spans="1:16" ht="21.75" customHeight="1" x14ac:dyDescent="0.2">
      <c r="A24" s="10" t="s">
        <v>205</v>
      </c>
      <c r="C24" s="36">
        <v>0</v>
      </c>
      <c r="D24" s="22"/>
      <c r="E24" s="45">
        <v>0</v>
      </c>
      <c r="F24" s="22"/>
      <c r="G24" s="36">
        <f t="shared" si="0"/>
        <v>0</v>
      </c>
      <c r="H24" s="22"/>
      <c r="I24" s="45">
        <v>2743249320</v>
      </c>
      <c r="J24" s="22"/>
      <c r="K24" s="36">
        <v>7616163</v>
      </c>
      <c r="L24" s="22"/>
      <c r="M24" s="45">
        <f t="shared" si="1"/>
        <v>2735633157</v>
      </c>
      <c r="O24" s="75"/>
      <c r="P24" s="75"/>
    </row>
    <row r="25" spans="1:16" ht="21.75" customHeight="1" x14ac:dyDescent="0.2">
      <c r="A25" s="10" t="s">
        <v>206</v>
      </c>
      <c r="C25" s="36">
        <v>100792510</v>
      </c>
      <c r="D25" s="22"/>
      <c r="E25" s="45">
        <v>0</v>
      </c>
      <c r="F25" s="22"/>
      <c r="G25" s="36">
        <f t="shared" si="0"/>
        <v>100792510</v>
      </c>
      <c r="H25" s="22"/>
      <c r="I25" s="45">
        <v>100792510</v>
      </c>
      <c r="J25" s="22"/>
      <c r="K25" s="36">
        <v>0</v>
      </c>
      <c r="L25" s="22"/>
      <c r="M25" s="45">
        <f t="shared" si="1"/>
        <v>100792510</v>
      </c>
      <c r="O25" s="75"/>
      <c r="P25" s="75"/>
    </row>
    <row r="26" spans="1:16" ht="21.75" customHeight="1" x14ac:dyDescent="0.2">
      <c r="A26" s="10" t="s">
        <v>207</v>
      </c>
      <c r="C26" s="36">
        <v>0</v>
      </c>
      <c r="D26" s="22"/>
      <c r="E26" s="45">
        <v>0</v>
      </c>
      <c r="F26" s="22"/>
      <c r="G26" s="36">
        <f t="shared" si="0"/>
        <v>0</v>
      </c>
      <c r="H26" s="22"/>
      <c r="I26" s="45">
        <v>365535398</v>
      </c>
      <c r="J26" s="22"/>
      <c r="K26" s="36">
        <v>159059</v>
      </c>
      <c r="L26" s="22"/>
      <c r="M26" s="45">
        <f t="shared" si="1"/>
        <v>365376339</v>
      </c>
      <c r="O26" s="75"/>
      <c r="P26" s="75"/>
    </row>
    <row r="27" spans="1:16" ht="21.75" customHeight="1" x14ac:dyDescent="0.2">
      <c r="A27" s="10" t="s">
        <v>208</v>
      </c>
      <c r="C27" s="36">
        <v>0</v>
      </c>
      <c r="D27" s="22"/>
      <c r="E27" s="45">
        <v>0</v>
      </c>
      <c r="F27" s="22"/>
      <c r="G27" s="36">
        <f t="shared" si="0"/>
        <v>0</v>
      </c>
      <c r="H27" s="22"/>
      <c r="I27" s="45">
        <v>384876715</v>
      </c>
      <c r="J27" s="22"/>
      <c r="K27" s="36">
        <v>1250196</v>
      </c>
      <c r="L27" s="22"/>
      <c r="M27" s="45">
        <f t="shared" si="1"/>
        <v>383626519</v>
      </c>
      <c r="O27" s="75"/>
      <c r="P27" s="75"/>
    </row>
    <row r="28" spans="1:16" ht="21.75" customHeight="1" x14ac:dyDescent="0.2">
      <c r="A28" s="10" t="s">
        <v>209</v>
      </c>
      <c r="C28" s="36">
        <v>0</v>
      </c>
      <c r="D28" s="22"/>
      <c r="E28" s="45">
        <v>0</v>
      </c>
      <c r="F28" s="22"/>
      <c r="G28" s="36">
        <f t="shared" si="0"/>
        <v>0</v>
      </c>
      <c r="H28" s="22"/>
      <c r="I28" s="45">
        <v>8483662699</v>
      </c>
      <c r="J28" s="22"/>
      <c r="K28" s="36">
        <v>8620676</v>
      </c>
      <c r="L28" s="22"/>
      <c r="M28" s="45">
        <f t="shared" si="1"/>
        <v>8475042023</v>
      </c>
      <c r="O28" s="75"/>
      <c r="P28" s="75"/>
    </row>
    <row r="29" spans="1:16" ht="21.75" customHeight="1" x14ac:dyDescent="0.2">
      <c r="A29" s="10" t="s">
        <v>210</v>
      </c>
      <c r="C29" s="36">
        <v>0</v>
      </c>
      <c r="D29" s="22"/>
      <c r="E29" s="45">
        <v>0</v>
      </c>
      <c r="F29" s="22"/>
      <c r="G29" s="36">
        <f t="shared" si="0"/>
        <v>0</v>
      </c>
      <c r="H29" s="22"/>
      <c r="I29" s="45">
        <v>3543032779</v>
      </c>
      <c r="J29" s="22"/>
      <c r="K29" s="36">
        <v>11355704</v>
      </c>
      <c r="L29" s="22"/>
      <c r="M29" s="45">
        <f t="shared" si="1"/>
        <v>3531677075</v>
      </c>
      <c r="O29" s="75"/>
      <c r="P29" s="75"/>
    </row>
    <row r="30" spans="1:16" ht="21.75" customHeight="1" x14ac:dyDescent="0.2">
      <c r="A30" s="10" t="s">
        <v>211</v>
      </c>
      <c r="C30" s="36">
        <v>0</v>
      </c>
      <c r="D30" s="22"/>
      <c r="E30" s="45">
        <v>0</v>
      </c>
      <c r="F30" s="22"/>
      <c r="G30" s="36">
        <f t="shared" si="0"/>
        <v>0</v>
      </c>
      <c r="H30" s="22"/>
      <c r="I30" s="45">
        <v>209732664</v>
      </c>
      <c r="J30" s="22"/>
      <c r="K30" s="36">
        <v>0</v>
      </c>
      <c r="L30" s="22"/>
      <c r="M30" s="45">
        <f t="shared" si="1"/>
        <v>209732664</v>
      </c>
      <c r="O30" s="75"/>
      <c r="P30" s="75"/>
    </row>
    <row r="31" spans="1:16" ht="21.75" customHeight="1" x14ac:dyDescent="0.2">
      <c r="A31" s="10" t="s">
        <v>212</v>
      </c>
      <c r="C31" s="36">
        <v>0</v>
      </c>
      <c r="D31" s="22"/>
      <c r="E31" s="45">
        <v>0</v>
      </c>
      <c r="F31" s="22"/>
      <c r="G31" s="36">
        <f t="shared" si="0"/>
        <v>0</v>
      </c>
      <c r="H31" s="22"/>
      <c r="I31" s="45">
        <v>4547513661</v>
      </c>
      <c r="J31" s="22"/>
      <c r="K31" s="36">
        <v>0</v>
      </c>
      <c r="L31" s="22"/>
      <c r="M31" s="45">
        <f t="shared" si="1"/>
        <v>4547513661</v>
      </c>
      <c r="O31" s="75"/>
      <c r="P31" s="75"/>
    </row>
    <row r="32" spans="1:16" ht="21.75" customHeight="1" x14ac:dyDescent="0.2">
      <c r="A32" s="10" t="s">
        <v>213</v>
      </c>
      <c r="C32" s="36">
        <v>0</v>
      </c>
      <c r="D32" s="22"/>
      <c r="E32" s="45">
        <v>0</v>
      </c>
      <c r="F32" s="22"/>
      <c r="G32" s="36">
        <f t="shared" si="0"/>
        <v>0</v>
      </c>
      <c r="H32" s="22"/>
      <c r="I32" s="45">
        <v>6593289606</v>
      </c>
      <c r="J32" s="22"/>
      <c r="K32" s="36">
        <v>0</v>
      </c>
      <c r="L32" s="22"/>
      <c r="M32" s="45">
        <f t="shared" si="1"/>
        <v>6593289606</v>
      </c>
      <c r="O32" s="75"/>
      <c r="P32" s="75"/>
    </row>
    <row r="33" spans="1:16" ht="21.75" customHeight="1" x14ac:dyDescent="0.2">
      <c r="A33" s="10" t="s">
        <v>214</v>
      </c>
      <c r="C33" s="36">
        <v>0</v>
      </c>
      <c r="D33" s="22"/>
      <c r="E33" s="45">
        <v>0</v>
      </c>
      <c r="F33" s="22"/>
      <c r="G33" s="36">
        <f t="shared" si="0"/>
        <v>0</v>
      </c>
      <c r="H33" s="22"/>
      <c r="I33" s="45">
        <v>5417643716</v>
      </c>
      <c r="J33" s="22"/>
      <c r="K33" s="36">
        <v>0</v>
      </c>
      <c r="L33" s="22"/>
      <c r="M33" s="45">
        <f t="shared" si="1"/>
        <v>5417643716</v>
      </c>
      <c r="O33" s="75"/>
      <c r="P33" s="75"/>
    </row>
    <row r="34" spans="1:16" ht="21.75" customHeight="1" x14ac:dyDescent="0.2">
      <c r="A34" s="10" t="s">
        <v>215</v>
      </c>
      <c r="C34" s="36">
        <v>0</v>
      </c>
      <c r="D34" s="22"/>
      <c r="E34" s="45">
        <v>0</v>
      </c>
      <c r="F34" s="22"/>
      <c r="G34" s="36">
        <f t="shared" si="0"/>
        <v>0</v>
      </c>
      <c r="H34" s="22"/>
      <c r="I34" s="45">
        <v>16088237578</v>
      </c>
      <c r="J34" s="22"/>
      <c r="K34" s="36">
        <v>24229653</v>
      </c>
      <c r="L34" s="22"/>
      <c r="M34" s="45">
        <f t="shared" si="1"/>
        <v>16064007925</v>
      </c>
      <c r="O34" s="75"/>
      <c r="P34" s="75"/>
    </row>
    <row r="35" spans="1:16" ht="21.75" customHeight="1" x14ac:dyDescent="0.2">
      <c r="A35" s="10" t="s">
        <v>216</v>
      </c>
      <c r="C35" s="36">
        <v>0</v>
      </c>
      <c r="D35" s="22"/>
      <c r="E35" s="45">
        <v>0</v>
      </c>
      <c r="F35" s="22"/>
      <c r="G35" s="36">
        <f t="shared" si="0"/>
        <v>0</v>
      </c>
      <c r="H35" s="22"/>
      <c r="I35" s="45">
        <v>46256830594</v>
      </c>
      <c r="J35" s="22"/>
      <c r="K35" s="36">
        <v>35656644</v>
      </c>
      <c r="L35" s="22"/>
      <c r="M35" s="45">
        <f t="shared" si="1"/>
        <v>46221173950</v>
      </c>
      <c r="O35" s="75"/>
      <c r="P35" s="75"/>
    </row>
    <row r="36" spans="1:16" ht="21.75" customHeight="1" x14ac:dyDescent="0.2">
      <c r="A36" s="10" t="s">
        <v>217</v>
      </c>
      <c r="C36" s="36">
        <v>0</v>
      </c>
      <c r="D36" s="22"/>
      <c r="E36" s="45">
        <v>0</v>
      </c>
      <c r="F36" s="22"/>
      <c r="G36" s="36">
        <f t="shared" si="0"/>
        <v>0</v>
      </c>
      <c r="H36" s="22"/>
      <c r="I36" s="45">
        <v>16305091861</v>
      </c>
      <c r="J36" s="22"/>
      <c r="K36" s="36">
        <v>0</v>
      </c>
      <c r="L36" s="22"/>
      <c r="M36" s="45">
        <f t="shared" si="1"/>
        <v>16305091861</v>
      </c>
      <c r="O36" s="75"/>
      <c r="P36" s="75"/>
    </row>
    <row r="37" spans="1:16" ht="21.75" customHeight="1" x14ac:dyDescent="0.2">
      <c r="A37" s="10" t="s">
        <v>218</v>
      </c>
      <c r="C37" s="36">
        <v>0</v>
      </c>
      <c r="D37" s="22"/>
      <c r="E37" s="45">
        <v>0</v>
      </c>
      <c r="F37" s="22"/>
      <c r="G37" s="36">
        <f t="shared" si="0"/>
        <v>0</v>
      </c>
      <c r="H37" s="22"/>
      <c r="I37" s="45">
        <v>8703708881</v>
      </c>
      <c r="J37" s="22"/>
      <c r="K37" s="36">
        <v>0</v>
      </c>
      <c r="L37" s="22"/>
      <c r="M37" s="45">
        <f t="shared" si="1"/>
        <v>8703708881</v>
      </c>
      <c r="O37" s="75"/>
      <c r="P37" s="75"/>
    </row>
    <row r="38" spans="1:16" ht="21.75" customHeight="1" x14ac:dyDescent="0.2">
      <c r="A38" s="10" t="s">
        <v>219</v>
      </c>
      <c r="C38" s="36">
        <v>0</v>
      </c>
      <c r="D38" s="22"/>
      <c r="E38" s="45">
        <v>0</v>
      </c>
      <c r="F38" s="22"/>
      <c r="G38" s="36">
        <f t="shared" si="0"/>
        <v>0</v>
      </c>
      <c r="H38" s="22"/>
      <c r="I38" s="45">
        <v>4135463097</v>
      </c>
      <c r="J38" s="22"/>
      <c r="K38" s="36">
        <v>0</v>
      </c>
      <c r="L38" s="22"/>
      <c r="M38" s="45">
        <f t="shared" si="1"/>
        <v>4135463097</v>
      </c>
      <c r="O38" s="75"/>
      <c r="P38" s="75"/>
    </row>
    <row r="39" spans="1:16" ht="21.75" customHeight="1" x14ac:dyDescent="0.2">
      <c r="A39" s="10" t="s">
        <v>101</v>
      </c>
      <c r="C39" s="36">
        <v>2627180177</v>
      </c>
      <c r="D39" s="22"/>
      <c r="E39" s="45">
        <v>561035</v>
      </c>
      <c r="F39" s="22"/>
      <c r="G39" s="36">
        <f t="shared" si="0"/>
        <v>2626619142</v>
      </c>
      <c r="H39" s="22"/>
      <c r="I39" s="45">
        <v>12832486561</v>
      </c>
      <c r="J39" s="22"/>
      <c r="K39" s="36">
        <v>12903815</v>
      </c>
      <c r="L39" s="22"/>
      <c r="M39" s="45">
        <f t="shared" si="1"/>
        <v>12819582746</v>
      </c>
      <c r="O39" s="75"/>
      <c r="P39" s="75"/>
    </row>
    <row r="40" spans="1:16" ht="21.75" customHeight="1" x14ac:dyDescent="0.2">
      <c r="A40" s="10" t="s">
        <v>220</v>
      </c>
      <c r="C40" s="36">
        <v>0</v>
      </c>
      <c r="D40" s="22"/>
      <c r="E40" s="45">
        <v>0</v>
      </c>
      <c r="F40" s="22"/>
      <c r="G40" s="36">
        <f t="shared" si="0"/>
        <v>0</v>
      </c>
      <c r="H40" s="22"/>
      <c r="I40" s="45">
        <v>2619287683</v>
      </c>
      <c r="J40" s="22"/>
      <c r="K40" s="36">
        <v>0</v>
      </c>
      <c r="L40" s="22"/>
      <c r="M40" s="45">
        <f t="shared" si="1"/>
        <v>2619287683</v>
      </c>
      <c r="O40" s="75"/>
      <c r="P40" s="75"/>
    </row>
    <row r="41" spans="1:16" ht="21.75" customHeight="1" x14ac:dyDescent="0.2">
      <c r="A41" s="10" t="s">
        <v>102</v>
      </c>
      <c r="C41" s="36">
        <v>5865</v>
      </c>
      <c r="D41" s="22"/>
      <c r="E41" s="45">
        <v>0</v>
      </c>
      <c r="F41" s="22"/>
      <c r="G41" s="36">
        <f t="shared" si="0"/>
        <v>5865</v>
      </c>
      <c r="H41" s="22"/>
      <c r="I41" s="45">
        <v>7221022</v>
      </c>
      <c r="J41" s="22"/>
      <c r="K41" s="36">
        <v>0</v>
      </c>
      <c r="L41" s="22"/>
      <c r="M41" s="45">
        <f t="shared" si="1"/>
        <v>7221022</v>
      </c>
      <c r="O41" s="75"/>
      <c r="P41" s="75"/>
    </row>
    <row r="42" spans="1:16" ht="21.75" customHeight="1" x14ac:dyDescent="0.2">
      <c r="A42" s="10" t="s">
        <v>221</v>
      </c>
      <c r="C42" s="36">
        <v>0</v>
      </c>
      <c r="D42" s="22"/>
      <c r="E42" s="45">
        <v>0</v>
      </c>
      <c r="F42" s="22"/>
      <c r="G42" s="36">
        <f t="shared" si="0"/>
        <v>0</v>
      </c>
      <c r="H42" s="22"/>
      <c r="I42" s="45">
        <v>12913865767</v>
      </c>
      <c r="J42" s="22"/>
      <c r="K42" s="36">
        <v>0</v>
      </c>
      <c r="L42" s="22"/>
      <c r="M42" s="45">
        <f t="shared" si="1"/>
        <v>12913865767</v>
      </c>
      <c r="O42" s="75"/>
      <c r="P42" s="75"/>
    </row>
    <row r="43" spans="1:16" ht="21.75" customHeight="1" x14ac:dyDescent="0.2">
      <c r="A43" s="10" t="s">
        <v>222</v>
      </c>
      <c r="C43" s="36">
        <v>0</v>
      </c>
      <c r="D43" s="22"/>
      <c r="E43" s="45">
        <v>0</v>
      </c>
      <c r="F43" s="22"/>
      <c r="G43" s="36">
        <f t="shared" si="0"/>
        <v>0</v>
      </c>
      <c r="H43" s="22"/>
      <c r="I43" s="45">
        <v>5749823569</v>
      </c>
      <c r="J43" s="22"/>
      <c r="K43" s="36">
        <v>0</v>
      </c>
      <c r="L43" s="22"/>
      <c r="M43" s="45">
        <f t="shared" si="1"/>
        <v>5749823569</v>
      </c>
      <c r="O43" s="75"/>
      <c r="P43" s="75"/>
    </row>
    <row r="44" spans="1:16" ht="21.75" customHeight="1" x14ac:dyDescent="0.2">
      <c r="A44" s="10" t="s">
        <v>103</v>
      </c>
      <c r="C44" s="36">
        <v>2168981646</v>
      </c>
      <c r="D44" s="22"/>
      <c r="E44" s="45">
        <v>-1871234</v>
      </c>
      <c r="F44" s="22"/>
      <c r="G44" s="36">
        <f t="shared" si="0"/>
        <v>2170852880</v>
      </c>
      <c r="H44" s="22"/>
      <c r="I44" s="45">
        <v>11099604578</v>
      </c>
      <c r="J44" s="22"/>
      <c r="K44" s="36">
        <v>13499106</v>
      </c>
      <c r="L44" s="22"/>
      <c r="M44" s="45">
        <f t="shared" si="1"/>
        <v>11086105472</v>
      </c>
      <c r="O44" s="75"/>
      <c r="P44" s="75"/>
    </row>
    <row r="45" spans="1:16" ht="21.75" customHeight="1" x14ac:dyDescent="0.2">
      <c r="A45" s="10" t="s">
        <v>223</v>
      </c>
      <c r="C45" s="36">
        <v>0</v>
      </c>
      <c r="D45" s="22"/>
      <c r="E45" s="45">
        <v>0</v>
      </c>
      <c r="F45" s="22"/>
      <c r="G45" s="36">
        <f t="shared" si="0"/>
        <v>0</v>
      </c>
      <c r="H45" s="22"/>
      <c r="I45" s="45">
        <v>952099975</v>
      </c>
      <c r="J45" s="22"/>
      <c r="K45" s="36">
        <v>0</v>
      </c>
      <c r="L45" s="22"/>
      <c r="M45" s="45">
        <f t="shared" si="1"/>
        <v>952099975</v>
      </c>
      <c r="O45" s="75"/>
      <c r="P45" s="75"/>
    </row>
    <row r="46" spans="1:16" ht="21.75" customHeight="1" x14ac:dyDescent="0.2">
      <c r="A46" s="10" t="s">
        <v>224</v>
      </c>
      <c r="C46" s="36">
        <v>0</v>
      </c>
      <c r="D46" s="22"/>
      <c r="E46" s="45">
        <v>0</v>
      </c>
      <c r="F46" s="22"/>
      <c r="G46" s="36">
        <f t="shared" si="0"/>
        <v>0</v>
      </c>
      <c r="H46" s="22"/>
      <c r="I46" s="45">
        <v>2872876719</v>
      </c>
      <c r="J46" s="22"/>
      <c r="K46" s="36">
        <v>0</v>
      </c>
      <c r="L46" s="22"/>
      <c r="M46" s="45">
        <f t="shared" si="1"/>
        <v>2872876719</v>
      </c>
      <c r="O46" s="75"/>
      <c r="P46" s="75"/>
    </row>
    <row r="47" spans="1:16" ht="21.75" customHeight="1" x14ac:dyDescent="0.2">
      <c r="A47" s="82" t="s">
        <v>225</v>
      </c>
      <c r="B47" s="16"/>
      <c r="C47" s="79">
        <v>0</v>
      </c>
      <c r="D47" s="80"/>
      <c r="E47" s="81">
        <v>0</v>
      </c>
      <c r="F47" s="80"/>
      <c r="G47" s="79">
        <f t="shared" si="0"/>
        <v>0</v>
      </c>
      <c r="H47" s="80"/>
      <c r="I47" s="81">
        <v>1705699461</v>
      </c>
      <c r="J47" s="80"/>
      <c r="K47" s="79">
        <v>4212050</v>
      </c>
      <c r="L47" s="80"/>
      <c r="M47" s="81">
        <f t="shared" si="1"/>
        <v>1701487411</v>
      </c>
      <c r="O47" s="75"/>
      <c r="P47" s="75"/>
    </row>
    <row r="48" spans="1:16" ht="21.75" customHeight="1" x14ac:dyDescent="0.2">
      <c r="A48" s="82" t="s">
        <v>96</v>
      </c>
      <c r="B48" s="16"/>
      <c r="C48" s="79">
        <v>0</v>
      </c>
      <c r="D48" s="80"/>
      <c r="E48" s="81">
        <v>0</v>
      </c>
      <c r="F48" s="80"/>
      <c r="G48" s="79">
        <f>C48-E48</f>
        <v>0</v>
      </c>
      <c r="H48" s="80"/>
      <c r="I48" s="81">
        <v>-135455359</v>
      </c>
      <c r="J48" s="80"/>
      <c r="K48" s="79">
        <v>0</v>
      </c>
      <c r="L48" s="80"/>
      <c r="M48" s="81">
        <f>I48-K48</f>
        <v>-135455359</v>
      </c>
      <c r="O48" s="75"/>
      <c r="P48" s="75"/>
    </row>
    <row r="49" spans="1:16" ht="21.75" customHeight="1" x14ac:dyDescent="0.2">
      <c r="A49" s="10" t="s">
        <v>226</v>
      </c>
      <c r="C49" s="36">
        <v>35869952</v>
      </c>
      <c r="D49" s="22"/>
      <c r="E49" s="45">
        <v>-487017</v>
      </c>
      <c r="F49" s="22"/>
      <c r="G49" s="36">
        <f t="shared" si="0"/>
        <v>36356969</v>
      </c>
      <c r="H49" s="22"/>
      <c r="I49" s="45">
        <v>4303843596</v>
      </c>
      <c r="J49" s="22"/>
      <c r="K49" s="36">
        <v>5867061</v>
      </c>
      <c r="L49" s="22"/>
      <c r="M49" s="45">
        <f t="shared" si="1"/>
        <v>4297976535</v>
      </c>
      <c r="O49" s="75"/>
      <c r="P49" s="75"/>
    </row>
    <row r="50" spans="1:16" ht="21.75" customHeight="1" x14ac:dyDescent="0.2">
      <c r="A50" s="10" t="s">
        <v>104</v>
      </c>
      <c r="C50" s="36">
        <v>0</v>
      </c>
      <c r="D50" s="22"/>
      <c r="E50" s="45">
        <v>0</v>
      </c>
      <c r="F50" s="22"/>
      <c r="G50" s="36">
        <f t="shared" si="0"/>
        <v>0</v>
      </c>
      <c r="H50" s="22"/>
      <c r="I50" s="45">
        <v>-9795862</v>
      </c>
      <c r="J50" s="22"/>
      <c r="K50" s="36">
        <v>0</v>
      </c>
      <c r="L50" s="22"/>
      <c r="M50" s="45">
        <f t="shared" si="1"/>
        <v>-9795862</v>
      </c>
      <c r="O50" s="75"/>
      <c r="P50" s="75"/>
    </row>
    <row r="51" spans="1:16" ht="21.75" customHeight="1" x14ac:dyDescent="0.2">
      <c r="A51" s="10" t="s">
        <v>105</v>
      </c>
      <c r="C51" s="36">
        <v>19134</v>
      </c>
      <c r="D51" s="22"/>
      <c r="E51" s="45">
        <v>0</v>
      </c>
      <c r="F51" s="22"/>
      <c r="G51" s="36">
        <f t="shared" si="0"/>
        <v>19134</v>
      </c>
      <c r="H51" s="22"/>
      <c r="I51" s="45">
        <v>-407542</v>
      </c>
      <c r="J51" s="22"/>
      <c r="K51" s="36">
        <v>396</v>
      </c>
      <c r="L51" s="22"/>
      <c r="M51" s="45">
        <f t="shared" si="1"/>
        <v>-407938</v>
      </c>
      <c r="O51" s="75"/>
      <c r="P51" s="75"/>
    </row>
    <row r="52" spans="1:16" ht="21.75" customHeight="1" x14ac:dyDescent="0.2">
      <c r="A52" s="10" t="s">
        <v>227</v>
      </c>
      <c r="C52" s="36">
        <v>0</v>
      </c>
      <c r="D52" s="22"/>
      <c r="E52" s="45">
        <v>0</v>
      </c>
      <c r="F52" s="22"/>
      <c r="G52" s="36">
        <f t="shared" si="0"/>
        <v>0</v>
      </c>
      <c r="H52" s="22"/>
      <c r="I52" s="45">
        <v>27741783067</v>
      </c>
      <c r="J52" s="22"/>
      <c r="K52" s="36">
        <v>3479342</v>
      </c>
      <c r="L52" s="22"/>
      <c r="M52" s="45">
        <f t="shared" si="1"/>
        <v>27738303725</v>
      </c>
      <c r="O52" s="75"/>
      <c r="P52" s="75"/>
    </row>
    <row r="53" spans="1:16" ht="21.75" customHeight="1" x14ac:dyDescent="0.2">
      <c r="A53" s="10" t="s">
        <v>228</v>
      </c>
      <c r="C53" s="36">
        <v>0</v>
      </c>
      <c r="D53" s="22"/>
      <c r="E53" s="45">
        <v>0</v>
      </c>
      <c r="F53" s="22"/>
      <c r="G53" s="36">
        <f t="shared" si="0"/>
        <v>0</v>
      </c>
      <c r="H53" s="22"/>
      <c r="I53" s="45">
        <v>46236305112</v>
      </c>
      <c r="J53" s="22"/>
      <c r="K53" s="36">
        <v>5798911</v>
      </c>
      <c r="L53" s="22"/>
      <c r="M53" s="45">
        <f t="shared" si="1"/>
        <v>46230506201</v>
      </c>
      <c r="O53" s="75"/>
      <c r="P53" s="75"/>
    </row>
    <row r="54" spans="1:16" ht="21.75" customHeight="1" x14ac:dyDescent="0.2">
      <c r="A54" s="10" t="s">
        <v>229</v>
      </c>
      <c r="C54" s="36">
        <v>0</v>
      </c>
      <c r="D54" s="22"/>
      <c r="E54" s="45">
        <v>0</v>
      </c>
      <c r="F54" s="22"/>
      <c r="G54" s="36">
        <f t="shared" si="0"/>
        <v>0</v>
      </c>
      <c r="H54" s="22"/>
      <c r="I54" s="45">
        <v>46236305112</v>
      </c>
      <c r="J54" s="22"/>
      <c r="K54" s="36">
        <v>5798911</v>
      </c>
      <c r="L54" s="22"/>
      <c r="M54" s="45">
        <f t="shared" si="1"/>
        <v>46230506201</v>
      </c>
      <c r="O54" s="75"/>
      <c r="P54" s="75"/>
    </row>
    <row r="55" spans="1:16" ht="21.75" customHeight="1" x14ac:dyDescent="0.2">
      <c r="A55" s="10" t="s">
        <v>230</v>
      </c>
      <c r="C55" s="36">
        <v>0</v>
      </c>
      <c r="D55" s="22"/>
      <c r="E55" s="45">
        <v>0</v>
      </c>
      <c r="F55" s="22"/>
      <c r="G55" s="36">
        <f t="shared" si="0"/>
        <v>0</v>
      </c>
      <c r="H55" s="22"/>
      <c r="I55" s="45">
        <v>18494522043</v>
      </c>
      <c r="J55" s="22"/>
      <c r="K55" s="36">
        <v>2319569</v>
      </c>
      <c r="L55" s="22"/>
      <c r="M55" s="45">
        <f t="shared" si="1"/>
        <v>18492202474</v>
      </c>
      <c r="O55" s="75"/>
      <c r="P55" s="75"/>
    </row>
    <row r="56" spans="1:16" ht="21.75" customHeight="1" x14ac:dyDescent="0.2">
      <c r="A56" s="10" t="s">
        <v>231</v>
      </c>
      <c r="C56" s="36">
        <v>0</v>
      </c>
      <c r="D56" s="22"/>
      <c r="E56" s="45">
        <v>0</v>
      </c>
      <c r="F56" s="22"/>
      <c r="G56" s="36">
        <f t="shared" si="0"/>
        <v>0</v>
      </c>
      <c r="H56" s="22"/>
      <c r="I56" s="45">
        <v>18494522043</v>
      </c>
      <c r="J56" s="22"/>
      <c r="K56" s="36">
        <v>2319569</v>
      </c>
      <c r="L56" s="22"/>
      <c r="M56" s="45">
        <f t="shared" si="1"/>
        <v>18492202474</v>
      </c>
      <c r="O56" s="75"/>
      <c r="P56" s="75"/>
    </row>
    <row r="57" spans="1:16" ht="21.75" customHeight="1" x14ac:dyDescent="0.2">
      <c r="A57" s="10" t="s">
        <v>232</v>
      </c>
      <c r="C57" s="36">
        <v>0</v>
      </c>
      <c r="D57" s="22"/>
      <c r="E57" s="45">
        <v>0</v>
      </c>
      <c r="F57" s="22"/>
      <c r="G57" s="36">
        <f t="shared" si="0"/>
        <v>0</v>
      </c>
      <c r="H57" s="22"/>
      <c r="I57" s="45">
        <v>27741783065</v>
      </c>
      <c r="J57" s="22"/>
      <c r="K57" s="36">
        <v>3479342</v>
      </c>
      <c r="L57" s="22"/>
      <c r="M57" s="45">
        <f t="shared" si="1"/>
        <v>27738303723</v>
      </c>
      <c r="O57" s="75"/>
      <c r="P57" s="75"/>
    </row>
    <row r="58" spans="1:16" ht="21.75" customHeight="1" x14ac:dyDescent="0.2">
      <c r="A58" s="10" t="s">
        <v>233</v>
      </c>
      <c r="C58" s="36">
        <v>0</v>
      </c>
      <c r="D58" s="22"/>
      <c r="E58" s="45">
        <v>0</v>
      </c>
      <c r="F58" s="22"/>
      <c r="G58" s="36">
        <f t="shared" si="0"/>
        <v>0</v>
      </c>
      <c r="H58" s="22"/>
      <c r="I58" s="45">
        <v>2838753972</v>
      </c>
      <c r="J58" s="22"/>
      <c r="K58" s="36">
        <v>1418154</v>
      </c>
      <c r="L58" s="22"/>
      <c r="M58" s="45">
        <f t="shared" si="1"/>
        <v>2837335818</v>
      </c>
      <c r="O58" s="75"/>
      <c r="P58" s="75"/>
    </row>
    <row r="59" spans="1:16" ht="21.75" customHeight="1" x14ac:dyDescent="0.2">
      <c r="A59" s="10" t="s">
        <v>234</v>
      </c>
      <c r="C59" s="36">
        <v>0</v>
      </c>
      <c r="D59" s="22"/>
      <c r="E59" s="45">
        <v>0</v>
      </c>
      <c r="F59" s="22"/>
      <c r="G59" s="36">
        <f t="shared" si="0"/>
        <v>0</v>
      </c>
      <c r="H59" s="22"/>
      <c r="I59" s="45">
        <v>1989316535</v>
      </c>
      <c r="J59" s="22"/>
      <c r="K59" s="36">
        <v>48450</v>
      </c>
      <c r="L59" s="22"/>
      <c r="M59" s="45">
        <f t="shared" si="1"/>
        <v>1989268085</v>
      </c>
      <c r="O59" s="75"/>
      <c r="P59" s="75"/>
    </row>
    <row r="60" spans="1:16" ht="21.75" customHeight="1" x14ac:dyDescent="0.2">
      <c r="A60" s="10" t="s">
        <v>235</v>
      </c>
      <c r="C60" s="36">
        <v>0</v>
      </c>
      <c r="D60" s="22"/>
      <c r="E60" s="45">
        <v>0</v>
      </c>
      <c r="F60" s="22"/>
      <c r="G60" s="36">
        <f t="shared" si="0"/>
        <v>0</v>
      </c>
      <c r="H60" s="22"/>
      <c r="I60" s="45">
        <v>72141592620</v>
      </c>
      <c r="J60" s="22"/>
      <c r="K60" s="36">
        <v>0</v>
      </c>
      <c r="L60" s="22"/>
      <c r="M60" s="45">
        <f t="shared" si="1"/>
        <v>72141592620</v>
      </c>
      <c r="O60" s="75"/>
      <c r="P60" s="75"/>
    </row>
    <row r="61" spans="1:16" ht="21.75" customHeight="1" x14ac:dyDescent="0.2">
      <c r="A61" s="10" t="s">
        <v>236</v>
      </c>
      <c r="C61" s="36">
        <v>0</v>
      </c>
      <c r="D61" s="22"/>
      <c r="E61" s="45">
        <v>0</v>
      </c>
      <c r="F61" s="22"/>
      <c r="G61" s="36">
        <f t="shared" si="0"/>
        <v>0</v>
      </c>
      <c r="H61" s="22"/>
      <c r="I61" s="45">
        <v>48320360654</v>
      </c>
      <c r="J61" s="22"/>
      <c r="K61" s="36">
        <v>0</v>
      </c>
      <c r="L61" s="22"/>
      <c r="M61" s="45">
        <f t="shared" si="1"/>
        <v>48320360654</v>
      </c>
      <c r="O61" s="75"/>
      <c r="P61" s="75"/>
    </row>
    <row r="62" spans="1:16" ht="21.75" customHeight="1" x14ac:dyDescent="0.2">
      <c r="A62" s="10" t="s">
        <v>237</v>
      </c>
      <c r="C62" s="36">
        <v>0</v>
      </c>
      <c r="D62" s="22"/>
      <c r="E62" s="45">
        <v>0</v>
      </c>
      <c r="F62" s="22"/>
      <c r="G62" s="36">
        <f t="shared" si="0"/>
        <v>0</v>
      </c>
      <c r="H62" s="22"/>
      <c r="I62" s="45">
        <v>1397334834</v>
      </c>
      <c r="J62" s="22"/>
      <c r="K62" s="36">
        <v>0</v>
      </c>
      <c r="L62" s="22"/>
      <c r="M62" s="45">
        <f t="shared" si="1"/>
        <v>1397334834</v>
      </c>
      <c r="O62" s="75"/>
      <c r="P62" s="75"/>
    </row>
    <row r="63" spans="1:16" ht="21.75" customHeight="1" x14ac:dyDescent="0.2">
      <c r="A63" s="10" t="s">
        <v>107</v>
      </c>
      <c r="C63" s="36">
        <v>0</v>
      </c>
      <c r="D63" s="22"/>
      <c r="E63" s="45">
        <v>0</v>
      </c>
      <c r="F63" s="22"/>
      <c r="G63" s="36">
        <f t="shared" si="0"/>
        <v>0</v>
      </c>
      <c r="H63" s="22"/>
      <c r="I63" s="45">
        <v>2945497620</v>
      </c>
      <c r="J63" s="22"/>
      <c r="K63" s="36">
        <v>0</v>
      </c>
      <c r="L63" s="22"/>
      <c r="M63" s="45">
        <f t="shared" si="1"/>
        <v>2945497620</v>
      </c>
      <c r="O63" s="75"/>
      <c r="P63" s="75"/>
    </row>
    <row r="64" spans="1:16" ht="21.75" customHeight="1" x14ac:dyDescent="0.2">
      <c r="A64" s="10" t="s">
        <v>108</v>
      </c>
      <c r="C64" s="36">
        <v>10086765073</v>
      </c>
      <c r="D64" s="22"/>
      <c r="E64" s="45">
        <v>-94853397</v>
      </c>
      <c r="F64" s="22"/>
      <c r="G64" s="36">
        <f t="shared" si="0"/>
        <v>10181618470</v>
      </c>
      <c r="H64" s="22"/>
      <c r="I64" s="45">
        <v>157793923460</v>
      </c>
      <c r="J64" s="22"/>
      <c r="K64" s="36">
        <v>2381310</v>
      </c>
      <c r="L64" s="22"/>
      <c r="M64" s="45">
        <f t="shared" si="1"/>
        <v>157791542150</v>
      </c>
      <c r="O64" s="75"/>
      <c r="P64" s="75"/>
    </row>
    <row r="65" spans="1:16" ht="21.75" customHeight="1" x14ac:dyDescent="0.2">
      <c r="A65" s="10" t="s">
        <v>238</v>
      </c>
      <c r="C65" s="36">
        <v>0</v>
      </c>
      <c r="D65" s="22"/>
      <c r="E65" s="45">
        <v>0</v>
      </c>
      <c r="F65" s="22"/>
      <c r="G65" s="36">
        <f t="shared" si="0"/>
        <v>0</v>
      </c>
      <c r="H65" s="22"/>
      <c r="I65" s="45">
        <v>24479210360</v>
      </c>
      <c r="J65" s="22"/>
      <c r="K65" s="36">
        <v>0</v>
      </c>
      <c r="L65" s="22"/>
      <c r="M65" s="45">
        <f t="shared" si="1"/>
        <v>24479210360</v>
      </c>
      <c r="O65" s="75"/>
      <c r="P65" s="75"/>
    </row>
    <row r="66" spans="1:16" ht="21.75" customHeight="1" x14ac:dyDescent="0.2">
      <c r="A66" s="10" t="s">
        <v>239</v>
      </c>
      <c r="C66" s="36">
        <v>0</v>
      </c>
      <c r="D66" s="22"/>
      <c r="E66" s="45">
        <v>0</v>
      </c>
      <c r="F66" s="22"/>
      <c r="G66" s="36">
        <f t="shared" si="0"/>
        <v>0</v>
      </c>
      <c r="H66" s="22"/>
      <c r="I66" s="45">
        <v>57475038233</v>
      </c>
      <c r="J66" s="22"/>
      <c r="K66" s="36">
        <v>35471264</v>
      </c>
      <c r="L66" s="22"/>
      <c r="M66" s="45">
        <f t="shared" si="1"/>
        <v>57439566969</v>
      </c>
      <c r="O66" s="75"/>
      <c r="P66" s="75"/>
    </row>
    <row r="67" spans="1:16" ht="21.75" customHeight="1" x14ac:dyDescent="0.2">
      <c r="A67" s="10" t="s">
        <v>240</v>
      </c>
      <c r="C67" s="36">
        <v>0</v>
      </c>
      <c r="D67" s="22"/>
      <c r="E67" s="45">
        <v>0</v>
      </c>
      <c r="F67" s="22"/>
      <c r="G67" s="36">
        <f t="shared" si="0"/>
        <v>0</v>
      </c>
      <c r="H67" s="22"/>
      <c r="I67" s="45">
        <v>344706849</v>
      </c>
      <c r="J67" s="22"/>
      <c r="K67" s="36">
        <v>0</v>
      </c>
      <c r="L67" s="22"/>
      <c r="M67" s="45">
        <f t="shared" si="1"/>
        <v>344706849</v>
      </c>
      <c r="O67" s="75"/>
      <c r="P67" s="75"/>
    </row>
    <row r="68" spans="1:16" ht="21.75" customHeight="1" x14ac:dyDescent="0.2">
      <c r="A68" s="10" t="s">
        <v>241</v>
      </c>
      <c r="C68" s="36">
        <v>1147575</v>
      </c>
      <c r="D68" s="22"/>
      <c r="E68" s="45">
        <v>-1410079</v>
      </c>
      <c r="F68" s="22"/>
      <c r="G68" s="36">
        <f t="shared" si="0"/>
        <v>2557654</v>
      </c>
      <c r="H68" s="22"/>
      <c r="I68" s="45">
        <v>1028593777</v>
      </c>
      <c r="J68" s="22"/>
      <c r="K68" s="36">
        <v>0</v>
      </c>
      <c r="L68" s="22"/>
      <c r="M68" s="45">
        <f t="shared" si="1"/>
        <v>1028593777</v>
      </c>
      <c r="O68" s="75"/>
      <c r="P68" s="75"/>
    </row>
    <row r="69" spans="1:16" ht="21.75" customHeight="1" x14ac:dyDescent="0.2">
      <c r="A69" s="10" t="s">
        <v>242</v>
      </c>
      <c r="C69" s="36">
        <v>0</v>
      </c>
      <c r="D69" s="22"/>
      <c r="E69" s="45">
        <v>0</v>
      </c>
      <c r="F69" s="22"/>
      <c r="G69" s="36">
        <f t="shared" si="0"/>
        <v>0</v>
      </c>
      <c r="H69" s="22"/>
      <c r="I69" s="45">
        <v>5245318624</v>
      </c>
      <c r="J69" s="22"/>
      <c r="K69" s="36">
        <v>14780571</v>
      </c>
      <c r="L69" s="22"/>
      <c r="M69" s="45">
        <f t="shared" si="1"/>
        <v>5230538053</v>
      </c>
      <c r="O69" s="75"/>
      <c r="P69" s="75"/>
    </row>
    <row r="70" spans="1:16" ht="21.75" customHeight="1" x14ac:dyDescent="0.2">
      <c r="A70" s="10" t="s">
        <v>243</v>
      </c>
      <c r="C70" s="36">
        <v>0</v>
      </c>
      <c r="D70" s="22"/>
      <c r="E70" s="45">
        <v>0</v>
      </c>
      <c r="F70" s="22"/>
      <c r="G70" s="36">
        <f t="shared" si="0"/>
        <v>0</v>
      </c>
      <c r="H70" s="22"/>
      <c r="I70" s="45">
        <v>5450704109</v>
      </c>
      <c r="J70" s="22"/>
      <c r="K70" s="36">
        <v>0</v>
      </c>
      <c r="L70" s="22"/>
      <c r="M70" s="45">
        <f t="shared" si="1"/>
        <v>5450704109</v>
      </c>
      <c r="O70" s="75"/>
      <c r="P70" s="75"/>
    </row>
    <row r="71" spans="1:16" ht="21.75" customHeight="1" x14ac:dyDescent="0.2">
      <c r="A71" s="10" t="s">
        <v>244</v>
      </c>
      <c r="C71" s="36">
        <v>0</v>
      </c>
      <c r="D71" s="22"/>
      <c r="E71" s="45">
        <v>0</v>
      </c>
      <c r="F71" s="22"/>
      <c r="G71" s="36">
        <f t="shared" si="0"/>
        <v>0</v>
      </c>
      <c r="H71" s="22"/>
      <c r="I71" s="45">
        <v>35870478188</v>
      </c>
      <c r="J71" s="22"/>
      <c r="K71" s="36">
        <v>996752</v>
      </c>
      <c r="L71" s="22"/>
      <c r="M71" s="45">
        <f t="shared" si="1"/>
        <v>35869481436</v>
      </c>
      <c r="O71" s="75"/>
      <c r="P71" s="75"/>
    </row>
    <row r="72" spans="1:16" ht="21.75" customHeight="1" x14ac:dyDescent="0.2">
      <c r="A72" s="10" t="s">
        <v>245</v>
      </c>
      <c r="C72" s="36">
        <v>0</v>
      </c>
      <c r="D72" s="22"/>
      <c r="E72" s="45">
        <v>0</v>
      </c>
      <c r="F72" s="22"/>
      <c r="G72" s="36">
        <f t="shared" si="0"/>
        <v>0</v>
      </c>
      <c r="H72" s="22"/>
      <c r="I72" s="45">
        <v>12853719615</v>
      </c>
      <c r="J72" s="22"/>
      <c r="K72" s="36">
        <v>0</v>
      </c>
      <c r="L72" s="22"/>
      <c r="M72" s="45">
        <f t="shared" si="1"/>
        <v>12853719615</v>
      </c>
      <c r="O72" s="75"/>
      <c r="P72" s="75"/>
    </row>
    <row r="73" spans="1:16" ht="21.75" customHeight="1" x14ac:dyDescent="0.2">
      <c r="A73" s="10" t="s">
        <v>246</v>
      </c>
      <c r="C73" s="36">
        <v>0</v>
      </c>
      <c r="D73" s="22"/>
      <c r="E73" s="45">
        <v>0</v>
      </c>
      <c r="F73" s="22"/>
      <c r="G73" s="36">
        <f t="shared" si="0"/>
        <v>0</v>
      </c>
      <c r="H73" s="22"/>
      <c r="I73" s="45">
        <v>9891266383</v>
      </c>
      <c r="J73" s="22"/>
      <c r="K73" s="36">
        <v>7354116</v>
      </c>
      <c r="L73" s="22"/>
      <c r="M73" s="45">
        <f t="shared" si="1"/>
        <v>9883912267</v>
      </c>
      <c r="O73" s="75"/>
      <c r="P73" s="75"/>
    </row>
    <row r="74" spans="1:16" ht="21.75" customHeight="1" x14ac:dyDescent="0.2">
      <c r="A74" s="10" t="s">
        <v>247</v>
      </c>
      <c r="C74" s="36">
        <v>0</v>
      </c>
      <c r="D74" s="22"/>
      <c r="E74" s="45">
        <v>0</v>
      </c>
      <c r="F74" s="22"/>
      <c r="G74" s="36">
        <f t="shared" ref="G74:G136" si="2">C74-E74</f>
        <v>0</v>
      </c>
      <c r="H74" s="22"/>
      <c r="I74" s="45">
        <v>3269760656</v>
      </c>
      <c r="J74" s="22"/>
      <c r="K74" s="36">
        <v>0</v>
      </c>
      <c r="L74" s="22"/>
      <c r="M74" s="45">
        <f t="shared" ref="M74:M136" si="3">I74-K74</f>
        <v>3269760656</v>
      </c>
      <c r="O74" s="75"/>
      <c r="P74" s="75"/>
    </row>
    <row r="75" spans="1:16" ht="21.75" customHeight="1" x14ac:dyDescent="0.2">
      <c r="A75" s="10" t="s">
        <v>248</v>
      </c>
      <c r="C75" s="36">
        <v>0</v>
      </c>
      <c r="D75" s="22"/>
      <c r="E75" s="45">
        <v>0</v>
      </c>
      <c r="F75" s="22"/>
      <c r="G75" s="36">
        <f t="shared" si="2"/>
        <v>0</v>
      </c>
      <c r="H75" s="22"/>
      <c r="I75" s="45">
        <v>5871926229</v>
      </c>
      <c r="J75" s="22"/>
      <c r="K75" s="36">
        <v>0</v>
      </c>
      <c r="L75" s="22"/>
      <c r="M75" s="45">
        <f t="shared" si="3"/>
        <v>5871926229</v>
      </c>
      <c r="O75" s="75"/>
      <c r="P75" s="75"/>
    </row>
    <row r="76" spans="1:16" ht="21.75" customHeight="1" x14ac:dyDescent="0.2">
      <c r="A76" s="10" t="s">
        <v>249</v>
      </c>
      <c r="C76" s="36">
        <v>0</v>
      </c>
      <c r="D76" s="22"/>
      <c r="E76" s="45">
        <v>0</v>
      </c>
      <c r="F76" s="22"/>
      <c r="G76" s="36">
        <f t="shared" si="2"/>
        <v>0</v>
      </c>
      <c r="H76" s="22"/>
      <c r="I76" s="45">
        <v>8012178378</v>
      </c>
      <c r="J76" s="22"/>
      <c r="K76" s="36">
        <v>0</v>
      </c>
      <c r="L76" s="22"/>
      <c r="M76" s="45">
        <f t="shared" si="3"/>
        <v>8012178378</v>
      </c>
      <c r="O76" s="75"/>
      <c r="P76" s="75"/>
    </row>
    <row r="77" spans="1:16" ht="21.75" customHeight="1" x14ac:dyDescent="0.2">
      <c r="A77" s="10" t="s">
        <v>109</v>
      </c>
      <c r="C77" s="36">
        <v>9380303547</v>
      </c>
      <c r="D77" s="22"/>
      <c r="E77" s="45">
        <v>0</v>
      </c>
      <c r="F77" s="22"/>
      <c r="G77" s="36">
        <f t="shared" si="2"/>
        <v>9380303547</v>
      </c>
      <c r="H77" s="22"/>
      <c r="I77" s="45">
        <v>29956453263</v>
      </c>
      <c r="J77" s="22"/>
      <c r="K77" s="36">
        <v>0</v>
      </c>
      <c r="L77" s="22"/>
      <c r="M77" s="45">
        <f t="shared" si="3"/>
        <v>29956453263</v>
      </c>
      <c r="O77" s="75"/>
      <c r="P77" s="75"/>
    </row>
    <row r="78" spans="1:16" ht="21.75" customHeight="1" x14ac:dyDescent="0.2">
      <c r="A78" s="10" t="s">
        <v>250</v>
      </c>
      <c r="C78" s="36">
        <v>46174888</v>
      </c>
      <c r="D78" s="22"/>
      <c r="E78" s="45">
        <v>-7754915</v>
      </c>
      <c r="F78" s="22"/>
      <c r="G78" s="36">
        <f t="shared" si="2"/>
        <v>53929803</v>
      </c>
      <c r="H78" s="22"/>
      <c r="I78" s="45">
        <v>2685245902</v>
      </c>
      <c r="J78" s="22"/>
      <c r="K78" s="36">
        <v>0</v>
      </c>
      <c r="L78" s="22"/>
      <c r="M78" s="45">
        <f t="shared" si="3"/>
        <v>2685245902</v>
      </c>
      <c r="O78" s="75"/>
      <c r="P78" s="75"/>
    </row>
    <row r="79" spans="1:16" ht="21.75" customHeight="1" x14ac:dyDescent="0.2">
      <c r="A79" s="10" t="s">
        <v>110</v>
      </c>
      <c r="C79" s="36">
        <v>6189836061</v>
      </c>
      <c r="D79" s="22"/>
      <c r="E79" s="45">
        <v>0</v>
      </c>
      <c r="F79" s="22"/>
      <c r="G79" s="36">
        <f t="shared" si="2"/>
        <v>6189836061</v>
      </c>
      <c r="H79" s="22"/>
      <c r="I79" s="45">
        <v>18769180314</v>
      </c>
      <c r="J79" s="22"/>
      <c r="K79" s="36">
        <v>37088819</v>
      </c>
      <c r="L79" s="22"/>
      <c r="M79" s="45">
        <f t="shared" si="3"/>
        <v>18732091495</v>
      </c>
      <c r="O79" s="75"/>
      <c r="P79" s="75"/>
    </row>
    <row r="80" spans="1:16" ht="21.75" customHeight="1" x14ac:dyDescent="0.2">
      <c r="A80" s="10" t="s">
        <v>111</v>
      </c>
      <c r="C80" s="36">
        <v>13005459636</v>
      </c>
      <c r="D80" s="22"/>
      <c r="E80" s="45">
        <v>0</v>
      </c>
      <c r="F80" s="22"/>
      <c r="G80" s="36">
        <f t="shared" si="2"/>
        <v>13005459636</v>
      </c>
      <c r="H80" s="22"/>
      <c r="I80" s="45">
        <v>39016378908</v>
      </c>
      <c r="J80" s="22"/>
      <c r="K80" s="36">
        <v>0</v>
      </c>
      <c r="L80" s="22"/>
      <c r="M80" s="45">
        <f t="shared" si="3"/>
        <v>39016378908</v>
      </c>
      <c r="O80" s="75"/>
      <c r="P80" s="75"/>
    </row>
    <row r="81" spans="1:16" ht="21.75" customHeight="1" x14ac:dyDescent="0.2">
      <c r="A81" s="10" t="s">
        <v>112</v>
      </c>
      <c r="C81" s="36">
        <v>2147136229</v>
      </c>
      <c r="D81" s="22"/>
      <c r="E81" s="45">
        <v>0</v>
      </c>
      <c r="F81" s="22"/>
      <c r="G81" s="36">
        <f t="shared" si="2"/>
        <v>2147136229</v>
      </c>
      <c r="H81" s="22"/>
      <c r="I81" s="45">
        <v>6372146228</v>
      </c>
      <c r="J81" s="22"/>
      <c r="K81" s="36">
        <v>329020</v>
      </c>
      <c r="L81" s="22"/>
      <c r="M81" s="45">
        <f t="shared" si="3"/>
        <v>6371817208</v>
      </c>
      <c r="O81" s="75"/>
      <c r="P81" s="75"/>
    </row>
    <row r="82" spans="1:16" ht="21.75" customHeight="1" x14ac:dyDescent="0.2">
      <c r="A82" s="10" t="s">
        <v>113</v>
      </c>
      <c r="C82" s="36">
        <v>34339109963</v>
      </c>
      <c r="D82" s="22"/>
      <c r="E82" s="45">
        <v>0</v>
      </c>
      <c r="F82" s="22"/>
      <c r="G82" s="36">
        <f t="shared" si="2"/>
        <v>34339109963</v>
      </c>
      <c r="H82" s="22"/>
      <c r="I82" s="45">
        <v>119440382480</v>
      </c>
      <c r="J82" s="22"/>
      <c r="K82" s="36">
        <v>23566275</v>
      </c>
      <c r="L82" s="22"/>
      <c r="M82" s="45">
        <f t="shared" si="3"/>
        <v>119416816205</v>
      </c>
      <c r="O82" s="75"/>
      <c r="P82" s="75"/>
    </row>
    <row r="83" spans="1:16" ht="21.75" customHeight="1" x14ac:dyDescent="0.2">
      <c r="A83" s="10" t="s">
        <v>251</v>
      </c>
      <c r="C83" s="36">
        <v>0</v>
      </c>
      <c r="D83" s="22"/>
      <c r="E83" s="45">
        <v>0</v>
      </c>
      <c r="F83" s="22"/>
      <c r="G83" s="36">
        <f t="shared" si="2"/>
        <v>0</v>
      </c>
      <c r="H83" s="22"/>
      <c r="I83" s="45">
        <v>28001817891</v>
      </c>
      <c r="J83" s="22"/>
      <c r="K83" s="36">
        <v>0</v>
      </c>
      <c r="L83" s="22"/>
      <c r="M83" s="45">
        <f t="shared" si="3"/>
        <v>28001817891</v>
      </c>
      <c r="O83" s="75"/>
      <c r="P83" s="75"/>
    </row>
    <row r="84" spans="1:16" ht="21.75" customHeight="1" x14ac:dyDescent="0.2">
      <c r="A84" s="10" t="s">
        <v>252</v>
      </c>
      <c r="C84" s="36">
        <v>0</v>
      </c>
      <c r="D84" s="22"/>
      <c r="E84" s="45">
        <v>0</v>
      </c>
      <c r="F84" s="22"/>
      <c r="G84" s="36">
        <f t="shared" si="2"/>
        <v>0</v>
      </c>
      <c r="H84" s="22"/>
      <c r="I84" s="45">
        <v>15385311666</v>
      </c>
      <c r="J84" s="22"/>
      <c r="K84" s="36">
        <v>0</v>
      </c>
      <c r="L84" s="22"/>
      <c r="M84" s="45">
        <f t="shared" si="3"/>
        <v>15385311666</v>
      </c>
      <c r="O84" s="75"/>
      <c r="P84" s="75"/>
    </row>
    <row r="85" spans="1:16" ht="21.75" customHeight="1" x14ac:dyDescent="0.2">
      <c r="A85" s="10" t="s">
        <v>253</v>
      </c>
      <c r="C85" s="36">
        <v>33724333</v>
      </c>
      <c r="D85" s="22"/>
      <c r="E85" s="45">
        <v>-727163</v>
      </c>
      <c r="F85" s="22"/>
      <c r="G85" s="36">
        <f t="shared" si="2"/>
        <v>34451496</v>
      </c>
      <c r="H85" s="22"/>
      <c r="I85" s="45">
        <v>504945001</v>
      </c>
      <c r="J85" s="22"/>
      <c r="K85" s="36">
        <v>0</v>
      </c>
      <c r="L85" s="22"/>
      <c r="M85" s="45">
        <f t="shared" si="3"/>
        <v>504945001</v>
      </c>
      <c r="O85" s="75"/>
      <c r="P85" s="75"/>
    </row>
    <row r="86" spans="1:16" ht="21.75" customHeight="1" x14ac:dyDescent="0.2">
      <c r="A86" s="10" t="s">
        <v>114</v>
      </c>
      <c r="C86" s="36">
        <v>26016419699</v>
      </c>
      <c r="D86" s="22"/>
      <c r="E86" s="45">
        <v>-156327228</v>
      </c>
      <c r="F86" s="22"/>
      <c r="G86" s="36">
        <f t="shared" si="2"/>
        <v>26172746927</v>
      </c>
      <c r="H86" s="22"/>
      <c r="I86" s="45">
        <v>71843304914</v>
      </c>
      <c r="J86" s="22"/>
      <c r="K86" s="36">
        <v>5042814</v>
      </c>
      <c r="L86" s="22"/>
      <c r="M86" s="45">
        <f t="shared" si="3"/>
        <v>71838262100</v>
      </c>
      <c r="O86" s="75"/>
      <c r="P86" s="75"/>
    </row>
    <row r="87" spans="1:16" ht="21.75" customHeight="1" x14ac:dyDescent="0.2">
      <c r="A87" s="10" t="s">
        <v>254</v>
      </c>
      <c r="C87" s="36">
        <v>202306722</v>
      </c>
      <c r="D87" s="22"/>
      <c r="E87" s="45">
        <v>-21486956</v>
      </c>
      <c r="F87" s="22"/>
      <c r="G87" s="36">
        <f t="shared" si="2"/>
        <v>223793678</v>
      </c>
      <c r="H87" s="22"/>
      <c r="I87" s="45">
        <v>22128166659</v>
      </c>
      <c r="J87" s="22"/>
      <c r="K87" s="36">
        <v>0</v>
      </c>
      <c r="L87" s="22"/>
      <c r="M87" s="45">
        <f t="shared" si="3"/>
        <v>22128166659</v>
      </c>
      <c r="O87" s="75"/>
      <c r="P87" s="75"/>
    </row>
    <row r="88" spans="1:16" ht="21.75" customHeight="1" x14ac:dyDescent="0.2">
      <c r="A88" s="10" t="s">
        <v>115</v>
      </c>
      <c r="C88" s="36">
        <v>12874316950</v>
      </c>
      <c r="D88" s="22"/>
      <c r="E88" s="45">
        <v>-86960496</v>
      </c>
      <c r="F88" s="22"/>
      <c r="G88" s="36">
        <f t="shared" si="2"/>
        <v>12961277446</v>
      </c>
      <c r="H88" s="22"/>
      <c r="I88" s="45">
        <v>35135245899</v>
      </c>
      <c r="J88" s="22"/>
      <c r="K88" s="36">
        <v>2805177</v>
      </c>
      <c r="L88" s="22"/>
      <c r="M88" s="45">
        <f t="shared" si="3"/>
        <v>35132440722</v>
      </c>
      <c r="O88" s="75"/>
      <c r="P88" s="75"/>
    </row>
    <row r="89" spans="1:16" ht="21.75" customHeight="1" x14ac:dyDescent="0.2">
      <c r="A89" s="10" t="s">
        <v>255</v>
      </c>
      <c r="C89" s="36">
        <v>0</v>
      </c>
      <c r="D89" s="22"/>
      <c r="E89" s="45">
        <v>0</v>
      </c>
      <c r="F89" s="22"/>
      <c r="G89" s="36">
        <f t="shared" si="2"/>
        <v>0</v>
      </c>
      <c r="H89" s="22"/>
      <c r="I89" s="45">
        <v>10480283123</v>
      </c>
      <c r="J89" s="22"/>
      <c r="K89" s="36">
        <v>3053404</v>
      </c>
      <c r="L89" s="22"/>
      <c r="M89" s="45">
        <f t="shared" si="3"/>
        <v>10477229719</v>
      </c>
      <c r="O89" s="75"/>
      <c r="P89" s="75"/>
    </row>
    <row r="90" spans="1:16" ht="21.75" customHeight="1" x14ac:dyDescent="0.2">
      <c r="A90" s="10" t="s">
        <v>256</v>
      </c>
      <c r="C90" s="36">
        <v>0</v>
      </c>
      <c r="D90" s="22"/>
      <c r="E90" s="45">
        <v>0</v>
      </c>
      <c r="F90" s="22"/>
      <c r="G90" s="36">
        <f t="shared" si="2"/>
        <v>0</v>
      </c>
      <c r="H90" s="22"/>
      <c r="I90" s="45">
        <v>5952043643</v>
      </c>
      <c r="J90" s="22"/>
      <c r="K90" s="36">
        <v>0</v>
      </c>
      <c r="L90" s="22"/>
      <c r="M90" s="45">
        <f t="shared" si="3"/>
        <v>5952043643</v>
      </c>
      <c r="O90" s="75"/>
      <c r="P90" s="75"/>
    </row>
    <row r="91" spans="1:16" ht="21.75" customHeight="1" x14ac:dyDescent="0.2">
      <c r="A91" s="10" t="s">
        <v>257</v>
      </c>
      <c r="C91" s="36">
        <v>158039624</v>
      </c>
      <c r="D91" s="22"/>
      <c r="E91" s="45">
        <v>-2890946</v>
      </c>
      <c r="F91" s="22"/>
      <c r="G91" s="36">
        <f t="shared" si="2"/>
        <v>160930570</v>
      </c>
      <c r="H91" s="22"/>
      <c r="I91" s="45">
        <v>4536666667</v>
      </c>
      <c r="J91" s="22"/>
      <c r="K91" s="36">
        <v>0</v>
      </c>
      <c r="L91" s="22"/>
      <c r="M91" s="45">
        <f t="shared" si="3"/>
        <v>4536666667</v>
      </c>
      <c r="O91" s="75"/>
      <c r="P91" s="75"/>
    </row>
    <row r="92" spans="1:16" ht="21.75" customHeight="1" x14ac:dyDescent="0.2">
      <c r="A92" s="10" t="s">
        <v>258</v>
      </c>
      <c r="C92" s="36">
        <v>0</v>
      </c>
      <c r="D92" s="22"/>
      <c r="E92" s="45">
        <v>0</v>
      </c>
      <c r="F92" s="22"/>
      <c r="G92" s="36">
        <f t="shared" si="2"/>
        <v>0</v>
      </c>
      <c r="H92" s="22"/>
      <c r="I92" s="45">
        <v>7981707501</v>
      </c>
      <c r="J92" s="22"/>
      <c r="K92" s="36">
        <v>0</v>
      </c>
      <c r="L92" s="22"/>
      <c r="M92" s="45">
        <f t="shared" si="3"/>
        <v>7981707501</v>
      </c>
      <c r="O92" s="75"/>
      <c r="P92" s="75"/>
    </row>
    <row r="93" spans="1:16" ht="21.75" customHeight="1" x14ac:dyDescent="0.2">
      <c r="A93" s="10" t="s">
        <v>259</v>
      </c>
      <c r="C93" s="36">
        <v>560109292</v>
      </c>
      <c r="D93" s="22"/>
      <c r="E93" s="45">
        <v>-9128257</v>
      </c>
      <c r="F93" s="22"/>
      <c r="G93" s="36">
        <f t="shared" si="2"/>
        <v>569237549</v>
      </c>
      <c r="H93" s="22"/>
      <c r="I93" s="45">
        <v>15941844647</v>
      </c>
      <c r="J93" s="22"/>
      <c r="K93" s="36">
        <v>0</v>
      </c>
      <c r="L93" s="22"/>
      <c r="M93" s="45">
        <f t="shared" si="3"/>
        <v>15941844647</v>
      </c>
      <c r="O93" s="75"/>
      <c r="P93" s="75"/>
    </row>
    <row r="94" spans="1:16" ht="21.75" customHeight="1" x14ac:dyDescent="0.2">
      <c r="A94" s="10" t="s">
        <v>260</v>
      </c>
      <c r="C94" s="36">
        <v>0</v>
      </c>
      <c r="D94" s="22"/>
      <c r="E94" s="45">
        <v>0</v>
      </c>
      <c r="F94" s="22"/>
      <c r="G94" s="36">
        <f t="shared" si="2"/>
        <v>0</v>
      </c>
      <c r="H94" s="22"/>
      <c r="I94" s="45">
        <v>11541233334</v>
      </c>
      <c r="J94" s="22"/>
      <c r="K94" s="36">
        <v>0</v>
      </c>
      <c r="L94" s="22"/>
      <c r="M94" s="45">
        <f t="shared" si="3"/>
        <v>11541233334</v>
      </c>
      <c r="O94" s="75"/>
      <c r="P94" s="75"/>
    </row>
    <row r="95" spans="1:16" ht="21.75" customHeight="1" x14ac:dyDescent="0.2">
      <c r="A95" s="10" t="s">
        <v>116</v>
      </c>
      <c r="C95" s="36">
        <v>11367683043</v>
      </c>
      <c r="D95" s="22"/>
      <c r="E95" s="45">
        <v>0</v>
      </c>
      <c r="F95" s="22"/>
      <c r="G95" s="36">
        <f t="shared" si="2"/>
        <v>11367683043</v>
      </c>
      <c r="H95" s="22"/>
      <c r="I95" s="45">
        <v>24568863351</v>
      </c>
      <c r="J95" s="22"/>
      <c r="K95" s="36">
        <v>266469185</v>
      </c>
      <c r="L95" s="22"/>
      <c r="M95" s="45">
        <f t="shared" si="3"/>
        <v>24302394166</v>
      </c>
      <c r="O95" s="75"/>
      <c r="P95" s="75"/>
    </row>
    <row r="96" spans="1:16" ht="21.75" customHeight="1" x14ac:dyDescent="0.2">
      <c r="A96" s="10" t="s">
        <v>117</v>
      </c>
      <c r="C96" s="36">
        <v>6231236313</v>
      </c>
      <c r="D96" s="22"/>
      <c r="E96" s="45">
        <v>-41726471</v>
      </c>
      <c r="F96" s="22"/>
      <c r="G96" s="36">
        <f t="shared" si="2"/>
        <v>6272962784</v>
      </c>
      <c r="H96" s="22"/>
      <c r="I96" s="45">
        <v>25243767018</v>
      </c>
      <c r="J96" s="22"/>
      <c r="K96" s="36">
        <v>356497629</v>
      </c>
      <c r="L96" s="22"/>
      <c r="M96" s="45">
        <f t="shared" si="3"/>
        <v>24887269389</v>
      </c>
      <c r="O96" s="75"/>
      <c r="P96" s="75"/>
    </row>
    <row r="97" spans="1:16" ht="21.75" customHeight="1" x14ac:dyDescent="0.2">
      <c r="A97" s="10" t="s">
        <v>261</v>
      </c>
      <c r="C97" s="36">
        <v>0</v>
      </c>
      <c r="D97" s="22"/>
      <c r="E97" s="45">
        <v>-6017798</v>
      </c>
      <c r="F97" s="22"/>
      <c r="G97" s="36">
        <f t="shared" si="2"/>
        <v>6017798</v>
      </c>
      <c r="H97" s="22"/>
      <c r="I97" s="45">
        <v>855737700</v>
      </c>
      <c r="J97" s="22"/>
      <c r="K97" s="36">
        <v>13851212</v>
      </c>
      <c r="L97" s="22"/>
      <c r="M97" s="45">
        <f t="shared" si="3"/>
        <v>841886488</v>
      </c>
      <c r="O97" s="75"/>
      <c r="P97" s="75"/>
    </row>
    <row r="98" spans="1:16" ht="21.75" customHeight="1" x14ac:dyDescent="0.2">
      <c r="A98" s="10" t="s">
        <v>118</v>
      </c>
      <c r="C98" s="36">
        <v>2630752711</v>
      </c>
      <c r="D98" s="22"/>
      <c r="E98" s="45">
        <v>-10927146</v>
      </c>
      <c r="F98" s="22"/>
      <c r="G98" s="36">
        <f t="shared" si="2"/>
        <v>2641679857</v>
      </c>
      <c r="H98" s="22"/>
      <c r="I98" s="45">
        <v>9537086065</v>
      </c>
      <c r="J98" s="22"/>
      <c r="K98" s="36">
        <v>0</v>
      </c>
      <c r="L98" s="22"/>
      <c r="M98" s="45">
        <f t="shared" si="3"/>
        <v>9537086065</v>
      </c>
      <c r="O98" s="75"/>
      <c r="P98" s="75"/>
    </row>
    <row r="99" spans="1:16" ht="21.75" customHeight="1" x14ac:dyDescent="0.2">
      <c r="A99" s="10" t="s">
        <v>119</v>
      </c>
      <c r="C99" s="36">
        <v>11881595649</v>
      </c>
      <c r="D99" s="22"/>
      <c r="E99" s="45">
        <v>-22119444</v>
      </c>
      <c r="F99" s="22"/>
      <c r="G99" s="36">
        <f t="shared" si="2"/>
        <v>11903715093</v>
      </c>
      <c r="H99" s="22"/>
      <c r="I99" s="45">
        <v>21554601089</v>
      </c>
      <c r="J99" s="22"/>
      <c r="K99" s="36">
        <v>819239</v>
      </c>
      <c r="L99" s="22"/>
      <c r="M99" s="45">
        <f t="shared" si="3"/>
        <v>21553781850</v>
      </c>
      <c r="O99" s="75"/>
      <c r="P99" s="75"/>
    </row>
    <row r="100" spans="1:16" ht="21.75" customHeight="1" x14ac:dyDescent="0.2">
      <c r="A100" s="10" t="s">
        <v>120</v>
      </c>
      <c r="C100" s="36">
        <v>24274996726</v>
      </c>
      <c r="D100" s="22"/>
      <c r="E100" s="45">
        <v>-83081083</v>
      </c>
      <c r="F100" s="22"/>
      <c r="G100" s="36">
        <f t="shared" si="2"/>
        <v>24358077809</v>
      </c>
      <c r="H100" s="22"/>
      <c r="I100" s="45">
        <v>40445472784</v>
      </c>
      <c r="J100" s="22"/>
      <c r="K100" s="36">
        <v>31416469</v>
      </c>
      <c r="L100" s="22"/>
      <c r="M100" s="45">
        <f t="shared" si="3"/>
        <v>40414056315</v>
      </c>
      <c r="O100" s="75"/>
      <c r="P100" s="75"/>
    </row>
    <row r="101" spans="1:16" ht="21.75" customHeight="1" x14ac:dyDescent="0.2">
      <c r="A101" s="10" t="s">
        <v>121</v>
      </c>
      <c r="C101" s="36">
        <v>16218579244</v>
      </c>
      <c r="D101" s="22"/>
      <c r="E101" s="45">
        <v>-94253956</v>
      </c>
      <c r="F101" s="22"/>
      <c r="G101" s="36">
        <f t="shared" si="2"/>
        <v>16312833200</v>
      </c>
      <c r="H101" s="22"/>
      <c r="I101" s="45">
        <v>33650273216</v>
      </c>
      <c r="J101" s="22"/>
      <c r="K101" s="36">
        <v>29173844</v>
      </c>
      <c r="L101" s="22"/>
      <c r="M101" s="45">
        <f t="shared" si="3"/>
        <v>33621099372</v>
      </c>
      <c r="O101" s="75"/>
      <c r="P101" s="75"/>
    </row>
    <row r="102" spans="1:16" ht="21.75" customHeight="1" x14ac:dyDescent="0.2">
      <c r="A102" s="10" t="s">
        <v>122</v>
      </c>
      <c r="C102" s="36">
        <v>14323088410</v>
      </c>
      <c r="D102" s="22"/>
      <c r="E102" s="45">
        <v>-29291482</v>
      </c>
      <c r="F102" s="22"/>
      <c r="G102" s="36">
        <f t="shared" si="2"/>
        <v>14352379892</v>
      </c>
      <c r="H102" s="22"/>
      <c r="I102" s="45">
        <v>23342794378</v>
      </c>
      <c r="J102" s="22"/>
      <c r="K102" s="36">
        <v>41614312</v>
      </c>
      <c r="L102" s="22"/>
      <c r="M102" s="45">
        <f t="shared" si="3"/>
        <v>23301180066</v>
      </c>
      <c r="O102" s="75"/>
      <c r="P102" s="75"/>
    </row>
    <row r="103" spans="1:16" ht="21.75" customHeight="1" x14ac:dyDescent="0.2">
      <c r="A103" s="10" t="s">
        <v>123</v>
      </c>
      <c r="C103" s="36">
        <v>2041765822</v>
      </c>
      <c r="D103" s="22"/>
      <c r="E103" s="45">
        <v>-7253421</v>
      </c>
      <c r="F103" s="22"/>
      <c r="G103" s="36">
        <f t="shared" si="2"/>
        <v>2049019243</v>
      </c>
      <c r="H103" s="22"/>
      <c r="I103" s="45">
        <v>3287006802</v>
      </c>
      <c r="J103" s="22"/>
      <c r="K103" s="36">
        <v>3506130</v>
      </c>
      <c r="L103" s="22"/>
      <c r="M103" s="45">
        <f t="shared" si="3"/>
        <v>3283500672</v>
      </c>
      <c r="O103" s="75"/>
      <c r="P103" s="75"/>
    </row>
    <row r="104" spans="1:16" ht="21.75" customHeight="1" x14ac:dyDescent="0.2">
      <c r="A104" s="10" t="s">
        <v>124</v>
      </c>
      <c r="C104" s="36">
        <v>8594540377</v>
      </c>
      <c r="D104" s="22"/>
      <c r="E104" s="45">
        <v>-33145117</v>
      </c>
      <c r="F104" s="22"/>
      <c r="G104" s="36">
        <f t="shared" si="2"/>
        <v>8627685494</v>
      </c>
      <c r="H104" s="22"/>
      <c r="I104" s="45">
        <v>13683838311</v>
      </c>
      <c r="J104" s="22"/>
      <c r="K104" s="36">
        <v>14789160</v>
      </c>
      <c r="L104" s="22"/>
      <c r="M104" s="45">
        <f t="shared" si="3"/>
        <v>13669049151</v>
      </c>
      <c r="O104" s="75"/>
      <c r="P104" s="75"/>
    </row>
    <row r="105" spans="1:16" ht="21.75" customHeight="1" x14ac:dyDescent="0.2">
      <c r="A105" s="10" t="s">
        <v>125</v>
      </c>
      <c r="C105" s="36">
        <v>10363891813</v>
      </c>
      <c r="D105" s="22"/>
      <c r="E105" s="45">
        <v>-26106878</v>
      </c>
      <c r="F105" s="22"/>
      <c r="G105" s="36">
        <f t="shared" si="2"/>
        <v>10389998691</v>
      </c>
      <c r="H105" s="22"/>
      <c r="I105" s="45">
        <v>16125288523</v>
      </c>
      <c r="J105" s="22"/>
      <c r="K105" s="36">
        <v>32633597</v>
      </c>
      <c r="L105" s="22"/>
      <c r="M105" s="45">
        <f t="shared" si="3"/>
        <v>16092654926</v>
      </c>
      <c r="O105" s="75"/>
      <c r="P105" s="75"/>
    </row>
    <row r="106" spans="1:16" ht="21.75" customHeight="1" x14ac:dyDescent="0.2">
      <c r="A106" s="10" t="s">
        <v>126</v>
      </c>
      <c r="C106" s="36">
        <v>16172021859</v>
      </c>
      <c r="D106" s="22"/>
      <c r="E106" s="45">
        <v>-84058879</v>
      </c>
      <c r="F106" s="22"/>
      <c r="G106" s="36">
        <f t="shared" si="2"/>
        <v>16256080738</v>
      </c>
      <c r="H106" s="22"/>
      <c r="I106" s="45">
        <v>22983060107</v>
      </c>
      <c r="J106" s="22"/>
      <c r="K106" s="36">
        <v>6466068</v>
      </c>
      <c r="L106" s="22"/>
      <c r="M106" s="45">
        <f t="shared" si="3"/>
        <v>22976594039</v>
      </c>
      <c r="O106" s="75"/>
      <c r="P106" s="75"/>
    </row>
    <row r="107" spans="1:16" ht="21.75" customHeight="1" x14ac:dyDescent="0.2">
      <c r="A107" s="10" t="s">
        <v>127</v>
      </c>
      <c r="C107" s="36">
        <v>10439</v>
      </c>
      <c r="D107" s="22"/>
      <c r="E107" s="45">
        <v>0</v>
      </c>
      <c r="F107" s="22"/>
      <c r="G107" s="36">
        <f t="shared" si="2"/>
        <v>10439</v>
      </c>
      <c r="H107" s="22"/>
      <c r="I107" s="45">
        <v>10439</v>
      </c>
      <c r="J107" s="22"/>
      <c r="K107" s="36">
        <v>0</v>
      </c>
      <c r="L107" s="22"/>
      <c r="M107" s="45">
        <f t="shared" si="3"/>
        <v>10439</v>
      </c>
      <c r="O107" s="75"/>
      <c r="P107" s="75"/>
    </row>
    <row r="108" spans="1:16" ht="21.75" customHeight="1" x14ac:dyDescent="0.2">
      <c r="A108" s="10" t="s">
        <v>128</v>
      </c>
      <c r="C108" s="36">
        <v>9528688519</v>
      </c>
      <c r="D108" s="22"/>
      <c r="E108" s="45">
        <v>0</v>
      </c>
      <c r="F108" s="22"/>
      <c r="G108" s="36">
        <f t="shared" si="2"/>
        <v>9528688519</v>
      </c>
      <c r="H108" s="22"/>
      <c r="I108" s="45">
        <v>12909836058</v>
      </c>
      <c r="J108" s="22"/>
      <c r="K108" s="36">
        <v>11199973</v>
      </c>
      <c r="L108" s="22"/>
      <c r="M108" s="45">
        <f t="shared" si="3"/>
        <v>12898636085</v>
      </c>
      <c r="O108" s="75"/>
      <c r="P108" s="75"/>
    </row>
    <row r="109" spans="1:16" ht="21.75" customHeight="1" x14ac:dyDescent="0.2">
      <c r="A109" s="10" t="s">
        <v>129</v>
      </c>
      <c r="C109" s="36">
        <v>9528688519</v>
      </c>
      <c r="D109" s="22"/>
      <c r="E109" s="45">
        <v>0</v>
      </c>
      <c r="F109" s="22"/>
      <c r="G109" s="36">
        <f t="shared" si="2"/>
        <v>9528688519</v>
      </c>
      <c r="H109" s="22"/>
      <c r="I109" s="45">
        <v>12909836058</v>
      </c>
      <c r="J109" s="22"/>
      <c r="K109" s="36">
        <v>11199973</v>
      </c>
      <c r="L109" s="22"/>
      <c r="M109" s="45">
        <f t="shared" si="3"/>
        <v>12898636085</v>
      </c>
      <c r="O109" s="75"/>
      <c r="P109" s="75"/>
    </row>
    <row r="110" spans="1:16" ht="21.75" customHeight="1" x14ac:dyDescent="0.2">
      <c r="A110" s="10" t="s">
        <v>130</v>
      </c>
      <c r="C110" s="36">
        <v>9528688519</v>
      </c>
      <c r="D110" s="22"/>
      <c r="E110" s="45">
        <v>0</v>
      </c>
      <c r="F110" s="22"/>
      <c r="G110" s="36">
        <f t="shared" si="2"/>
        <v>9528688519</v>
      </c>
      <c r="H110" s="22"/>
      <c r="I110" s="45">
        <v>12909836058</v>
      </c>
      <c r="J110" s="22"/>
      <c r="K110" s="36">
        <v>11199973</v>
      </c>
      <c r="L110" s="22"/>
      <c r="M110" s="45">
        <f t="shared" si="3"/>
        <v>12898636085</v>
      </c>
      <c r="O110" s="75"/>
      <c r="P110" s="75"/>
    </row>
    <row r="111" spans="1:16" ht="21.75" customHeight="1" x14ac:dyDescent="0.2">
      <c r="A111" s="10" t="s">
        <v>131</v>
      </c>
      <c r="C111" s="36">
        <v>9528688519</v>
      </c>
      <c r="D111" s="22"/>
      <c r="E111" s="45">
        <v>0</v>
      </c>
      <c r="F111" s="22"/>
      <c r="G111" s="36">
        <f t="shared" si="2"/>
        <v>9528688519</v>
      </c>
      <c r="H111" s="22"/>
      <c r="I111" s="45">
        <v>12909836058</v>
      </c>
      <c r="J111" s="22"/>
      <c r="K111" s="36">
        <v>11199973</v>
      </c>
      <c r="L111" s="22"/>
      <c r="M111" s="45">
        <f t="shared" si="3"/>
        <v>12898636085</v>
      </c>
      <c r="O111" s="75"/>
      <c r="P111" s="75"/>
    </row>
    <row r="112" spans="1:16" ht="21.75" customHeight="1" x14ac:dyDescent="0.2">
      <c r="A112" s="10" t="s">
        <v>132</v>
      </c>
      <c r="C112" s="36">
        <v>9528688519</v>
      </c>
      <c r="D112" s="22"/>
      <c r="E112" s="45">
        <v>0</v>
      </c>
      <c r="F112" s="22"/>
      <c r="G112" s="36">
        <f t="shared" si="2"/>
        <v>9528688519</v>
      </c>
      <c r="H112" s="22"/>
      <c r="I112" s="45">
        <v>12909836058</v>
      </c>
      <c r="J112" s="22"/>
      <c r="K112" s="36">
        <v>11199973</v>
      </c>
      <c r="L112" s="22"/>
      <c r="M112" s="45">
        <f t="shared" si="3"/>
        <v>12898636085</v>
      </c>
      <c r="O112" s="75"/>
      <c r="P112" s="75"/>
    </row>
    <row r="113" spans="1:16" ht="21.75" customHeight="1" x14ac:dyDescent="0.2">
      <c r="A113" s="10" t="s">
        <v>133</v>
      </c>
      <c r="C113" s="36">
        <v>9528688519</v>
      </c>
      <c r="D113" s="22"/>
      <c r="E113" s="45">
        <v>0</v>
      </c>
      <c r="F113" s="22"/>
      <c r="G113" s="36">
        <f t="shared" si="2"/>
        <v>9528688519</v>
      </c>
      <c r="H113" s="22"/>
      <c r="I113" s="45">
        <v>12909836058</v>
      </c>
      <c r="J113" s="22"/>
      <c r="K113" s="36">
        <v>11199973</v>
      </c>
      <c r="L113" s="22"/>
      <c r="M113" s="45">
        <f t="shared" si="3"/>
        <v>12898636085</v>
      </c>
      <c r="O113" s="75"/>
      <c r="P113" s="75"/>
    </row>
    <row r="114" spans="1:16" ht="21.75" customHeight="1" x14ac:dyDescent="0.2">
      <c r="A114" s="10" t="s">
        <v>134</v>
      </c>
      <c r="C114" s="36">
        <v>5695297122</v>
      </c>
      <c r="D114" s="22"/>
      <c r="E114" s="45">
        <v>0</v>
      </c>
      <c r="F114" s="22"/>
      <c r="G114" s="36">
        <f t="shared" si="2"/>
        <v>5695297122</v>
      </c>
      <c r="H114" s="22"/>
      <c r="I114" s="45">
        <v>7716209004</v>
      </c>
      <c r="J114" s="22"/>
      <c r="K114" s="36">
        <v>6694224</v>
      </c>
      <c r="L114" s="22"/>
      <c r="M114" s="45">
        <f t="shared" si="3"/>
        <v>7709514780</v>
      </c>
      <c r="O114" s="75"/>
      <c r="P114" s="75"/>
    </row>
    <row r="115" spans="1:16" ht="21.75" customHeight="1" x14ac:dyDescent="0.2">
      <c r="A115" s="10" t="s">
        <v>135</v>
      </c>
      <c r="C115" s="36">
        <v>833844864</v>
      </c>
      <c r="D115" s="22"/>
      <c r="E115" s="45">
        <v>-4769370</v>
      </c>
      <c r="F115" s="22"/>
      <c r="G115" s="36">
        <f t="shared" si="2"/>
        <v>838614234</v>
      </c>
      <c r="H115" s="22"/>
      <c r="I115" s="45">
        <v>1116018408</v>
      </c>
      <c r="J115" s="22"/>
      <c r="K115" s="36">
        <v>793083</v>
      </c>
      <c r="L115" s="22"/>
      <c r="M115" s="45">
        <f t="shared" si="3"/>
        <v>1115225325</v>
      </c>
      <c r="O115" s="75"/>
      <c r="P115" s="75"/>
    </row>
    <row r="116" spans="1:16" ht="21.75" customHeight="1" x14ac:dyDescent="0.2">
      <c r="A116" s="10" t="s">
        <v>136</v>
      </c>
      <c r="C116" s="36">
        <v>20315163908</v>
      </c>
      <c r="D116" s="22"/>
      <c r="E116" s="45">
        <v>0</v>
      </c>
      <c r="F116" s="22"/>
      <c r="G116" s="36">
        <f t="shared" si="2"/>
        <v>20315163908</v>
      </c>
      <c r="H116" s="22"/>
      <c r="I116" s="45">
        <v>24902458984</v>
      </c>
      <c r="J116" s="22"/>
      <c r="K116" s="36">
        <v>66697344</v>
      </c>
      <c r="L116" s="22"/>
      <c r="M116" s="45">
        <f t="shared" si="3"/>
        <v>24835761640</v>
      </c>
      <c r="O116" s="75"/>
      <c r="P116" s="75"/>
    </row>
    <row r="117" spans="1:16" ht="21.75" customHeight="1" x14ac:dyDescent="0.2">
      <c r="A117" s="10" t="s">
        <v>137</v>
      </c>
      <c r="C117" s="36">
        <v>30072540977</v>
      </c>
      <c r="D117" s="22"/>
      <c r="E117" s="45">
        <v>0</v>
      </c>
      <c r="F117" s="22"/>
      <c r="G117" s="36">
        <f t="shared" si="2"/>
        <v>30072540977</v>
      </c>
      <c r="H117" s="22"/>
      <c r="I117" s="45">
        <v>33952868845</v>
      </c>
      <c r="J117" s="22"/>
      <c r="K117" s="36">
        <v>63355484</v>
      </c>
      <c r="L117" s="22"/>
      <c r="M117" s="45">
        <f t="shared" si="3"/>
        <v>33889513361</v>
      </c>
      <c r="O117" s="75"/>
      <c r="P117" s="75"/>
    </row>
    <row r="118" spans="1:16" ht="21.75" customHeight="1" x14ac:dyDescent="0.2">
      <c r="A118" s="10" t="s">
        <v>138</v>
      </c>
      <c r="C118" s="36">
        <v>9651526422</v>
      </c>
      <c r="D118" s="22"/>
      <c r="E118" s="45">
        <v>0</v>
      </c>
      <c r="F118" s="22"/>
      <c r="G118" s="36">
        <f t="shared" si="2"/>
        <v>9651526422</v>
      </c>
      <c r="H118" s="22"/>
      <c r="I118" s="45">
        <v>9651526422</v>
      </c>
      <c r="J118" s="22"/>
      <c r="K118" s="36">
        <v>0</v>
      </c>
      <c r="L118" s="22"/>
      <c r="M118" s="45">
        <f t="shared" si="3"/>
        <v>9651526422</v>
      </c>
      <c r="O118" s="75"/>
      <c r="P118" s="75"/>
    </row>
    <row r="119" spans="1:16" ht="21.75" customHeight="1" x14ac:dyDescent="0.2">
      <c r="A119" s="10" t="s">
        <v>139</v>
      </c>
      <c r="C119" s="36">
        <v>12281420753</v>
      </c>
      <c r="D119" s="22"/>
      <c r="E119" s="45">
        <v>0</v>
      </c>
      <c r="F119" s="22"/>
      <c r="G119" s="36">
        <f t="shared" si="2"/>
        <v>12281420753</v>
      </c>
      <c r="H119" s="22"/>
      <c r="I119" s="45">
        <v>12281420753</v>
      </c>
      <c r="J119" s="22"/>
      <c r="K119" s="36">
        <v>0</v>
      </c>
      <c r="L119" s="22"/>
      <c r="M119" s="45">
        <f t="shared" si="3"/>
        <v>12281420753</v>
      </c>
      <c r="O119" s="75"/>
      <c r="P119" s="75"/>
    </row>
    <row r="120" spans="1:16" ht="21.75" customHeight="1" x14ac:dyDescent="0.2">
      <c r="A120" s="10" t="s">
        <v>140</v>
      </c>
      <c r="C120" s="36">
        <v>20222484420</v>
      </c>
      <c r="D120" s="22"/>
      <c r="E120" s="45">
        <v>16010594</v>
      </c>
      <c r="F120" s="22"/>
      <c r="G120" s="36">
        <f t="shared" si="2"/>
        <v>20206473826</v>
      </c>
      <c r="H120" s="22"/>
      <c r="I120" s="45">
        <v>20222484420</v>
      </c>
      <c r="J120" s="22"/>
      <c r="K120" s="36">
        <v>16010594</v>
      </c>
      <c r="L120" s="22"/>
      <c r="M120" s="45">
        <f t="shared" si="3"/>
        <v>20206473826</v>
      </c>
      <c r="O120" s="75"/>
      <c r="P120" s="75"/>
    </row>
    <row r="121" spans="1:16" ht="21.75" customHeight="1" x14ac:dyDescent="0.2">
      <c r="A121" s="10" t="s">
        <v>141</v>
      </c>
      <c r="C121" s="36">
        <v>9926557349</v>
      </c>
      <c r="D121" s="22"/>
      <c r="E121" s="45">
        <v>15705721</v>
      </c>
      <c r="F121" s="22"/>
      <c r="G121" s="36">
        <f t="shared" si="2"/>
        <v>9910851628</v>
      </c>
      <c r="H121" s="22"/>
      <c r="I121" s="45">
        <v>9926557349</v>
      </c>
      <c r="J121" s="22"/>
      <c r="K121" s="36">
        <v>15705721</v>
      </c>
      <c r="L121" s="22"/>
      <c r="M121" s="45">
        <f t="shared" si="3"/>
        <v>9910851628</v>
      </c>
      <c r="O121" s="75"/>
      <c r="P121" s="75"/>
    </row>
    <row r="122" spans="1:16" ht="21.75" customHeight="1" x14ac:dyDescent="0.2">
      <c r="A122" s="10" t="s">
        <v>142</v>
      </c>
      <c r="C122" s="36">
        <v>9389344250</v>
      </c>
      <c r="D122" s="22"/>
      <c r="E122" s="45">
        <v>44426657</v>
      </c>
      <c r="F122" s="22"/>
      <c r="G122" s="36">
        <f t="shared" si="2"/>
        <v>9344917593</v>
      </c>
      <c r="H122" s="22"/>
      <c r="I122" s="45">
        <v>9389344250</v>
      </c>
      <c r="J122" s="22"/>
      <c r="K122" s="36">
        <v>44426657</v>
      </c>
      <c r="L122" s="22"/>
      <c r="M122" s="45">
        <f t="shared" si="3"/>
        <v>9344917593</v>
      </c>
      <c r="O122" s="75"/>
      <c r="P122" s="75"/>
    </row>
    <row r="123" spans="1:16" ht="21.75" customHeight="1" x14ac:dyDescent="0.2">
      <c r="A123" s="10" t="s">
        <v>143</v>
      </c>
      <c r="C123" s="36">
        <v>19808743150</v>
      </c>
      <c r="D123" s="22"/>
      <c r="E123" s="45">
        <v>93727125</v>
      </c>
      <c r="F123" s="22"/>
      <c r="G123" s="36">
        <f t="shared" si="2"/>
        <v>19715016025</v>
      </c>
      <c r="H123" s="22"/>
      <c r="I123" s="45">
        <v>19808743150</v>
      </c>
      <c r="J123" s="22"/>
      <c r="K123" s="36">
        <v>93727125</v>
      </c>
      <c r="L123" s="22"/>
      <c r="M123" s="45">
        <f t="shared" si="3"/>
        <v>19715016025</v>
      </c>
      <c r="O123" s="75"/>
      <c r="P123" s="75"/>
    </row>
    <row r="124" spans="1:16" ht="21.75" customHeight="1" x14ac:dyDescent="0.2">
      <c r="A124" s="10" t="s">
        <v>144</v>
      </c>
      <c r="C124" s="36">
        <v>54695</v>
      </c>
      <c r="D124" s="22"/>
      <c r="E124" s="45">
        <v>345</v>
      </c>
      <c r="F124" s="22"/>
      <c r="G124" s="36">
        <f t="shared" si="2"/>
        <v>54350</v>
      </c>
      <c r="H124" s="22"/>
      <c r="I124" s="45">
        <v>54695</v>
      </c>
      <c r="J124" s="22"/>
      <c r="K124" s="36">
        <v>345</v>
      </c>
      <c r="L124" s="22"/>
      <c r="M124" s="45">
        <f t="shared" si="3"/>
        <v>54350</v>
      </c>
      <c r="O124" s="75"/>
      <c r="P124" s="75"/>
    </row>
    <row r="125" spans="1:16" ht="21.75" customHeight="1" x14ac:dyDescent="0.2">
      <c r="A125" s="10" t="s">
        <v>145</v>
      </c>
      <c r="C125" s="36">
        <v>16310154634</v>
      </c>
      <c r="D125" s="22"/>
      <c r="E125" s="45">
        <v>102735553</v>
      </c>
      <c r="F125" s="22"/>
      <c r="G125" s="36">
        <f t="shared" si="2"/>
        <v>16207419081</v>
      </c>
      <c r="H125" s="22"/>
      <c r="I125" s="45">
        <v>16310154634</v>
      </c>
      <c r="J125" s="22"/>
      <c r="K125" s="36">
        <v>102735553</v>
      </c>
      <c r="L125" s="22"/>
      <c r="M125" s="45">
        <f t="shared" si="3"/>
        <v>16207419081</v>
      </c>
      <c r="O125" s="75"/>
      <c r="P125" s="75"/>
    </row>
    <row r="126" spans="1:16" ht="21.75" customHeight="1" x14ac:dyDescent="0.2">
      <c r="A126" s="10" t="s">
        <v>146</v>
      </c>
      <c r="C126" s="36">
        <v>2142418559</v>
      </c>
      <c r="D126" s="22"/>
      <c r="E126" s="45">
        <v>13494817</v>
      </c>
      <c r="F126" s="22"/>
      <c r="G126" s="36">
        <f t="shared" si="2"/>
        <v>2128923742</v>
      </c>
      <c r="H126" s="22"/>
      <c r="I126" s="45">
        <v>2142418559</v>
      </c>
      <c r="J126" s="22"/>
      <c r="K126" s="36">
        <v>13494817</v>
      </c>
      <c r="L126" s="22"/>
      <c r="M126" s="45">
        <f t="shared" si="3"/>
        <v>2128923742</v>
      </c>
      <c r="O126" s="75"/>
      <c r="P126" s="75"/>
    </row>
    <row r="127" spans="1:16" ht="21.75" customHeight="1" x14ac:dyDescent="0.2">
      <c r="A127" s="10" t="s">
        <v>147</v>
      </c>
      <c r="C127" s="36">
        <v>9707013096</v>
      </c>
      <c r="D127" s="22"/>
      <c r="E127" s="45">
        <v>68732005</v>
      </c>
      <c r="F127" s="22"/>
      <c r="G127" s="36">
        <f t="shared" si="2"/>
        <v>9638281091</v>
      </c>
      <c r="H127" s="22"/>
      <c r="I127" s="45">
        <v>9707013096</v>
      </c>
      <c r="J127" s="22"/>
      <c r="K127" s="36">
        <v>68732005</v>
      </c>
      <c r="L127" s="22"/>
      <c r="M127" s="45">
        <f t="shared" si="3"/>
        <v>9638281091</v>
      </c>
      <c r="O127" s="75"/>
      <c r="P127" s="75"/>
    </row>
    <row r="128" spans="1:16" ht="21.75" customHeight="1" x14ac:dyDescent="0.2">
      <c r="A128" s="10" t="s">
        <v>148</v>
      </c>
      <c r="C128" s="36">
        <v>6124229496</v>
      </c>
      <c r="D128" s="22"/>
      <c r="E128" s="45">
        <v>62439747</v>
      </c>
      <c r="F128" s="22"/>
      <c r="G128" s="36">
        <f t="shared" si="2"/>
        <v>6061789749</v>
      </c>
      <c r="H128" s="22"/>
      <c r="I128" s="45">
        <v>6124229496</v>
      </c>
      <c r="J128" s="22"/>
      <c r="K128" s="36">
        <v>62439747</v>
      </c>
      <c r="L128" s="22"/>
      <c r="M128" s="45">
        <f t="shared" si="3"/>
        <v>6061789749</v>
      </c>
      <c r="O128" s="75"/>
      <c r="P128" s="75"/>
    </row>
    <row r="129" spans="1:16" ht="21.75" customHeight="1" x14ac:dyDescent="0.2">
      <c r="A129" s="10" t="s">
        <v>149</v>
      </c>
      <c r="C129" s="36">
        <v>7084113656</v>
      </c>
      <c r="D129" s="22"/>
      <c r="E129" s="45">
        <v>159123410</v>
      </c>
      <c r="F129" s="22"/>
      <c r="G129" s="36">
        <f t="shared" si="2"/>
        <v>6924990246</v>
      </c>
      <c r="H129" s="22"/>
      <c r="I129" s="45">
        <v>7084113656</v>
      </c>
      <c r="J129" s="22"/>
      <c r="K129" s="36">
        <v>159123410</v>
      </c>
      <c r="L129" s="22"/>
      <c r="M129" s="45">
        <f t="shared" si="3"/>
        <v>6924990246</v>
      </c>
      <c r="O129" s="75"/>
      <c r="P129" s="75"/>
    </row>
    <row r="130" spans="1:16" ht="21.75" customHeight="1" x14ac:dyDescent="0.2">
      <c r="A130" s="10" t="s">
        <v>150</v>
      </c>
      <c r="C130" s="36">
        <v>5263610928</v>
      </c>
      <c r="D130" s="22"/>
      <c r="E130" s="45">
        <v>61824511</v>
      </c>
      <c r="F130" s="22"/>
      <c r="G130" s="36">
        <f t="shared" si="2"/>
        <v>5201786417</v>
      </c>
      <c r="H130" s="22"/>
      <c r="I130" s="45">
        <v>5263610928</v>
      </c>
      <c r="J130" s="22"/>
      <c r="K130" s="36">
        <v>61824511</v>
      </c>
      <c r="L130" s="22"/>
      <c r="M130" s="45">
        <f t="shared" si="3"/>
        <v>5201786417</v>
      </c>
      <c r="O130" s="75"/>
      <c r="P130" s="75"/>
    </row>
    <row r="131" spans="1:16" ht="21.75" customHeight="1" x14ac:dyDescent="0.2">
      <c r="A131" s="10" t="s">
        <v>151</v>
      </c>
      <c r="C131" s="36">
        <v>19239360645</v>
      </c>
      <c r="D131" s="22"/>
      <c r="E131" s="45">
        <v>240855367</v>
      </c>
      <c r="F131" s="22"/>
      <c r="G131" s="36">
        <f t="shared" si="2"/>
        <v>18998505278</v>
      </c>
      <c r="H131" s="22"/>
      <c r="I131" s="45">
        <v>19239360645</v>
      </c>
      <c r="J131" s="22"/>
      <c r="K131" s="36">
        <v>240855367</v>
      </c>
      <c r="L131" s="22"/>
      <c r="M131" s="45">
        <f t="shared" si="3"/>
        <v>18998505278</v>
      </c>
      <c r="O131" s="75"/>
      <c r="P131" s="75"/>
    </row>
    <row r="132" spans="1:16" ht="21.75" customHeight="1" x14ac:dyDescent="0.2">
      <c r="A132" s="10" t="s">
        <v>152</v>
      </c>
      <c r="C132" s="36">
        <v>8275696715</v>
      </c>
      <c r="D132" s="22"/>
      <c r="E132" s="45">
        <v>129099088</v>
      </c>
      <c r="F132" s="22"/>
      <c r="G132" s="36">
        <f t="shared" si="2"/>
        <v>8146597627</v>
      </c>
      <c r="H132" s="22"/>
      <c r="I132" s="45">
        <v>8275696715</v>
      </c>
      <c r="J132" s="22"/>
      <c r="K132" s="36">
        <v>129099088</v>
      </c>
      <c r="L132" s="22"/>
      <c r="M132" s="45">
        <f t="shared" si="3"/>
        <v>8146597627</v>
      </c>
      <c r="O132" s="75"/>
      <c r="P132" s="75"/>
    </row>
    <row r="133" spans="1:16" ht="21.75" customHeight="1" x14ac:dyDescent="0.2">
      <c r="A133" s="10" t="s">
        <v>153</v>
      </c>
      <c r="C133" s="36">
        <v>5870915300</v>
      </c>
      <c r="D133" s="22"/>
      <c r="E133" s="45">
        <v>96089318</v>
      </c>
      <c r="F133" s="22"/>
      <c r="G133" s="36">
        <f t="shared" si="2"/>
        <v>5774825982</v>
      </c>
      <c r="H133" s="22"/>
      <c r="I133" s="45">
        <v>5870915300</v>
      </c>
      <c r="J133" s="22"/>
      <c r="K133" s="36">
        <v>96089318</v>
      </c>
      <c r="L133" s="22"/>
      <c r="M133" s="45">
        <f t="shared" si="3"/>
        <v>5774825982</v>
      </c>
      <c r="O133" s="75"/>
      <c r="P133" s="75"/>
    </row>
    <row r="134" spans="1:16" ht="21.75" customHeight="1" x14ac:dyDescent="0.2">
      <c r="A134" s="10" t="s">
        <v>154</v>
      </c>
      <c r="C134" s="36">
        <v>7923497260</v>
      </c>
      <c r="D134" s="22"/>
      <c r="E134" s="45">
        <v>129683943</v>
      </c>
      <c r="F134" s="22"/>
      <c r="G134" s="36">
        <f t="shared" si="2"/>
        <v>7793813317</v>
      </c>
      <c r="H134" s="22"/>
      <c r="I134" s="45">
        <v>7923497260</v>
      </c>
      <c r="J134" s="22"/>
      <c r="K134" s="36">
        <v>129683943</v>
      </c>
      <c r="L134" s="22"/>
      <c r="M134" s="45">
        <f t="shared" si="3"/>
        <v>7793813317</v>
      </c>
      <c r="O134" s="75"/>
      <c r="P134" s="75"/>
    </row>
    <row r="135" spans="1:16" ht="21.75" customHeight="1" x14ac:dyDescent="0.2">
      <c r="A135" s="10" t="s">
        <v>155</v>
      </c>
      <c r="C135" s="36">
        <v>11886038250</v>
      </c>
      <c r="D135" s="22"/>
      <c r="E135" s="45">
        <v>194538883</v>
      </c>
      <c r="F135" s="22"/>
      <c r="G135" s="36">
        <f t="shared" si="2"/>
        <v>11691499367</v>
      </c>
      <c r="H135" s="22"/>
      <c r="I135" s="45">
        <v>11886038250</v>
      </c>
      <c r="J135" s="22"/>
      <c r="K135" s="36">
        <v>194538883</v>
      </c>
      <c r="L135" s="22"/>
      <c r="M135" s="45">
        <f t="shared" si="3"/>
        <v>11691499367</v>
      </c>
      <c r="O135" s="75"/>
      <c r="P135" s="75"/>
    </row>
    <row r="136" spans="1:16" ht="21.75" customHeight="1" x14ac:dyDescent="0.2">
      <c r="A136" s="11" t="s">
        <v>156</v>
      </c>
      <c r="C136" s="37">
        <v>257513661</v>
      </c>
      <c r="D136" s="22"/>
      <c r="E136" s="46">
        <v>5979100</v>
      </c>
      <c r="F136" s="22"/>
      <c r="G136" s="36">
        <f t="shared" si="2"/>
        <v>251534561</v>
      </c>
      <c r="H136" s="22"/>
      <c r="I136" s="46">
        <v>257513661</v>
      </c>
      <c r="J136" s="22"/>
      <c r="K136" s="37">
        <v>5979100</v>
      </c>
      <c r="L136" s="22"/>
      <c r="M136" s="45">
        <f t="shared" si="3"/>
        <v>251534561</v>
      </c>
      <c r="O136" s="75"/>
      <c r="P136" s="75"/>
    </row>
    <row r="137" spans="1:16" ht="21" x14ac:dyDescent="0.2">
      <c r="A137" s="7" t="s">
        <v>20</v>
      </c>
      <c r="C137" s="14">
        <f>SUM(C8:C136)</f>
        <v>545473482012</v>
      </c>
      <c r="D137" s="22"/>
      <c r="E137" s="47">
        <f>SUM(E8:E136)</f>
        <v>607784113</v>
      </c>
      <c r="F137" s="22"/>
      <c r="G137" s="14">
        <f>SUM(G8:G136)</f>
        <v>544865697899</v>
      </c>
      <c r="H137" s="22"/>
      <c r="I137" s="47">
        <f>SUM(I8:I136)</f>
        <v>1875484838439</v>
      </c>
      <c r="J137" s="22"/>
      <c r="K137" s="14">
        <f>SUM(K8:K136)</f>
        <v>2750651673</v>
      </c>
      <c r="L137" s="22"/>
      <c r="M137" s="47">
        <f>SUM(M8:M136)</f>
        <v>1872734186766</v>
      </c>
    </row>
    <row r="139" spans="1:16" x14ac:dyDescent="0.2">
      <c r="A139" s="84"/>
      <c r="B139" s="84"/>
      <c r="C139" s="89"/>
      <c r="D139" s="84"/>
      <c r="E139" s="84"/>
      <c r="F139" s="84"/>
      <c r="G139" s="84"/>
      <c r="H139" s="84"/>
      <c r="I139" s="89"/>
      <c r="J139" s="84"/>
      <c r="K139" s="84"/>
    </row>
    <row r="140" spans="1:16" x14ac:dyDescent="0.2">
      <c r="A140" s="84"/>
      <c r="B140" s="84"/>
      <c r="C140" s="90"/>
      <c r="D140" s="84"/>
      <c r="E140" s="84"/>
      <c r="F140" s="84"/>
      <c r="G140" s="84"/>
      <c r="H140" s="84"/>
      <c r="I140" s="90"/>
      <c r="J140" s="84"/>
      <c r="K140" s="84"/>
    </row>
    <row r="141" spans="1:16" x14ac:dyDescent="0.2">
      <c r="A141" s="84"/>
      <c r="B141" s="84"/>
      <c r="C141" s="85"/>
      <c r="D141" s="85"/>
      <c r="E141" s="85"/>
      <c r="F141" s="85"/>
      <c r="G141" s="84"/>
      <c r="H141" s="84"/>
      <c r="I141" s="85"/>
      <c r="J141" s="84"/>
      <c r="K141" s="88"/>
    </row>
  </sheetData>
  <mergeCells count="8">
    <mergeCell ref="A1:M1"/>
    <mergeCell ref="A2:M2"/>
    <mergeCell ref="A3:M3"/>
    <mergeCell ref="A5:M5"/>
    <mergeCell ref="A6:A7"/>
    <mergeCell ref="C6:G6"/>
    <mergeCell ref="I6:M6"/>
    <mergeCell ref="A4:M4"/>
  </mergeCells>
  <pageMargins left="0.39" right="0.39" top="0.39" bottom="0.39" header="0" footer="0"/>
  <pageSetup scale="7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4"/>
  <sheetViews>
    <sheetView rightToLeft="1" topLeftCell="B1" zoomScaleNormal="100" zoomScaleSheetLayoutView="111" workbookViewId="0">
      <selection activeCell="Q11" sqref="Q11"/>
    </sheetView>
  </sheetViews>
  <sheetFormatPr defaultRowHeight="12.75" x14ac:dyDescent="0.2"/>
  <cols>
    <col min="1" max="1" width="40.28515625" customWidth="1"/>
    <col min="2" max="2" width="1.28515625" customWidth="1"/>
    <col min="3" max="3" width="16.140625" customWidth="1"/>
    <col min="4" max="4" width="1.28515625" customWidth="1"/>
    <col min="5" max="5" width="25.28515625" customWidth="1"/>
    <col min="6" max="6" width="1.28515625" customWidth="1"/>
    <col min="7" max="7" width="18" customWidth="1"/>
    <col min="8" max="8" width="1.28515625" customWidth="1"/>
    <col min="9" max="9" width="31.140625" customWidth="1"/>
    <col min="10" max="10" width="1.28515625" customWidth="1"/>
    <col min="11" max="11" width="12.140625" customWidth="1"/>
    <col min="12" max="12" width="1.28515625" customWidth="1"/>
    <col min="13" max="13" width="22" customWidth="1"/>
    <col min="14" max="14" width="1.28515625" customWidth="1"/>
    <col min="15" max="15" width="17.42578125" customWidth="1"/>
    <col min="16" max="16" width="1.28515625" customWidth="1"/>
    <col min="17" max="17" width="26.85546875" customWidth="1"/>
  </cols>
  <sheetData>
    <row r="1" spans="1:17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ht="21.75" customHeight="1" x14ac:dyDescent="0.2">
      <c r="A2" s="98" t="s">
        <v>157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ht="14.45" customHeight="1" x14ac:dyDescent="0.2"/>
    <row r="5" spans="1:17" ht="14.45" customHeight="1" x14ac:dyDescent="0.2">
      <c r="A5" s="99" t="s">
        <v>272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7" ht="14.45" customHeight="1" x14ac:dyDescent="0.2">
      <c r="A6" s="95" t="s">
        <v>160</v>
      </c>
      <c r="C6" s="95" t="s">
        <v>176</v>
      </c>
      <c r="D6" s="95"/>
      <c r="E6" s="95"/>
      <c r="F6" s="95"/>
      <c r="G6" s="95"/>
      <c r="H6" s="95"/>
      <c r="I6" s="95"/>
      <c r="K6" s="95" t="s">
        <v>177</v>
      </c>
      <c r="L6" s="95"/>
      <c r="M6" s="95"/>
      <c r="N6" s="95"/>
      <c r="O6" s="95"/>
      <c r="P6" s="95"/>
      <c r="Q6" s="95"/>
    </row>
    <row r="7" spans="1:17" ht="29.1" customHeight="1" x14ac:dyDescent="0.2">
      <c r="A7" s="95"/>
      <c r="C7" s="13" t="s">
        <v>13</v>
      </c>
      <c r="D7" s="3"/>
      <c r="E7" s="13" t="s">
        <v>273</v>
      </c>
      <c r="F7" s="3"/>
      <c r="G7" s="13" t="s">
        <v>274</v>
      </c>
      <c r="H7" s="3"/>
      <c r="I7" s="13" t="s">
        <v>275</v>
      </c>
      <c r="K7" s="13" t="s">
        <v>13</v>
      </c>
      <c r="L7" s="3"/>
      <c r="M7" s="13" t="s">
        <v>273</v>
      </c>
      <c r="N7" s="3"/>
      <c r="O7" s="13" t="s">
        <v>274</v>
      </c>
      <c r="P7" s="3"/>
      <c r="Q7" s="53" t="s">
        <v>275</v>
      </c>
    </row>
    <row r="8" spans="1:17" ht="21.75" customHeight="1" x14ac:dyDescent="0.2">
      <c r="A8" s="5" t="s">
        <v>49</v>
      </c>
      <c r="C8" s="21">
        <v>27791673</v>
      </c>
      <c r="D8" s="22"/>
      <c r="E8" s="21">
        <v>512061575025</v>
      </c>
      <c r="F8" s="22"/>
      <c r="G8" s="21">
        <v>499999988943</v>
      </c>
      <c r="H8" s="22"/>
      <c r="I8" s="21">
        <f>E8-G8</f>
        <v>12061586082</v>
      </c>
      <c r="J8" s="22"/>
      <c r="K8" s="21">
        <v>27791673</v>
      </c>
      <c r="L8" s="22"/>
      <c r="M8" s="21">
        <v>512061575025</v>
      </c>
      <c r="N8" s="22"/>
      <c r="O8" s="21">
        <v>499999988943</v>
      </c>
      <c r="P8" s="22"/>
      <c r="Q8" s="21">
        <v>12061586082</v>
      </c>
    </row>
    <row r="9" spans="1:17" ht="21.75" customHeight="1" thickBot="1" x14ac:dyDescent="0.25">
      <c r="A9" s="7" t="s">
        <v>20</v>
      </c>
      <c r="C9" s="14">
        <v>27791673</v>
      </c>
      <c r="D9" s="22"/>
      <c r="E9" s="14">
        <f>SUM(E8)</f>
        <v>512061575025</v>
      </c>
      <c r="F9" s="22"/>
      <c r="G9" s="14">
        <f>SUM(G8)</f>
        <v>499999988943</v>
      </c>
      <c r="H9" s="22"/>
      <c r="I9" s="14">
        <f>SUM(I8)</f>
        <v>12061586082</v>
      </c>
      <c r="J9" s="22"/>
      <c r="K9" s="14">
        <v>27791673</v>
      </c>
      <c r="L9" s="22"/>
      <c r="M9" s="14">
        <f>SUM(M8)</f>
        <v>512061575025</v>
      </c>
      <c r="N9" s="22"/>
      <c r="O9" s="14">
        <f>SUM(O8)</f>
        <v>499999988943</v>
      </c>
      <c r="P9" s="22"/>
      <c r="Q9" s="14">
        <f>SUM(Q8)</f>
        <v>12061586082</v>
      </c>
    </row>
    <row r="10" spans="1:17" ht="13.5" thickTop="1" x14ac:dyDescent="0.2"/>
    <row r="11" spans="1:17" x14ac:dyDescent="0.2">
      <c r="Q11" s="84"/>
    </row>
    <row r="13" spans="1:17" x14ac:dyDescent="0.2">
      <c r="I13" s="74"/>
    </row>
    <row r="14" spans="1:17" x14ac:dyDescent="0.2">
      <c r="I14" s="7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28"/>
  <sheetViews>
    <sheetView rightToLeft="1" topLeftCell="A16" zoomScaleNormal="100" zoomScaleSheetLayoutView="93" workbookViewId="0">
      <pane xSplit="1" topLeftCell="B1" activePane="topRight" state="frozen"/>
      <selection activeCell="A4" sqref="A4"/>
      <selection pane="topRight" activeCell="O28" sqref="O28:Q28"/>
    </sheetView>
  </sheetViews>
  <sheetFormatPr defaultRowHeight="12.75" x14ac:dyDescent="0.2"/>
  <cols>
    <col min="1" max="1" width="33.85546875" customWidth="1"/>
    <col min="2" max="2" width="1.28515625" customWidth="1"/>
    <col min="3" max="3" width="15.7109375" customWidth="1"/>
    <col min="4" max="4" width="1.28515625" customWidth="1"/>
    <col min="5" max="5" width="24.42578125" customWidth="1"/>
    <col min="6" max="6" width="1.28515625" customWidth="1"/>
    <col min="7" max="7" width="22.7109375" customWidth="1"/>
    <col min="8" max="8" width="1.28515625" customWidth="1"/>
    <col min="9" max="9" width="23.85546875" customWidth="1"/>
    <col min="10" max="10" width="1.28515625" customWidth="1"/>
    <col min="11" max="11" width="20.140625" customWidth="1"/>
    <col min="12" max="12" width="1.28515625" customWidth="1"/>
    <col min="13" max="13" width="20.5703125" customWidth="1"/>
    <col min="14" max="14" width="1.28515625" customWidth="1"/>
    <col min="15" max="15" width="21.42578125" customWidth="1"/>
    <col min="16" max="16" width="1.28515625" customWidth="1"/>
    <col min="17" max="17" width="29.28515625" customWidth="1"/>
    <col min="19" max="19" width="17.85546875" customWidth="1"/>
    <col min="20" max="20" width="15.28515625" customWidth="1"/>
  </cols>
  <sheetData>
    <row r="1" spans="1:20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20" ht="21.75" customHeight="1" x14ac:dyDescent="0.2">
      <c r="A2" s="98" t="s">
        <v>157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0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20" ht="14.45" customHeight="1" x14ac:dyDescent="0.2"/>
    <row r="5" spans="1:20" ht="14.45" customHeight="1" x14ac:dyDescent="0.2">
      <c r="A5" s="99" t="s">
        <v>276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20" ht="14.45" customHeight="1" x14ac:dyDescent="0.2">
      <c r="A6" s="95" t="s">
        <v>160</v>
      </c>
      <c r="C6" s="95" t="s">
        <v>176</v>
      </c>
      <c r="D6" s="95"/>
      <c r="E6" s="95"/>
      <c r="F6" s="95"/>
      <c r="G6" s="95"/>
      <c r="H6" s="95"/>
      <c r="I6" s="95"/>
      <c r="K6" s="95" t="s">
        <v>177</v>
      </c>
      <c r="L6" s="95"/>
      <c r="M6" s="95"/>
      <c r="N6" s="95"/>
      <c r="O6" s="95"/>
      <c r="P6" s="95"/>
      <c r="Q6" s="95"/>
    </row>
    <row r="7" spans="1:20" ht="54" customHeight="1" x14ac:dyDescent="0.2">
      <c r="A7" s="95"/>
      <c r="C7" s="13" t="s">
        <v>13</v>
      </c>
      <c r="D7" s="3"/>
      <c r="E7" s="13" t="s">
        <v>15</v>
      </c>
      <c r="F7" s="3"/>
      <c r="G7" s="13" t="s">
        <v>274</v>
      </c>
      <c r="H7" s="3"/>
      <c r="I7" s="13" t="s">
        <v>277</v>
      </c>
      <c r="K7" s="13" t="s">
        <v>13</v>
      </c>
      <c r="L7" s="3"/>
      <c r="M7" s="13" t="s">
        <v>15</v>
      </c>
      <c r="N7" s="3"/>
      <c r="O7" s="13" t="s">
        <v>274</v>
      </c>
      <c r="P7" s="3"/>
      <c r="Q7" s="13" t="s">
        <v>277</v>
      </c>
    </row>
    <row r="8" spans="1:20" ht="21.75" customHeight="1" x14ac:dyDescent="0.2">
      <c r="A8" s="9" t="s">
        <v>19</v>
      </c>
      <c r="C8" s="35">
        <v>50000000</v>
      </c>
      <c r="E8" s="35">
        <v>519987555000</v>
      </c>
      <c r="G8" s="44">
        <v>508555980000</v>
      </c>
      <c r="I8" s="44">
        <f>E8-G8</f>
        <v>11431575000</v>
      </c>
      <c r="K8" s="35">
        <v>50000000</v>
      </c>
      <c r="M8" s="35">
        <v>519987555000</v>
      </c>
      <c r="O8" s="44">
        <v>499656188500</v>
      </c>
      <c r="Q8" s="55">
        <f>M8-O8</f>
        <v>20331366500</v>
      </c>
      <c r="S8" s="76"/>
      <c r="T8" s="77"/>
    </row>
    <row r="9" spans="1:20" ht="21.75" customHeight="1" x14ac:dyDescent="0.2">
      <c r="A9" s="10" t="s">
        <v>47</v>
      </c>
      <c r="C9" s="36">
        <v>38305370</v>
      </c>
      <c r="E9" s="36">
        <v>520366473360</v>
      </c>
      <c r="G9" s="45">
        <v>509652947850</v>
      </c>
      <c r="I9" s="45">
        <f>E9-G9</f>
        <v>10713525510</v>
      </c>
      <c r="K9" s="36">
        <v>38305370</v>
      </c>
      <c r="M9" s="36">
        <v>520366473360</v>
      </c>
      <c r="O9" s="45">
        <v>499999994610</v>
      </c>
      <c r="Q9" s="56">
        <f>M9-O9</f>
        <v>20366478750</v>
      </c>
      <c r="S9" s="76"/>
      <c r="T9" s="77"/>
    </row>
    <row r="10" spans="1:20" ht="21.75" customHeight="1" x14ac:dyDescent="0.2">
      <c r="A10" s="10" t="s">
        <v>48</v>
      </c>
      <c r="C10" s="36">
        <v>49955040</v>
      </c>
      <c r="E10" s="36">
        <v>519966902458</v>
      </c>
      <c r="G10" s="45">
        <v>508991902560</v>
      </c>
      <c r="I10" s="45">
        <f t="shared" ref="I10:I22" si="0">E10-G10</f>
        <v>10974999898</v>
      </c>
      <c r="K10" s="36">
        <v>49955040</v>
      </c>
      <c r="M10" s="36">
        <v>519966902458</v>
      </c>
      <c r="O10" s="45">
        <v>499999995360</v>
      </c>
      <c r="Q10" s="56">
        <f t="shared" ref="Q10:Q24" si="1">M10-O10</f>
        <v>19966907098</v>
      </c>
      <c r="S10" s="76"/>
      <c r="T10" s="77"/>
    </row>
    <row r="11" spans="1:20" ht="21.75" customHeight="1" x14ac:dyDescent="0.2">
      <c r="A11" s="10" t="s">
        <v>49</v>
      </c>
      <c r="C11" s="36">
        <v>80280317</v>
      </c>
      <c r="E11" s="36">
        <v>1498933158305</v>
      </c>
      <c r="G11" s="45">
        <v>1507961444652</v>
      </c>
      <c r="I11" s="45">
        <f t="shared" si="0"/>
        <v>-9028286347</v>
      </c>
      <c r="K11" s="36">
        <v>80280317</v>
      </c>
      <c r="M11" s="36">
        <v>1498933158305</v>
      </c>
      <c r="O11" s="45">
        <v>1499957442828</v>
      </c>
      <c r="Q11" s="56">
        <f t="shared" si="1"/>
        <v>-1024284523</v>
      </c>
      <c r="S11" s="76"/>
      <c r="T11" s="77"/>
    </row>
    <row r="12" spans="1:20" ht="21.75" customHeight="1" x14ac:dyDescent="0.2">
      <c r="A12" s="10" t="s">
        <v>46</v>
      </c>
      <c r="C12" s="36">
        <v>49333991</v>
      </c>
      <c r="E12" s="36">
        <v>514532440782</v>
      </c>
      <c r="G12" s="45">
        <v>505180067840</v>
      </c>
      <c r="I12" s="45">
        <f t="shared" si="0"/>
        <v>9352372942</v>
      </c>
      <c r="K12" s="36">
        <v>49333991</v>
      </c>
      <c r="M12" s="36">
        <v>514532440782</v>
      </c>
      <c r="O12" s="45">
        <v>499999998785</v>
      </c>
      <c r="Q12" s="56">
        <f t="shared" si="1"/>
        <v>14532441997</v>
      </c>
      <c r="S12" s="76"/>
      <c r="T12" s="77"/>
    </row>
    <row r="13" spans="1:20" ht="21.75" customHeight="1" x14ac:dyDescent="0.2">
      <c r="A13" s="10" t="s">
        <v>50</v>
      </c>
      <c r="C13" s="36">
        <v>4000000</v>
      </c>
      <c r="E13" s="36">
        <v>29904446250</v>
      </c>
      <c r="G13" s="45">
        <v>35573706000</v>
      </c>
      <c r="I13" s="45">
        <f t="shared" si="0"/>
        <v>-5669259750</v>
      </c>
      <c r="K13" s="36">
        <v>4000000</v>
      </c>
      <c r="M13" s="36">
        <v>29904446250</v>
      </c>
      <c r="O13" s="45">
        <v>39952500000</v>
      </c>
      <c r="Q13" s="56">
        <f t="shared" si="1"/>
        <v>-10048053750</v>
      </c>
      <c r="S13" s="76"/>
      <c r="T13" s="77"/>
    </row>
    <row r="14" spans="1:20" ht="21.75" customHeight="1" x14ac:dyDescent="0.2">
      <c r="A14" s="10" t="s">
        <v>51</v>
      </c>
      <c r="C14" s="36">
        <v>7400000</v>
      </c>
      <c r="E14" s="36">
        <v>88095861787</v>
      </c>
      <c r="G14" s="45">
        <v>90793654350</v>
      </c>
      <c r="I14" s="45">
        <f t="shared" si="0"/>
        <v>-2697792563</v>
      </c>
      <c r="K14" s="36">
        <v>7400000</v>
      </c>
      <c r="M14" s="36">
        <v>88095861787</v>
      </c>
      <c r="O14" s="45">
        <v>100015884000</v>
      </c>
      <c r="Q14" s="56">
        <f t="shared" si="1"/>
        <v>-11920022213</v>
      </c>
      <c r="S14" s="76"/>
      <c r="T14" s="77"/>
    </row>
    <row r="15" spans="1:20" ht="21.75" customHeight="1" x14ac:dyDescent="0.2">
      <c r="A15" s="10" t="s">
        <v>72</v>
      </c>
      <c r="C15" s="36">
        <v>9000</v>
      </c>
      <c r="E15" s="36">
        <v>6280861387</v>
      </c>
      <c r="G15" s="45">
        <v>6094775121</v>
      </c>
      <c r="I15" s="45">
        <f t="shared" si="0"/>
        <v>186086266</v>
      </c>
      <c r="K15" s="36">
        <v>9000</v>
      </c>
      <c r="M15" s="36">
        <v>6280861387</v>
      </c>
      <c r="O15" s="45">
        <v>5392877280</v>
      </c>
      <c r="Q15" s="56">
        <f t="shared" si="1"/>
        <v>887984107</v>
      </c>
      <c r="S15" s="76"/>
      <c r="T15" s="77"/>
    </row>
    <row r="16" spans="1:20" ht="21.75" customHeight="1" x14ac:dyDescent="0.2">
      <c r="A16" s="10" t="s">
        <v>69</v>
      </c>
      <c r="C16" s="36">
        <v>555600</v>
      </c>
      <c r="E16" s="36">
        <v>344454004393</v>
      </c>
      <c r="G16" s="45">
        <v>309813623700</v>
      </c>
      <c r="I16" s="45">
        <f t="shared" si="0"/>
        <v>34640380693</v>
      </c>
      <c r="K16" s="36">
        <v>555600</v>
      </c>
      <c r="M16" s="36">
        <v>344454004393</v>
      </c>
      <c r="O16" s="45">
        <v>297192124162</v>
      </c>
      <c r="Q16" s="56">
        <f t="shared" si="1"/>
        <v>47261880231</v>
      </c>
      <c r="S16" s="76"/>
      <c r="T16" s="77"/>
    </row>
    <row r="17" spans="1:20" ht="21.75" customHeight="1" x14ac:dyDescent="0.2">
      <c r="A17" s="10" t="s">
        <v>78</v>
      </c>
      <c r="C17" s="36">
        <v>100000</v>
      </c>
      <c r="E17" s="36">
        <v>99981875000</v>
      </c>
      <c r="G17" s="45">
        <v>99981875000</v>
      </c>
      <c r="I17" s="45">
        <f t="shared" si="0"/>
        <v>0</v>
      </c>
      <c r="K17" s="36">
        <v>100000</v>
      </c>
      <c r="M17" s="36">
        <v>99981875000</v>
      </c>
      <c r="O17" s="45">
        <v>100015625000</v>
      </c>
      <c r="Q17" s="56">
        <f t="shared" si="1"/>
        <v>-33750000</v>
      </c>
      <c r="S17" s="76"/>
      <c r="T17" s="77"/>
    </row>
    <row r="18" spans="1:20" ht="21.75" customHeight="1" x14ac:dyDescent="0.2">
      <c r="A18" s="10" t="s">
        <v>75</v>
      </c>
      <c r="C18" s="36">
        <v>2055000</v>
      </c>
      <c r="E18" s="36">
        <v>1951896154687</v>
      </c>
      <c r="G18" s="45">
        <v>1815263423859</v>
      </c>
      <c r="I18" s="45">
        <f t="shared" si="0"/>
        <v>136632730828</v>
      </c>
      <c r="K18" s="36">
        <v>2055000</v>
      </c>
      <c r="M18" s="36">
        <v>1951896154687</v>
      </c>
      <c r="O18" s="45">
        <v>1980867193180</v>
      </c>
      <c r="Q18" s="56">
        <f t="shared" si="1"/>
        <v>-28971038493</v>
      </c>
      <c r="S18" s="76"/>
      <c r="T18" s="77"/>
    </row>
    <row r="19" spans="1:20" ht="21.75" customHeight="1" x14ac:dyDescent="0.2">
      <c r="A19" s="10" t="s">
        <v>81</v>
      </c>
      <c r="C19" s="36">
        <v>750000</v>
      </c>
      <c r="E19" s="36">
        <v>749864062500</v>
      </c>
      <c r="G19" s="45">
        <v>749864062500</v>
      </c>
      <c r="I19" s="45">
        <f t="shared" si="0"/>
        <v>0</v>
      </c>
      <c r="K19" s="36">
        <v>750000</v>
      </c>
      <c r="M19" s="36">
        <v>749864062500</v>
      </c>
      <c r="O19" s="45">
        <v>750000000000</v>
      </c>
      <c r="Q19" s="56">
        <f t="shared" si="1"/>
        <v>-135937500</v>
      </c>
      <c r="S19" s="76"/>
      <c r="T19" s="77"/>
    </row>
    <row r="20" spans="1:20" ht="21.75" customHeight="1" x14ac:dyDescent="0.2">
      <c r="A20" s="10" t="s">
        <v>61</v>
      </c>
      <c r="C20" s="36">
        <v>821900</v>
      </c>
      <c r="E20" s="36">
        <v>466425884982</v>
      </c>
      <c r="G20" s="45">
        <v>419553781421</v>
      </c>
      <c r="I20" s="45">
        <f t="shared" si="0"/>
        <v>46872103561</v>
      </c>
      <c r="K20" s="36">
        <v>821900</v>
      </c>
      <c r="M20" s="36">
        <v>466425884982</v>
      </c>
      <c r="O20" s="45">
        <v>389098982589</v>
      </c>
      <c r="Q20" s="56">
        <f t="shared" si="1"/>
        <v>77326902393</v>
      </c>
      <c r="S20" s="76"/>
      <c r="T20" s="77"/>
    </row>
    <row r="21" spans="1:20" ht="21.75" customHeight="1" x14ac:dyDescent="0.2">
      <c r="A21" s="10" t="s">
        <v>65</v>
      </c>
      <c r="C21" s="36">
        <v>320094</v>
      </c>
      <c r="E21" s="36">
        <v>174579628706</v>
      </c>
      <c r="G21" s="45">
        <v>156763545570</v>
      </c>
      <c r="I21" s="45">
        <f t="shared" si="0"/>
        <v>17816083136</v>
      </c>
      <c r="K21" s="36">
        <v>320094</v>
      </c>
      <c r="M21" s="36">
        <v>174579628706</v>
      </c>
      <c r="O21" s="45">
        <v>144342729814</v>
      </c>
      <c r="Q21" s="56">
        <f t="shared" si="1"/>
        <v>30236898892</v>
      </c>
      <c r="S21" s="76"/>
      <c r="T21" s="77"/>
    </row>
    <row r="22" spans="1:20" ht="21.75" customHeight="1" x14ac:dyDescent="0.2">
      <c r="A22" s="10" t="s">
        <v>67</v>
      </c>
      <c r="C22" s="36">
        <v>127113</v>
      </c>
      <c r="E22" s="36">
        <v>67609317329</v>
      </c>
      <c r="G22" s="45">
        <v>60695992024</v>
      </c>
      <c r="I22" s="45">
        <f t="shared" si="0"/>
        <v>6913325305</v>
      </c>
      <c r="K22" s="36">
        <v>127113</v>
      </c>
      <c r="M22" s="36">
        <v>67609317329</v>
      </c>
      <c r="O22" s="45">
        <v>55403095984</v>
      </c>
      <c r="Q22" s="56">
        <f t="shared" si="1"/>
        <v>12206221345</v>
      </c>
      <c r="S22" s="76"/>
      <c r="T22" s="77"/>
    </row>
    <row r="23" spans="1:20" ht="21.75" customHeight="1" x14ac:dyDescent="0.2">
      <c r="A23" s="10" t="s">
        <v>87</v>
      </c>
      <c r="C23" s="36">
        <v>3100000</v>
      </c>
      <c r="E23" s="36">
        <v>2998706385937</v>
      </c>
      <c r="G23" s="45">
        <v>2999329907420</v>
      </c>
      <c r="I23" s="45">
        <f>E23-G23</f>
        <v>-623521483</v>
      </c>
      <c r="K23" s="36">
        <v>3100000</v>
      </c>
      <c r="M23" s="36">
        <v>2998706385937</v>
      </c>
      <c r="O23" s="45">
        <v>2999329907420</v>
      </c>
      <c r="Q23" s="56">
        <f t="shared" si="1"/>
        <v>-623521483</v>
      </c>
      <c r="S23" s="76"/>
      <c r="T23" s="77"/>
    </row>
    <row r="24" spans="1:20" ht="21.75" customHeight="1" x14ac:dyDescent="0.2">
      <c r="A24" s="10" t="s">
        <v>84</v>
      </c>
      <c r="C24" s="36">
        <v>3161189</v>
      </c>
      <c r="E24" s="36">
        <v>3075247795402</v>
      </c>
      <c r="G24" s="45">
        <v>2999456222894</v>
      </c>
      <c r="I24" s="45">
        <f>E24-G24</f>
        <v>75791572508</v>
      </c>
      <c r="K24" s="36">
        <v>3161189</v>
      </c>
      <c r="M24" s="36">
        <v>3075247795402</v>
      </c>
      <c r="O24" s="45">
        <v>3000077253200</v>
      </c>
      <c r="Q24" s="56">
        <f t="shared" si="1"/>
        <v>75170542202</v>
      </c>
      <c r="S24" s="76"/>
      <c r="T24" s="77"/>
    </row>
    <row r="25" spans="1:20" ht="21.75" customHeight="1" x14ac:dyDescent="0.2">
      <c r="A25" s="11" t="s">
        <v>278</v>
      </c>
      <c r="C25" s="37">
        <v>50000000</v>
      </c>
      <c r="E25" s="37">
        <v>49987125000</v>
      </c>
      <c r="G25" s="46">
        <v>-49987125000</v>
      </c>
      <c r="I25" s="46">
        <f>E25+G25</f>
        <v>0</v>
      </c>
      <c r="K25" s="37">
        <v>50000000</v>
      </c>
      <c r="M25" s="37">
        <v>49987125000</v>
      </c>
      <c r="O25" s="46">
        <v>-49987125000</v>
      </c>
      <c r="Q25" s="56">
        <f>M25+O25</f>
        <v>0</v>
      </c>
      <c r="S25" s="76"/>
      <c r="T25" s="77"/>
    </row>
    <row r="26" spans="1:20" ht="21.75" customHeight="1" thickBot="1" x14ac:dyDescent="0.25">
      <c r="A26" s="7" t="s">
        <v>20</v>
      </c>
      <c r="C26" s="14" t="s">
        <v>280</v>
      </c>
      <c r="E26" s="14">
        <f>SUM(E8:E25)</f>
        <v>13676819933265</v>
      </c>
      <c r="G26" s="47">
        <f>SUM(G8:G25)</f>
        <v>13233539787761</v>
      </c>
      <c r="I26" s="47">
        <f>SUM(I8:I25)</f>
        <v>343305895504</v>
      </c>
      <c r="K26" s="14" t="s">
        <v>280</v>
      </c>
      <c r="M26" s="14">
        <f>SUM(M8:M25)</f>
        <v>13676819933265</v>
      </c>
      <c r="O26" s="47">
        <f>SUM(O8:O25)</f>
        <v>13311314667712</v>
      </c>
      <c r="Q26" s="57">
        <f>SUM(Q8:Q25)</f>
        <v>265531015553</v>
      </c>
      <c r="S26" s="76"/>
      <c r="T26" s="77"/>
    </row>
    <row r="27" spans="1:20" ht="13.5" thickTop="1" x14ac:dyDescent="0.2"/>
    <row r="28" spans="1:20" x14ac:dyDescent="0.2">
      <c r="O28" s="84"/>
      <c r="P28" s="84"/>
      <c r="Q28" s="8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2"/>
  <sheetViews>
    <sheetView rightToLeft="1" view="pageBreakPreview" zoomScale="105" zoomScaleNormal="100" zoomScaleSheetLayoutView="105" workbookViewId="0">
      <selection activeCell="A9" sqref="A9:B9"/>
    </sheetView>
  </sheetViews>
  <sheetFormatPr defaultRowHeight="12.75" x14ac:dyDescent="0.2"/>
  <cols>
    <col min="1" max="1" width="5.7109375" customWidth="1"/>
    <col min="2" max="2" width="23.42578125" customWidth="1"/>
    <col min="3" max="3" width="1.28515625" customWidth="1"/>
    <col min="4" max="4" width="11.7109375" customWidth="1"/>
    <col min="5" max="5" width="1.28515625" customWidth="1"/>
    <col min="6" max="6" width="15.5703125" customWidth="1"/>
    <col min="7" max="7" width="1.28515625" customWidth="1"/>
    <col min="8" max="8" width="17" customWidth="1"/>
    <col min="9" max="9" width="1.28515625" customWidth="1"/>
    <col min="10" max="10" width="14.285156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5.5703125" customWidth="1"/>
    <col min="19" max="19" width="1.28515625" customWidth="1"/>
    <col min="20" max="20" width="17" customWidth="1"/>
    <col min="21" max="21" width="1.28515625" customWidth="1"/>
    <col min="22" max="22" width="18.7109375" customWidth="1"/>
    <col min="23" max="23" width="1.28515625" customWidth="1"/>
    <col min="24" max="24" width="16.85546875" customWidth="1"/>
    <col min="25" max="25" width="1.28515625" customWidth="1"/>
    <col min="26" max="26" width="19.42578125" customWidth="1"/>
    <col min="28" max="28" width="22.7109375" bestFit="1" customWidth="1"/>
  </cols>
  <sheetData>
    <row r="1" spans="1:28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8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8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8" ht="14.45" customHeight="1" x14ac:dyDescent="0.2">
      <c r="A4" s="1" t="s">
        <v>3</v>
      </c>
      <c r="B4" s="99" t="s">
        <v>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spans="1:28" ht="14.45" customHeight="1" x14ac:dyDescent="0.2">
      <c r="A5" s="23" t="s">
        <v>5</v>
      </c>
      <c r="B5" s="99" t="s">
        <v>6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B5" s="48"/>
    </row>
    <row r="6" spans="1:28" ht="14.45" customHeight="1" x14ac:dyDescent="0.2">
      <c r="D6" s="95" t="s">
        <v>7</v>
      </c>
      <c r="E6" s="95"/>
      <c r="F6" s="95"/>
      <c r="G6" s="95"/>
      <c r="H6" s="95"/>
      <c r="J6" s="95" t="s">
        <v>8</v>
      </c>
      <c r="K6" s="95"/>
      <c r="L6" s="95"/>
      <c r="M6" s="95"/>
      <c r="N6" s="95"/>
      <c r="O6" s="95"/>
      <c r="P6" s="95"/>
      <c r="R6" s="95" t="s">
        <v>9</v>
      </c>
      <c r="S6" s="95"/>
      <c r="T6" s="95"/>
      <c r="U6" s="95"/>
      <c r="V6" s="95"/>
      <c r="W6" s="95"/>
      <c r="X6" s="95"/>
      <c r="Y6" s="95"/>
      <c r="Z6" s="95"/>
    </row>
    <row r="7" spans="1:28" ht="14.45" customHeight="1" x14ac:dyDescent="0.2">
      <c r="D7" s="3"/>
      <c r="E7" s="3"/>
      <c r="F7" s="3"/>
      <c r="G7" s="3"/>
      <c r="H7" s="3"/>
      <c r="J7" s="97" t="s">
        <v>10</v>
      </c>
      <c r="K7" s="97"/>
      <c r="L7" s="97"/>
      <c r="M7" s="3"/>
      <c r="N7" s="97" t="s">
        <v>11</v>
      </c>
      <c r="O7" s="97"/>
      <c r="P7" s="97"/>
      <c r="R7" s="3"/>
      <c r="S7" s="3"/>
      <c r="T7" s="3"/>
      <c r="U7" s="3"/>
      <c r="V7" s="3"/>
      <c r="W7" s="3"/>
      <c r="X7" s="3"/>
      <c r="Y7" s="3"/>
      <c r="Z7" s="3"/>
    </row>
    <row r="8" spans="1:28" ht="14.45" customHeight="1" x14ac:dyDescent="0.2">
      <c r="A8" s="95" t="s">
        <v>12</v>
      </c>
      <c r="B8" s="95"/>
      <c r="D8" s="2" t="s">
        <v>13</v>
      </c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2" t="s">
        <v>17</v>
      </c>
      <c r="V8" s="2" t="s">
        <v>14</v>
      </c>
      <c r="X8" s="2" t="s">
        <v>15</v>
      </c>
      <c r="Z8" s="2" t="s">
        <v>18</v>
      </c>
      <c r="AB8" s="63"/>
    </row>
    <row r="9" spans="1:28" ht="21.75" customHeight="1" x14ac:dyDescent="0.2">
      <c r="A9" s="96" t="s">
        <v>19</v>
      </c>
      <c r="B9" s="96"/>
      <c r="C9" s="16"/>
      <c r="D9" s="35">
        <v>50000000</v>
      </c>
      <c r="F9" s="6">
        <v>499656188500</v>
      </c>
      <c r="H9" s="21">
        <v>508555980000</v>
      </c>
      <c r="J9" s="21">
        <v>0</v>
      </c>
      <c r="K9" s="22"/>
      <c r="L9" s="21">
        <v>0</v>
      </c>
      <c r="M9" s="22"/>
      <c r="N9" s="21">
        <v>0</v>
      </c>
      <c r="O9" s="22"/>
      <c r="P9" s="21">
        <v>0</v>
      </c>
      <c r="R9" s="21">
        <v>50000000</v>
      </c>
      <c r="T9" s="21">
        <v>10462</v>
      </c>
      <c r="V9" s="21">
        <v>499656188500</v>
      </c>
      <c r="W9" s="22"/>
      <c r="X9" s="21">
        <v>519987555000</v>
      </c>
      <c r="Z9" s="72">
        <f>X9/38249636570226</f>
        <v>1.359457505028335E-2</v>
      </c>
    </row>
    <row r="10" spans="1:28" ht="21.75" customHeight="1" thickBot="1" x14ac:dyDescent="0.25">
      <c r="A10" s="15" t="s">
        <v>20</v>
      </c>
      <c r="B10" s="15"/>
      <c r="C10" s="17"/>
      <c r="D10" s="14" t="s">
        <v>279</v>
      </c>
      <c r="F10" s="8">
        <f>SUM(F9)</f>
        <v>499656188500</v>
      </c>
      <c r="H10" s="14">
        <f>SUM(H9)</f>
        <v>508555980000</v>
      </c>
      <c r="J10" s="14">
        <v>0</v>
      </c>
      <c r="K10" s="22"/>
      <c r="L10" s="14">
        <v>0</v>
      </c>
      <c r="M10" s="22"/>
      <c r="N10" s="14">
        <v>0</v>
      </c>
      <c r="O10" s="22"/>
      <c r="P10" s="14">
        <v>0</v>
      </c>
      <c r="R10" s="14" t="s">
        <v>280</v>
      </c>
      <c r="T10" s="14" t="s">
        <v>280</v>
      </c>
      <c r="V10" s="14">
        <f>SUM(V9)</f>
        <v>499656188500</v>
      </c>
      <c r="W10" s="22"/>
      <c r="X10" s="14">
        <f>SUM(X9)</f>
        <v>519987555000</v>
      </c>
      <c r="Z10" s="68">
        <f>SUM(Z9)</f>
        <v>1.359457505028335E-2</v>
      </c>
    </row>
    <row r="11" spans="1:28" ht="13.5" thickTop="1" x14ac:dyDescent="0.2"/>
    <row r="12" spans="1:28" x14ac:dyDescent="0.2">
      <c r="V12" s="84"/>
      <c r="W12" s="84"/>
      <c r="X12" s="85"/>
      <c r="Y12" s="84"/>
      <c r="Z12" s="84"/>
    </row>
  </sheetData>
  <mergeCells count="12">
    <mergeCell ref="A1:Z1"/>
    <mergeCell ref="A2:Z2"/>
    <mergeCell ref="A3:Z3"/>
    <mergeCell ref="B5:Z5"/>
    <mergeCell ref="B4:Z4"/>
    <mergeCell ref="A8:B8"/>
    <mergeCell ref="A9:B9"/>
    <mergeCell ref="D6:H6"/>
    <mergeCell ref="J6:P6"/>
    <mergeCell ref="R6:Z6"/>
    <mergeCell ref="J7:L7"/>
    <mergeCell ref="N7:P7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19"/>
  <sheetViews>
    <sheetView rightToLeft="1" view="pageBreakPreview" zoomScale="111" zoomScaleNormal="100" zoomScaleSheetLayoutView="111" workbookViewId="0">
      <selection activeCell="A9" sqref="A9:G9"/>
    </sheetView>
  </sheetViews>
  <sheetFormatPr defaultRowHeight="12.75" x14ac:dyDescent="0.2"/>
  <cols>
    <col min="1" max="1" width="30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6.710937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3.57031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</cols>
  <sheetData>
    <row r="1" spans="1:48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</row>
    <row r="2" spans="1:48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</row>
    <row r="3" spans="1:48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</row>
    <row r="4" spans="1:48" ht="14.45" customHeight="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</row>
    <row r="5" spans="1:48" ht="14.45" customHeight="1" x14ac:dyDescent="0.2">
      <c r="A5" s="99" t="s">
        <v>21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</row>
    <row r="6" spans="1:48" ht="14.45" customHeight="1" x14ac:dyDescent="0.2">
      <c r="I6" s="95" t="s">
        <v>7</v>
      </c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C6" s="95" t="s">
        <v>9</v>
      </c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</row>
    <row r="7" spans="1:48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8" ht="14.45" customHeight="1" x14ac:dyDescent="0.2">
      <c r="A8" s="95" t="s">
        <v>22</v>
      </c>
      <c r="B8" s="95"/>
      <c r="C8" s="95"/>
      <c r="D8" s="95"/>
      <c r="E8" s="95"/>
      <c r="F8" s="95"/>
      <c r="G8" s="95"/>
      <c r="I8" s="95" t="s">
        <v>23</v>
      </c>
      <c r="J8" s="95"/>
      <c r="K8" s="95"/>
      <c r="M8" s="95" t="s">
        <v>24</v>
      </c>
      <c r="N8" s="95"/>
      <c r="O8" s="95"/>
      <c r="Q8" s="95" t="s">
        <v>25</v>
      </c>
      <c r="R8" s="95"/>
      <c r="S8" s="95"/>
      <c r="T8" s="95"/>
      <c r="U8" s="95"/>
      <c r="W8" s="95" t="s">
        <v>26</v>
      </c>
      <c r="X8" s="95"/>
      <c r="Y8" s="95"/>
      <c r="Z8" s="95"/>
      <c r="AA8" s="95"/>
      <c r="AC8" s="95" t="s">
        <v>23</v>
      </c>
      <c r="AD8" s="95"/>
      <c r="AE8" s="95"/>
      <c r="AF8" s="95"/>
      <c r="AG8" s="95"/>
      <c r="AI8" s="95" t="s">
        <v>24</v>
      </c>
      <c r="AJ8" s="95"/>
      <c r="AK8" s="95"/>
      <c r="AM8" s="95" t="s">
        <v>25</v>
      </c>
      <c r="AN8" s="95"/>
      <c r="AO8" s="95"/>
      <c r="AQ8" s="95" t="s">
        <v>26</v>
      </c>
      <c r="AR8" s="95"/>
      <c r="AS8" s="95"/>
    </row>
    <row r="9" spans="1:48" ht="21.75" customHeight="1" x14ac:dyDescent="0.2">
      <c r="A9" s="105" t="s">
        <v>27</v>
      </c>
      <c r="B9" s="105"/>
      <c r="C9" s="105"/>
      <c r="D9" s="105"/>
      <c r="E9" s="105"/>
      <c r="F9" s="105"/>
      <c r="G9" s="105"/>
      <c r="I9" s="102">
        <v>50000000</v>
      </c>
      <c r="J9" s="102"/>
      <c r="K9" s="102"/>
      <c r="L9" s="22"/>
      <c r="M9" s="102">
        <v>12900</v>
      </c>
      <c r="N9" s="102"/>
      <c r="O9" s="102"/>
      <c r="P9" s="22"/>
      <c r="Q9" s="101" t="s">
        <v>28</v>
      </c>
      <c r="R9" s="101"/>
      <c r="S9" s="101"/>
      <c r="T9" s="101"/>
      <c r="U9" s="101"/>
      <c r="V9" s="22"/>
      <c r="W9" s="104">
        <v>0.29926374039477799</v>
      </c>
      <c r="X9" s="104"/>
      <c r="Y9" s="104"/>
      <c r="Z9" s="104"/>
      <c r="AA9" s="104"/>
      <c r="AB9" s="22"/>
      <c r="AC9" s="102">
        <v>50000000</v>
      </c>
      <c r="AD9" s="102"/>
      <c r="AE9" s="102"/>
      <c r="AF9" s="102"/>
      <c r="AG9" s="102"/>
      <c r="AH9" s="22"/>
      <c r="AI9" s="102">
        <v>12900</v>
      </c>
      <c r="AJ9" s="102"/>
      <c r="AK9" s="102"/>
      <c r="AL9" s="22"/>
      <c r="AM9" s="101" t="s">
        <v>28</v>
      </c>
      <c r="AN9" s="101"/>
      <c r="AO9" s="101"/>
      <c r="AP9" s="22"/>
      <c r="AQ9" s="104">
        <v>0.29926374039477799</v>
      </c>
      <c r="AR9" s="104"/>
      <c r="AS9" s="104"/>
    </row>
    <row r="10" spans="1:48" ht="13.5" customHeight="1" x14ac:dyDescent="0.2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</row>
    <row r="11" spans="1:48" ht="14.45" customHeight="1" x14ac:dyDescent="0.2">
      <c r="A11" s="99" t="s">
        <v>29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</row>
    <row r="12" spans="1:48" ht="14.45" customHeight="1" x14ac:dyDescent="0.2">
      <c r="C12" s="95" t="s">
        <v>7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Y12" s="95" t="s">
        <v>9</v>
      </c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</row>
    <row r="13" spans="1:48" ht="24" customHeight="1" x14ac:dyDescent="0.2">
      <c r="A13" s="2" t="s">
        <v>22</v>
      </c>
      <c r="C13" s="4" t="s">
        <v>30</v>
      </c>
      <c r="D13" s="3"/>
      <c r="E13" s="4" t="s">
        <v>31</v>
      </c>
      <c r="F13" s="3"/>
      <c r="G13" s="103" t="s">
        <v>32</v>
      </c>
      <c r="H13" s="103"/>
      <c r="I13" s="103"/>
      <c r="J13" s="3"/>
      <c r="K13" s="97" t="s">
        <v>33</v>
      </c>
      <c r="L13" s="97"/>
      <c r="M13" s="97"/>
      <c r="N13" s="3"/>
      <c r="O13" s="97" t="s">
        <v>24</v>
      </c>
      <c r="P13" s="97"/>
      <c r="Q13" s="97"/>
      <c r="R13" s="3"/>
      <c r="S13" s="97" t="s">
        <v>25</v>
      </c>
      <c r="T13" s="97"/>
      <c r="U13" s="97"/>
      <c r="V13" s="97"/>
      <c r="W13" s="97"/>
      <c r="Y13" s="97" t="s">
        <v>30</v>
      </c>
      <c r="Z13" s="97"/>
      <c r="AA13" s="97"/>
      <c r="AB13" s="97"/>
      <c r="AC13" s="97"/>
      <c r="AD13" s="3"/>
      <c r="AE13" s="97" t="s">
        <v>31</v>
      </c>
      <c r="AF13" s="97"/>
      <c r="AG13" s="97"/>
      <c r="AH13" s="97"/>
      <c r="AI13" s="97"/>
      <c r="AJ13" s="3"/>
      <c r="AK13" s="97" t="s">
        <v>32</v>
      </c>
      <c r="AL13" s="97"/>
      <c r="AM13" s="97"/>
      <c r="AN13" s="3"/>
      <c r="AO13" s="97" t="s">
        <v>33</v>
      </c>
      <c r="AP13" s="97"/>
      <c r="AQ13" s="97"/>
      <c r="AR13" s="3"/>
      <c r="AS13" s="97" t="s">
        <v>24</v>
      </c>
      <c r="AT13" s="97"/>
      <c r="AU13" s="3"/>
      <c r="AV13" s="4" t="s">
        <v>25</v>
      </c>
    </row>
    <row r="14" spans="1:48" ht="21.75" customHeight="1" x14ac:dyDescent="0.2">
      <c r="A14" s="9" t="s">
        <v>34</v>
      </c>
      <c r="C14" s="25" t="s">
        <v>35</v>
      </c>
      <c r="D14" s="22"/>
      <c r="E14" s="25" t="s">
        <v>36</v>
      </c>
      <c r="F14" s="22"/>
      <c r="G14" s="101" t="s">
        <v>37</v>
      </c>
      <c r="H14" s="101"/>
      <c r="I14" s="101"/>
      <c r="J14" s="22"/>
      <c r="K14" s="102">
        <v>50000000</v>
      </c>
      <c r="L14" s="102"/>
      <c r="M14" s="102"/>
      <c r="N14" s="22"/>
      <c r="O14" s="102">
        <v>13150</v>
      </c>
      <c r="P14" s="102"/>
      <c r="Q14" s="102"/>
      <c r="R14" s="22"/>
      <c r="S14" s="101" t="s">
        <v>38</v>
      </c>
      <c r="T14" s="101"/>
      <c r="U14" s="101"/>
      <c r="V14" s="101"/>
      <c r="W14" s="101"/>
      <c r="X14" s="22"/>
      <c r="Y14" s="101" t="s">
        <v>35</v>
      </c>
      <c r="Z14" s="101"/>
      <c r="AA14" s="101"/>
      <c r="AB14" s="101"/>
      <c r="AC14" s="101"/>
      <c r="AD14" s="22"/>
      <c r="AE14" s="101" t="s">
        <v>36</v>
      </c>
      <c r="AF14" s="101"/>
      <c r="AG14" s="101"/>
      <c r="AH14" s="101"/>
      <c r="AI14" s="101"/>
      <c r="AJ14" s="22"/>
      <c r="AK14" s="101" t="s">
        <v>37</v>
      </c>
      <c r="AL14" s="101"/>
      <c r="AM14" s="101"/>
      <c r="AN14" s="22"/>
      <c r="AO14" s="102">
        <v>50000000</v>
      </c>
      <c r="AP14" s="102"/>
      <c r="AQ14" s="102"/>
      <c r="AR14" s="22"/>
      <c r="AS14" s="102">
        <v>13150</v>
      </c>
      <c r="AT14" s="102"/>
      <c r="AU14" s="22"/>
      <c r="AV14" s="25" t="s">
        <v>38</v>
      </c>
    </row>
    <row r="15" spans="1:48" ht="13.5" customHeight="1" x14ac:dyDescent="0.2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</row>
    <row r="16" spans="1:48" ht="18" customHeight="1" x14ac:dyDescent="0.2">
      <c r="A16" s="99" t="s">
        <v>39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</row>
    <row r="17" spans="1:35" ht="14.45" customHeight="1" x14ac:dyDescent="0.2">
      <c r="C17" s="95" t="s">
        <v>7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O17" s="95" t="s">
        <v>9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1:35" ht="14.45" customHeight="1" x14ac:dyDescent="0.2">
      <c r="A18" s="2" t="s">
        <v>22</v>
      </c>
      <c r="C18" s="4" t="s">
        <v>31</v>
      </c>
      <c r="D18" s="3"/>
      <c r="E18" s="4" t="s">
        <v>33</v>
      </c>
      <c r="F18" s="3"/>
      <c r="G18" s="97" t="s">
        <v>24</v>
      </c>
      <c r="H18" s="97"/>
      <c r="I18" s="97"/>
      <c r="J18" s="3"/>
      <c r="K18" s="97" t="s">
        <v>25</v>
      </c>
      <c r="L18" s="97"/>
      <c r="M18" s="97"/>
      <c r="O18" s="97" t="s">
        <v>31</v>
      </c>
      <c r="P18" s="97"/>
      <c r="Q18" s="97"/>
      <c r="R18" s="97"/>
      <c r="S18" s="97"/>
      <c r="T18" s="3"/>
      <c r="U18" s="97" t="s">
        <v>33</v>
      </c>
      <c r="V18" s="97"/>
      <c r="W18" s="97"/>
      <c r="X18" s="97"/>
      <c r="Y18" s="97"/>
      <c r="Z18" s="3"/>
      <c r="AA18" s="97" t="s">
        <v>24</v>
      </c>
      <c r="AB18" s="97"/>
      <c r="AC18" s="97"/>
      <c r="AD18" s="97"/>
      <c r="AE18" s="97"/>
      <c r="AF18" s="3"/>
      <c r="AG18" s="97" t="s">
        <v>25</v>
      </c>
      <c r="AH18" s="97"/>
      <c r="AI18" s="97"/>
    </row>
    <row r="19" spans="1:35" ht="21.75" customHeight="1" x14ac:dyDescent="0.2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</sheetData>
  <mergeCells count="57">
    <mergeCell ref="AM8:AO8"/>
    <mergeCell ref="AQ8:AS8"/>
    <mergeCell ref="A1:AV1"/>
    <mergeCell ref="A2:AV2"/>
    <mergeCell ref="A3:AV3"/>
    <mergeCell ref="A5:AV5"/>
    <mergeCell ref="I6:AA6"/>
    <mergeCell ref="AC6:AS6"/>
    <mergeCell ref="A4:AV4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K14:M14"/>
    <mergeCell ref="O14:Q14"/>
    <mergeCell ref="S14:W14"/>
    <mergeCell ref="Y14:AC14"/>
    <mergeCell ref="A11:AV11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10:AV10"/>
    <mergeCell ref="C17:M17"/>
    <mergeCell ref="O17:AI17"/>
    <mergeCell ref="G18:I18"/>
    <mergeCell ref="K18:M18"/>
    <mergeCell ref="O18:S18"/>
    <mergeCell ref="U18:Y18"/>
    <mergeCell ref="AA18:AE18"/>
    <mergeCell ref="AG18:AI18"/>
    <mergeCell ref="AE14:AI14"/>
    <mergeCell ref="AK14:AM14"/>
    <mergeCell ref="AO14:AQ14"/>
    <mergeCell ref="AS14:AT14"/>
    <mergeCell ref="A16:AV16"/>
    <mergeCell ref="A15:AV15"/>
    <mergeCell ref="G14:I14"/>
  </mergeCells>
  <pageMargins left="0.39" right="0.39" top="0.39" bottom="0.39" header="0" footer="0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8"/>
  <sheetViews>
    <sheetView rightToLeft="1" view="pageBreakPreview" zoomScale="87" zoomScaleNormal="100" zoomScaleSheetLayoutView="87" workbookViewId="0">
      <selection activeCell="A9" sqref="A9:B9"/>
    </sheetView>
  </sheetViews>
  <sheetFormatPr defaultRowHeight="12.75" x14ac:dyDescent="0.2"/>
  <cols>
    <col min="1" max="1" width="5.140625" customWidth="1"/>
    <col min="2" max="2" width="30.5703125" customWidth="1"/>
    <col min="3" max="3" width="1.28515625" customWidth="1"/>
    <col min="4" max="4" width="17" customWidth="1"/>
    <col min="5" max="5" width="1.28515625" customWidth="1"/>
    <col min="6" max="6" width="20.5703125" customWidth="1"/>
    <col min="7" max="7" width="1.28515625" customWidth="1"/>
    <col min="8" max="8" width="21.28515625" customWidth="1"/>
    <col min="9" max="9" width="1.28515625" customWidth="1"/>
    <col min="10" max="10" width="13" customWidth="1"/>
    <col min="11" max="11" width="1.28515625" customWidth="1"/>
    <col min="12" max="12" width="25.140625" customWidth="1"/>
    <col min="13" max="13" width="1.28515625" customWidth="1"/>
    <col min="14" max="14" width="17.5703125" customWidth="1"/>
    <col min="15" max="15" width="1.28515625" customWidth="1"/>
    <col min="16" max="16" width="22.42578125" customWidth="1"/>
    <col min="17" max="17" width="1.28515625" customWidth="1"/>
    <col min="18" max="18" width="15.5703125" customWidth="1"/>
    <col min="19" max="19" width="1.28515625" customWidth="1"/>
    <col min="20" max="20" width="26" customWidth="1"/>
    <col min="21" max="21" width="1.28515625" customWidth="1"/>
    <col min="22" max="22" width="20.42578125" customWidth="1"/>
    <col min="23" max="23" width="1.28515625" customWidth="1"/>
    <col min="24" max="24" width="25" customWidth="1"/>
    <col min="25" max="25" width="1.28515625" customWidth="1"/>
    <col min="26" max="26" width="19.7109375" customWidth="1"/>
    <col min="28" max="28" width="18.140625" bestFit="1" customWidth="1"/>
    <col min="29" max="29" width="14" bestFit="1" customWidth="1"/>
  </cols>
  <sheetData>
    <row r="1" spans="1:29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9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9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9" ht="14.45" customHeight="1" x14ac:dyDescent="0.2"/>
    <row r="5" spans="1:29" ht="14.45" customHeight="1" x14ac:dyDescent="0.2">
      <c r="A5" s="1" t="s">
        <v>40</v>
      </c>
      <c r="B5" s="99" t="s">
        <v>41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spans="1:29" ht="14.45" customHeight="1" x14ac:dyDescent="0.2">
      <c r="D6" s="95" t="s">
        <v>7</v>
      </c>
      <c r="E6" s="95"/>
      <c r="F6" s="95"/>
      <c r="G6" s="95"/>
      <c r="H6" s="95"/>
      <c r="J6" s="95" t="s">
        <v>8</v>
      </c>
      <c r="K6" s="95"/>
      <c r="L6" s="95"/>
      <c r="M6" s="95"/>
      <c r="N6" s="95"/>
      <c r="O6" s="95"/>
      <c r="P6" s="95"/>
      <c r="R6" s="95" t="s">
        <v>9</v>
      </c>
      <c r="S6" s="95"/>
      <c r="T6" s="95"/>
      <c r="U6" s="95"/>
      <c r="V6" s="95"/>
      <c r="W6" s="95"/>
      <c r="X6" s="95"/>
      <c r="Y6" s="95"/>
      <c r="Z6" s="95"/>
    </row>
    <row r="7" spans="1:29" ht="14.45" customHeight="1" x14ac:dyDescent="0.2">
      <c r="D7" s="3"/>
      <c r="E7" s="3"/>
      <c r="F7" s="3"/>
      <c r="G7" s="3"/>
      <c r="H7" s="3"/>
      <c r="J7" s="97" t="s">
        <v>42</v>
      </c>
      <c r="K7" s="97"/>
      <c r="L7" s="97"/>
      <c r="M7" s="3"/>
      <c r="N7" s="97" t="s">
        <v>43</v>
      </c>
      <c r="O7" s="97"/>
      <c r="P7" s="97"/>
      <c r="R7" s="3"/>
      <c r="S7" s="3"/>
      <c r="T7" s="3"/>
      <c r="U7" s="3"/>
      <c r="V7" s="3"/>
      <c r="W7" s="3"/>
      <c r="X7" s="3"/>
      <c r="Y7" s="3"/>
      <c r="Z7" s="3"/>
    </row>
    <row r="8" spans="1:29" ht="14.45" customHeight="1" x14ac:dyDescent="0.2">
      <c r="A8" s="95" t="s">
        <v>44</v>
      </c>
      <c r="B8" s="95"/>
      <c r="D8" s="78" t="s">
        <v>286</v>
      </c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2" t="s">
        <v>45</v>
      </c>
      <c r="V8" s="2" t="s">
        <v>14</v>
      </c>
      <c r="X8" s="2" t="s">
        <v>15</v>
      </c>
      <c r="Z8" s="2" t="s">
        <v>18</v>
      </c>
    </row>
    <row r="9" spans="1:29" ht="21.75" customHeight="1" x14ac:dyDescent="0.2">
      <c r="A9" s="110" t="s">
        <v>46</v>
      </c>
      <c r="B9" s="110"/>
      <c r="C9" s="38"/>
      <c r="D9" s="35">
        <v>49333991</v>
      </c>
      <c r="E9" s="22"/>
      <c r="F9" s="35">
        <v>499999998785</v>
      </c>
      <c r="G9" s="22"/>
      <c r="H9" s="35">
        <v>505180067840</v>
      </c>
      <c r="I9" s="22"/>
      <c r="J9" s="35">
        <v>0</v>
      </c>
      <c r="K9" s="22"/>
      <c r="L9" s="35">
        <v>0</v>
      </c>
      <c r="M9" s="22"/>
      <c r="N9" s="44">
        <v>0</v>
      </c>
      <c r="O9" s="22"/>
      <c r="P9" s="35">
        <v>0</v>
      </c>
      <c r="Q9" s="38"/>
      <c r="R9" s="35">
        <v>49333991</v>
      </c>
      <c r="S9" s="22"/>
      <c r="T9" s="35">
        <v>10492</v>
      </c>
      <c r="U9" s="38"/>
      <c r="V9" s="35">
        <v>499999998785</v>
      </c>
      <c r="W9" s="38"/>
      <c r="X9" s="35">
        <v>517612233572</v>
      </c>
      <c r="Z9" s="49">
        <f>X9/38249636570226</f>
        <v>1.3532474553625325E-2</v>
      </c>
      <c r="AC9" s="48"/>
    </row>
    <row r="10" spans="1:29" ht="21.75" customHeight="1" x14ac:dyDescent="0.2">
      <c r="A10" s="107" t="s">
        <v>47</v>
      </c>
      <c r="B10" s="107"/>
      <c r="C10" s="38"/>
      <c r="D10" s="36">
        <v>38305370</v>
      </c>
      <c r="E10" s="22"/>
      <c r="F10" s="36">
        <v>499999994610</v>
      </c>
      <c r="G10" s="22"/>
      <c r="H10" s="36">
        <v>509652947850</v>
      </c>
      <c r="I10" s="22"/>
      <c r="J10" s="36">
        <v>0</v>
      </c>
      <c r="K10" s="22"/>
      <c r="L10" s="36">
        <v>0</v>
      </c>
      <c r="M10" s="22"/>
      <c r="N10" s="45">
        <v>0</v>
      </c>
      <c r="O10" s="22"/>
      <c r="P10" s="36">
        <v>0</v>
      </c>
      <c r="Q10" s="38"/>
      <c r="R10" s="36">
        <v>38305370</v>
      </c>
      <c r="S10" s="22"/>
      <c r="T10" s="36">
        <v>13666</v>
      </c>
      <c r="U10" s="38"/>
      <c r="V10" s="36">
        <v>499999994610</v>
      </c>
      <c r="W10" s="38"/>
      <c r="X10" s="36">
        <v>523481186420</v>
      </c>
      <c r="Z10" s="50">
        <f>X10/38249636570226</f>
        <v>1.3685912687272024E-2</v>
      </c>
      <c r="AC10" s="48"/>
    </row>
    <row r="11" spans="1:29" ht="21.75" customHeight="1" x14ac:dyDescent="0.2">
      <c r="A11" s="107" t="s">
        <v>48</v>
      </c>
      <c r="B11" s="107"/>
      <c r="C11" s="38"/>
      <c r="D11" s="36">
        <v>49955040</v>
      </c>
      <c r="E11" s="22"/>
      <c r="F11" s="36">
        <v>499999995360</v>
      </c>
      <c r="G11" s="22"/>
      <c r="H11" s="36">
        <v>508991902560</v>
      </c>
      <c r="I11" s="22"/>
      <c r="J11" s="36">
        <v>0</v>
      </c>
      <c r="K11" s="22"/>
      <c r="L11" s="36">
        <v>0</v>
      </c>
      <c r="M11" s="22"/>
      <c r="N11" s="45">
        <v>0</v>
      </c>
      <c r="O11" s="22"/>
      <c r="P11" s="36">
        <v>0</v>
      </c>
      <c r="Q11" s="38"/>
      <c r="R11" s="36">
        <v>49955040</v>
      </c>
      <c r="S11" s="22"/>
      <c r="T11" s="36">
        <v>10471</v>
      </c>
      <c r="U11" s="38"/>
      <c r="V11" s="36">
        <v>499999995360</v>
      </c>
      <c r="W11" s="38"/>
      <c r="X11" s="36">
        <v>523079223840</v>
      </c>
      <c r="Z11" s="50">
        <f t="shared" ref="Z11:Z14" si="0">X11/38249636570226</f>
        <v>1.3675403761801269E-2</v>
      </c>
      <c r="AC11" s="48"/>
    </row>
    <row r="12" spans="1:29" ht="21.75" customHeight="1" x14ac:dyDescent="0.2">
      <c r="A12" s="107" t="s">
        <v>49</v>
      </c>
      <c r="B12" s="107"/>
      <c r="C12" s="38"/>
      <c r="D12" s="36">
        <v>27791673</v>
      </c>
      <c r="E12" s="22"/>
      <c r="F12" s="36">
        <v>499999988943</v>
      </c>
      <c r="G12" s="22"/>
      <c r="H12" s="36">
        <v>508003990767</v>
      </c>
      <c r="I12" s="22"/>
      <c r="J12" s="36">
        <v>80280317</v>
      </c>
      <c r="K12" s="22"/>
      <c r="L12" s="36">
        <v>1499957442828</v>
      </c>
      <c r="M12" s="22"/>
      <c r="N12" s="45">
        <v>-27791673</v>
      </c>
      <c r="O12" s="22"/>
      <c r="P12" s="36">
        <v>512061575025</v>
      </c>
      <c r="Q12" s="38"/>
      <c r="R12" s="36">
        <v>80280317</v>
      </c>
      <c r="S12" s="22"/>
      <c r="T12" s="36">
        <v>18783</v>
      </c>
      <c r="U12" s="38"/>
      <c r="V12" s="36">
        <v>1499957442828</v>
      </c>
      <c r="W12" s="38"/>
      <c r="X12" s="36">
        <v>1507905194211</v>
      </c>
      <c r="Z12" s="50">
        <f t="shared" si="0"/>
        <v>3.9422732591001201E-2</v>
      </c>
      <c r="AB12" s="74"/>
      <c r="AC12" s="48"/>
    </row>
    <row r="13" spans="1:29" ht="21.75" customHeight="1" x14ac:dyDescent="0.2">
      <c r="A13" s="107" t="s">
        <v>50</v>
      </c>
      <c r="B13" s="107"/>
      <c r="C13" s="38"/>
      <c r="D13" s="36">
        <v>4000000</v>
      </c>
      <c r="E13" s="22"/>
      <c r="F13" s="36">
        <v>40000000000</v>
      </c>
      <c r="G13" s="22"/>
      <c r="H13" s="36">
        <v>35573706000</v>
      </c>
      <c r="I13" s="22"/>
      <c r="J13" s="36">
        <v>0</v>
      </c>
      <c r="K13" s="22"/>
      <c r="L13" s="36">
        <v>0</v>
      </c>
      <c r="M13" s="22"/>
      <c r="N13" s="45">
        <v>0</v>
      </c>
      <c r="O13" s="22"/>
      <c r="P13" s="36">
        <v>0</v>
      </c>
      <c r="Q13" s="38"/>
      <c r="R13" s="36">
        <v>4000000</v>
      </c>
      <c r="S13" s="22"/>
      <c r="T13" s="36">
        <v>7485</v>
      </c>
      <c r="U13" s="38"/>
      <c r="V13" s="36">
        <v>40000000000</v>
      </c>
      <c r="W13" s="38"/>
      <c r="X13" s="36">
        <v>29904446250</v>
      </c>
      <c r="Z13" s="50">
        <f t="shared" si="0"/>
        <v>7.8182301667352309E-4</v>
      </c>
      <c r="AC13" s="48"/>
    </row>
    <row r="14" spans="1:29" ht="21.75" customHeight="1" x14ac:dyDescent="0.2">
      <c r="A14" s="108" t="s">
        <v>51</v>
      </c>
      <c r="B14" s="108"/>
      <c r="C14" s="38"/>
      <c r="D14" s="37">
        <v>7400000</v>
      </c>
      <c r="E14" s="22"/>
      <c r="F14" s="37">
        <v>100015884000</v>
      </c>
      <c r="G14" s="22"/>
      <c r="H14" s="37">
        <v>90793654350</v>
      </c>
      <c r="I14" s="22"/>
      <c r="J14" s="37">
        <v>0</v>
      </c>
      <c r="K14" s="22"/>
      <c r="L14" s="37">
        <v>0</v>
      </c>
      <c r="M14" s="22"/>
      <c r="N14" s="46">
        <v>0</v>
      </c>
      <c r="O14" s="22"/>
      <c r="P14" s="37">
        <v>0</v>
      </c>
      <c r="Q14" s="38"/>
      <c r="R14" s="37">
        <v>7400000</v>
      </c>
      <c r="S14" s="22"/>
      <c r="T14" s="37">
        <v>11919</v>
      </c>
      <c r="U14" s="38"/>
      <c r="V14" s="37">
        <v>100015884000</v>
      </c>
      <c r="W14" s="38"/>
      <c r="X14" s="37">
        <v>88095861787.5</v>
      </c>
      <c r="Z14" s="50">
        <f t="shared" si="0"/>
        <v>2.3031816688181277E-3</v>
      </c>
      <c r="AC14" s="48"/>
    </row>
    <row r="15" spans="1:29" ht="21.75" customHeight="1" thickBot="1" x14ac:dyDescent="0.25">
      <c r="A15" s="109" t="s">
        <v>20</v>
      </c>
      <c r="B15" s="109"/>
      <c r="C15" s="38"/>
      <c r="D15" s="14" t="s">
        <v>285</v>
      </c>
      <c r="E15" s="22"/>
      <c r="F15" s="14">
        <f>SUM(F9:F14)</f>
        <v>2140015861698</v>
      </c>
      <c r="G15" s="22"/>
      <c r="H15" s="14">
        <f>SUM(H9:H14)</f>
        <v>2158196269367</v>
      </c>
      <c r="I15" s="22"/>
      <c r="J15" s="14" t="s">
        <v>279</v>
      </c>
      <c r="K15" s="22"/>
      <c r="L15" s="14">
        <f>SUM(L9:L14)</f>
        <v>1499957442828</v>
      </c>
      <c r="M15" s="22"/>
      <c r="N15" s="47">
        <f>SUM(N9:N14)</f>
        <v>-27791673</v>
      </c>
      <c r="O15" s="22"/>
      <c r="P15" s="14">
        <f>SUM(P9:P14)</f>
        <v>512061575025</v>
      </c>
      <c r="Q15" s="38"/>
      <c r="R15" s="14" t="s">
        <v>281</v>
      </c>
      <c r="S15" s="22"/>
      <c r="T15" s="14" t="s">
        <v>279</v>
      </c>
      <c r="U15" s="38"/>
      <c r="V15" s="14">
        <f>SUM(V9:V14)</f>
        <v>3139973315583</v>
      </c>
      <c r="W15" s="38"/>
      <c r="X15" s="14">
        <f>SUM(X9:X14)</f>
        <v>3190078146080.5</v>
      </c>
      <c r="Z15" s="68">
        <f>SUM(Z9:Z14)</f>
        <v>8.3401528279191464E-2</v>
      </c>
      <c r="AC15" s="48"/>
    </row>
    <row r="16" spans="1:29" ht="13.5" thickTop="1" x14ac:dyDescent="0.2"/>
    <row r="18" spans="22:24" x14ac:dyDescent="0.2">
      <c r="V18" s="85"/>
      <c r="W18" s="84"/>
      <c r="X18" s="85"/>
    </row>
  </sheetData>
  <mergeCells count="17">
    <mergeCell ref="J7:L7"/>
    <mergeCell ref="N7:P7"/>
    <mergeCell ref="A8:B8"/>
    <mergeCell ref="A9:B9"/>
    <mergeCell ref="A1:Z1"/>
    <mergeCell ref="A2:Z2"/>
    <mergeCell ref="A3:Z3"/>
    <mergeCell ref="B5:Z5"/>
    <mergeCell ref="D6:H6"/>
    <mergeCell ref="J6:P6"/>
    <mergeCell ref="R6:Z6"/>
    <mergeCell ref="A13:B13"/>
    <mergeCell ref="A14:B14"/>
    <mergeCell ref="A15:B15"/>
    <mergeCell ref="A10:B10"/>
    <mergeCell ref="A11:B11"/>
    <mergeCell ref="A12:B12"/>
  </mergeCells>
  <pageMargins left="0.39" right="0.39" top="0.39" bottom="0.39" header="0" footer="0"/>
  <pageSetup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22"/>
  <sheetViews>
    <sheetView rightToLeft="1" view="pageBreakPreview" zoomScale="85" zoomScaleNormal="100" zoomScaleSheetLayoutView="85" workbookViewId="0">
      <selection activeCell="A9" sqref="A9:B9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3.42578125" customWidth="1"/>
    <col min="5" max="5" width="1.28515625" customWidth="1"/>
    <col min="6" max="6" width="16.7109375" customWidth="1"/>
    <col min="7" max="7" width="1.28515625" customWidth="1"/>
    <col min="8" max="8" width="16.85546875" customWidth="1"/>
    <col min="9" max="9" width="1.28515625" customWidth="1"/>
    <col min="10" max="10" width="13" customWidth="1"/>
    <col min="11" max="11" width="1.28515625" customWidth="1"/>
    <col min="12" max="12" width="14.7109375" customWidth="1"/>
    <col min="13" max="13" width="0.425781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7.42578125" customWidth="1"/>
    <col min="19" max="19" width="1.28515625" customWidth="1"/>
    <col min="20" max="20" width="20.140625" customWidth="1"/>
    <col min="21" max="21" width="1.28515625" customWidth="1"/>
    <col min="22" max="22" width="13" customWidth="1"/>
    <col min="23" max="23" width="1.28515625" customWidth="1"/>
    <col min="24" max="24" width="22.5703125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1.5703125" customWidth="1"/>
    <col min="35" max="35" width="1.28515625" customWidth="1"/>
    <col min="36" max="36" width="22.28515625" customWidth="1"/>
    <col min="37" max="37" width="1.28515625" customWidth="1"/>
    <col min="38" max="38" width="24.140625" customWidth="1"/>
    <col min="40" max="40" width="21.42578125" bestFit="1" customWidth="1"/>
  </cols>
  <sheetData>
    <row r="1" spans="1:40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</row>
    <row r="2" spans="1:40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</row>
    <row r="3" spans="1:40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</row>
    <row r="4" spans="1:40" ht="14.45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</row>
    <row r="5" spans="1:40" ht="24" customHeight="1" x14ac:dyDescent="0.2">
      <c r="A5" s="1" t="s">
        <v>52</v>
      </c>
      <c r="B5" s="99" t="s">
        <v>53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</row>
    <row r="6" spans="1:40" ht="14.45" customHeight="1" x14ac:dyDescent="0.2">
      <c r="A6" s="95" t="s">
        <v>54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 t="s">
        <v>7</v>
      </c>
      <c r="Q6" s="95"/>
      <c r="R6" s="95"/>
      <c r="S6" s="95"/>
      <c r="T6" s="95"/>
      <c r="V6" s="95" t="s">
        <v>8</v>
      </c>
      <c r="W6" s="95"/>
      <c r="X6" s="95"/>
      <c r="Y6" s="95"/>
      <c r="Z6" s="95"/>
      <c r="AA6" s="95"/>
      <c r="AB6" s="95"/>
      <c r="AD6" s="95" t="s">
        <v>9</v>
      </c>
      <c r="AE6" s="95"/>
      <c r="AF6" s="95"/>
      <c r="AG6" s="95"/>
      <c r="AH6" s="95"/>
      <c r="AI6" s="95"/>
      <c r="AJ6" s="95"/>
      <c r="AK6" s="95"/>
      <c r="AL6" s="95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7" t="s">
        <v>10</v>
      </c>
      <c r="W7" s="97"/>
      <c r="X7" s="97"/>
      <c r="Y7" s="3"/>
      <c r="Z7" s="97" t="s">
        <v>11</v>
      </c>
      <c r="AA7" s="97"/>
      <c r="AB7" s="97"/>
      <c r="AD7" s="3"/>
      <c r="AE7" s="3"/>
      <c r="AF7" s="3"/>
      <c r="AG7" s="3"/>
      <c r="AH7" s="3"/>
      <c r="AI7" s="3"/>
      <c r="AJ7" s="3"/>
      <c r="AK7" s="3"/>
      <c r="AL7" s="3"/>
    </row>
    <row r="8" spans="1:40" ht="46.5" customHeight="1" x14ac:dyDescent="0.2">
      <c r="A8" s="95" t="s">
        <v>55</v>
      </c>
      <c r="B8" s="95"/>
      <c r="D8" s="12" t="s">
        <v>56</v>
      </c>
      <c r="E8" s="73"/>
      <c r="F8" s="12" t="s">
        <v>57</v>
      </c>
      <c r="H8" s="2" t="s">
        <v>58</v>
      </c>
      <c r="J8" s="2" t="s">
        <v>59</v>
      </c>
      <c r="L8" s="2" t="s">
        <v>60</v>
      </c>
      <c r="N8" s="2" t="s">
        <v>26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  <c r="AN8" s="63"/>
    </row>
    <row r="9" spans="1:40" ht="21.75" customHeight="1" x14ac:dyDescent="0.2">
      <c r="A9" s="105" t="s">
        <v>61</v>
      </c>
      <c r="B9" s="105"/>
      <c r="D9" s="25" t="s">
        <v>62</v>
      </c>
      <c r="E9" s="22"/>
      <c r="F9" s="25" t="s">
        <v>62</v>
      </c>
      <c r="H9" s="25" t="s">
        <v>63</v>
      </c>
      <c r="I9" s="22"/>
      <c r="J9" s="25" t="s">
        <v>64</v>
      </c>
      <c r="L9" s="29">
        <v>0</v>
      </c>
      <c r="M9" s="22"/>
      <c r="N9" s="29">
        <v>0</v>
      </c>
      <c r="O9" s="22"/>
      <c r="P9" s="35">
        <v>821900</v>
      </c>
      <c r="R9" s="35">
        <v>389098982589</v>
      </c>
      <c r="S9" s="22"/>
      <c r="T9" s="35">
        <v>419553781421</v>
      </c>
      <c r="U9" s="22"/>
      <c r="V9" s="35">
        <v>0</v>
      </c>
      <c r="W9" s="22"/>
      <c r="X9" s="35">
        <v>0</v>
      </c>
      <c r="Y9" s="22"/>
      <c r="Z9" s="35">
        <v>0</v>
      </c>
      <c r="AA9" s="22"/>
      <c r="AB9" s="35">
        <v>0</v>
      </c>
      <c r="AC9" s="22"/>
      <c r="AD9" s="35">
        <v>821900</v>
      </c>
      <c r="AE9" s="22"/>
      <c r="AF9" s="35">
        <v>567600</v>
      </c>
      <c r="AG9" s="22"/>
      <c r="AH9" s="35">
        <v>389098982589</v>
      </c>
      <c r="AI9" s="22"/>
      <c r="AJ9" s="35">
        <v>466425884982</v>
      </c>
      <c r="AL9" s="65">
        <f>AJ9/38249636570226</f>
        <v>1.2194256646743456E-2</v>
      </c>
      <c r="AN9" s="48"/>
    </row>
    <row r="10" spans="1:40" ht="21.75" customHeight="1" x14ac:dyDescent="0.2">
      <c r="A10" s="111" t="s">
        <v>65</v>
      </c>
      <c r="B10" s="111"/>
      <c r="D10" s="41" t="s">
        <v>62</v>
      </c>
      <c r="E10" s="22"/>
      <c r="F10" s="41" t="s">
        <v>62</v>
      </c>
      <c r="H10" s="41" t="s">
        <v>63</v>
      </c>
      <c r="I10" s="22"/>
      <c r="J10" s="41" t="s">
        <v>66</v>
      </c>
      <c r="L10" s="30">
        <v>0</v>
      </c>
      <c r="M10" s="22"/>
      <c r="N10" s="30">
        <v>0</v>
      </c>
      <c r="O10" s="22"/>
      <c r="P10" s="36">
        <v>320094</v>
      </c>
      <c r="R10" s="36">
        <v>144342729814</v>
      </c>
      <c r="S10" s="22"/>
      <c r="T10" s="36">
        <v>156763545570</v>
      </c>
      <c r="U10" s="22"/>
      <c r="V10" s="36">
        <v>0</v>
      </c>
      <c r="W10" s="22"/>
      <c r="X10" s="36">
        <v>0</v>
      </c>
      <c r="Y10" s="22"/>
      <c r="Z10" s="36">
        <v>0</v>
      </c>
      <c r="AA10" s="22"/>
      <c r="AB10" s="36">
        <v>0</v>
      </c>
      <c r="AC10" s="22"/>
      <c r="AD10" s="36">
        <v>320094</v>
      </c>
      <c r="AE10" s="22"/>
      <c r="AF10" s="36">
        <v>545500</v>
      </c>
      <c r="AG10" s="22"/>
      <c r="AH10" s="36">
        <v>144342729814</v>
      </c>
      <c r="AI10" s="22"/>
      <c r="AJ10" s="36">
        <v>174579628706</v>
      </c>
      <c r="AL10" s="66">
        <f>AJ10/38249636570226</f>
        <v>4.5642166660975541E-3</v>
      </c>
      <c r="AN10" s="48"/>
    </row>
    <row r="11" spans="1:40" ht="21.75" customHeight="1" x14ac:dyDescent="0.2">
      <c r="A11" s="111" t="s">
        <v>67</v>
      </c>
      <c r="B11" s="111"/>
      <c r="D11" s="41" t="s">
        <v>62</v>
      </c>
      <c r="E11" s="22"/>
      <c r="F11" s="41" t="s">
        <v>62</v>
      </c>
      <c r="H11" s="41" t="s">
        <v>63</v>
      </c>
      <c r="I11" s="22"/>
      <c r="J11" s="41" t="s">
        <v>68</v>
      </c>
      <c r="L11" s="30">
        <v>0</v>
      </c>
      <c r="M11" s="22"/>
      <c r="N11" s="30">
        <v>0</v>
      </c>
      <c r="O11" s="22"/>
      <c r="P11" s="36">
        <v>127113</v>
      </c>
      <c r="R11" s="36">
        <v>55403095984</v>
      </c>
      <c r="S11" s="22"/>
      <c r="T11" s="36">
        <v>60695992024</v>
      </c>
      <c r="U11" s="22"/>
      <c r="V11" s="36">
        <v>0</v>
      </c>
      <c r="W11" s="22"/>
      <c r="X11" s="36">
        <v>0</v>
      </c>
      <c r="Y11" s="22"/>
      <c r="Z11" s="36">
        <v>0</v>
      </c>
      <c r="AA11" s="22"/>
      <c r="AB11" s="36">
        <v>0</v>
      </c>
      <c r="AC11" s="22"/>
      <c r="AD11" s="36">
        <v>127113</v>
      </c>
      <c r="AE11" s="22"/>
      <c r="AF11" s="36">
        <v>531980</v>
      </c>
      <c r="AG11" s="22"/>
      <c r="AH11" s="36">
        <v>55403095984</v>
      </c>
      <c r="AI11" s="22"/>
      <c r="AJ11" s="36">
        <v>67609317329</v>
      </c>
      <c r="AL11" s="66">
        <f t="shared" ref="AL11:AL18" si="0">AJ11/38249636570226</f>
        <v>1.7675806462858774E-3</v>
      </c>
      <c r="AN11" s="48"/>
    </row>
    <row r="12" spans="1:40" ht="21.75" customHeight="1" x14ac:dyDescent="0.2">
      <c r="A12" s="111" t="s">
        <v>69</v>
      </c>
      <c r="B12" s="111"/>
      <c r="D12" s="41" t="s">
        <v>62</v>
      </c>
      <c r="E12" s="22"/>
      <c r="F12" s="41" t="s">
        <v>62</v>
      </c>
      <c r="H12" s="41" t="s">
        <v>70</v>
      </c>
      <c r="I12" s="22"/>
      <c r="J12" s="41" t="s">
        <v>71</v>
      </c>
      <c r="L12" s="30">
        <v>0</v>
      </c>
      <c r="M12" s="22"/>
      <c r="N12" s="30">
        <v>0</v>
      </c>
      <c r="O12" s="22"/>
      <c r="P12" s="36">
        <v>555600</v>
      </c>
      <c r="R12" s="36">
        <v>305526875630</v>
      </c>
      <c r="S12" s="22"/>
      <c r="T12" s="36">
        <v>309813623700</v>
      </c>
      <c r="U12" s="22"/>
      <c r="V12" s="36">
        <v>0</v>
      </c>
      <c r="W12" s="22"/>
      <c r="X12" s="36">
        <v>0</v>
      </c>
      <c r="Y12" s="22"/>
      <c r="Z12" s="36">
        <v>0</v>
      </c>
      <c r="AA12" s="22"/>
      <c r="AB12" s="36">
        <v>0</v>
      </c>
      <c r="AC12" s="22"/>
      <c r="AD12" s="36">
        <v>555600</v>
      </c>
      <c r="AE12" s="22"/>
      <c r="AF12" s="36">
        <v>620080</v>
      </c>
      <c r="AG12" s="22"/>
      <c r="AH12" s="36">
        <v>305526875630</v>
      </c>
      <c r="AI12" s="22"/>
      <c r="AJ12" s="36">
        <v>344454004393</v>
      </c>
      <c r="AL12" s="66">
        <f t="shared" si="0"/>
        <v>9.0054190125593864E-3</v>
      </c>
      <c r="AN12" s="48"/>
    </row>
    <row r="13" spans="1:40" ht="21.75" customHeight="1" x14ac:dyDescent="0.2">
      <c r="A13" s="111" t="s">
        <v>72</v>
      </c>
      <c r="B13" s="111"/>
      <c r="D13" s="41" t="s">
        <v>62</v>
      </c>
      <c r="E13" s="22"/>
      <c r="F13" s="41" t="s">
        <v>62</v>
      </c>
      <c r="H13" s="41" t="s">
        <v>73</v>
      </c>
      <c r="I13" s="22"/>
      <c r="J13" s="41" t="s">
        <v>74</v>
      </c>
      <c r="L13" s="30">
        <v>0</v>
      </c>
      <c r="M13" s="22"/>
      <c r="N13" s="30">
        <v>0</v>
      </c>
      <c r="O13" s="22"/>
      <c r="P13" s="36">
        <v>9000</v>
      </c>
      <c r="R13" s="36">
        <v>5392877280</v>
      </c>
      <c r="S13" s="22"/>
      <c r="T13" s="36">
        <v>6094775121</v>
      </c>
      <c r="U13" s="22"/>
      <c r="V13" s="36">
        <v>0</v>
      </c>
      <c r="W13" s="22"/>
      <c r="X13" s="36">
        <v>0</v>
      </c>
      <c r="Y13" s="22"/>
      <c r="Z13" s="36">
        <v>0</v>
      </c>
      <c r="AA13" s="22"/>
      <c r="AB13" s="36">
        <v>0</v>
      </c>
      <c r="AC13" s="22"/>
      <c r="AD13" s="36">
        <v>9000</v>
      </c>
      <c r="AE13" s="22"/>
      <c r="AF13" s="36">
        <v>698000</v>
      </c>
      <c r="AG13" s="22"/>
      <c r="AH13" s="36">
        <v>5392877280</v>
      </c>
      <c r="AI13" s="22"/>
      <c r="AJ13" s="36">
        <v>6280861387</v>
      </c>
      <c r="AL13" s="66">
        <f t="shared" si="0"/>
        <v>1.6420708665998416E-4</v>
      </c>
      <c r="AN13" s="48"/>
    </row>
    <row r="14" spans="1:40" ht="21.75" customHeight="1" x14ac:dyDescent="0.2">
      <c r="A14" s="111" t="s">
        <v>75</v>
      </c>
      <c r="B14" s="111"/>
      <c r="D14" s="41" t="s">
        <v>62</v>
      </c>
      <c r="E14" s="22"/>
      <c r="F14" s="41" t="s">
        <v>62</v>
      </c>
      <c r="H14" s="41" t="s">
        <v>76</v>
      </c>
      <c r="I14" s="22"/>
      <c r="J14" s="41" t="s">
        <v>77</v>
      </c>
      <c r="L14" s="30">
        <v>23</v>
      </c>
      <c r="M14" s="22"/>
      <c r="N14" s="30">
        <v>23</v>
      </c>
      <c r="O14" s="22"/>
      <c r="P14" s="36">
        <v>2055000</v>
      </c>
      <c r="R14" s="36">
        <v>1980867193180</v>
      </c>
      <c r="S14" s="22"/>
      <c r="T14" s="36">
        <v>1815263423859</v>
      </c>
      <c r="U14" s="22"/>
      <c r="V14" s="36">
        <v>0</v>
      </c>
      <c r="W14" s="22"/>
      <c r="X14" s="36">
        <v>0</v>
      </c>
      <c r="Y14" s="22"/>
      <c r="Z14" s="36">
        <v>0</v>
      </c>
      <c r="AA14" s="22"/>
      <c r="AB14" s="36">
        <v>0</v>
      </c>
      <c r="AC14" s="22"/>
      <c r="AD14" s="36">
        <v>2055000</v>
      </c>
      <c r="AE14" s="22"/>
      <c r="AF14" s="36">
        <v>950000</v>
      </c>
      <c r="AG14" s="22"/>
      <c r="AH14" s="36">
        <v>1980867193180</v>
      </c>
      <c r="AI14" s="22"/>
      <c r="AJ14" s="36">
        <v>1951896154687</v>
      </c>
      <c r="AL14" s="66">
        <f t="shared" si="0"/>
        <v>5.1030449690765964E-2</v>
      </c>
      <c r="AN14" s="48"/>
    </row>
    <row r="15" spans="1:40" ht="21.75" customHeight="1" x14ac:dyDescent="0.2">
      <c r="A15" s="111" t="s">
        <v>78</v>
      </c>
      <c r="B15" s="111"/>
      <c r="D15" s="41" t="s">
        <v>62</v>
      </c>
      <c r="E15" s="22"/>
      <c r="F15" s="41" t="s">
        <v>62</v>
      </c>
      <c r="H15" s="41" t="s">
        <v>79</v>
      </c>
      <c r="I15" s="22"/>
      <c r="J15" s="41" t="s">
        <v>80</v>
      </c>
      <c r="L15" s="30">
        <v>20</v>
      </c>
      <c r="M15" s="22"/>
      <c r="N15" s="30">
        <v>20</v>
      </c>
      <c r="O15" s="22"/>
      <c r="P15" s="36">
        <v>100000</v>
      </c>
      <c r="R15" s="36">
        <v>100015625000</v>
      </c>
      <c r="S15" s="22"/>
      <c r="T15" s="36">
        <v>99981875000</v>
      </c>
      <c r="U15" s="22"/>
      <c r="V15" s="36">
        <v>0</v>
      </c>
      <c r="W15" s="22"/>
      <c r="X15" s="36">
        <v>0</v>
      </c>
      <c r="Y15" s="22"/>
      <c r="Z15" s="36">
        <v>0</v>
      </c>
      <c r="AA15" s="22"/>
      <c r="AB15" s="36">
        <v>0</v>
      </c>
      <c r="AC15" s="22"/>
      <c r="AD15" s="36">
        <v>100000</v>
      </c>
      <c r="AE15" s="22"/>
      <c r="AF15" s="36">
        <v>1000000</v>
      </c>
      <c r="AG15" s="22"/>
      <c r="AH15" s="36">
        <v>100015625000</v>
      </c>
      <c r="AI15" s="22"/>
      <c r="AJ15" s="36">
        <v>99981875000</v>
      </c>
      <c r="AL15" s="66">
        <f t="shared" si="0"/>
        <v>2.6139300648369336E-3</v>
      </c>
      <c r="AN15" s="48"/>
    </row>
    <row r="16" spans="1:40" ht="21.75" customHeight="1" x14ac:dyDescent="0.2">
      <c r="A16" s="111" t="s">
        <v>81</v>
      </c>
      <c r="B16" s="111"/>
      <c r="D16" s="41" t="s">
        <v>62</v>
      </c>
      <c r="E16" s="22"/>
      <c r="F16" s="41" t="s">
        <v>62</v>
      </c>
      <c r="H16" s="41" t="s">
        <v>82</v>
      </c>
      <c r="I16" s="22"/>
      <c r="J16" s="41" t="s">
        <v>83</v>
      </c>
      <c r="L16" s="30">
        <v>23</v>
      </c>
      <c r="M16" s="22"/>
      <c r="N16" s="30">
        <v>23</v>
      </c>
      <c r="O16" s="22"/>
      <c r="P16" s="36">
        <v>750000</v>
      </c>
      <c r="R16" s="36">
        <v>750000000000</v>
      </c>
      <c r="S16" s="22"/>
      <c r="T16" s="36">
        <v>749864062500</v>
      </c>
      <c r="U16" s="22"/>
      <c r="V16" s="36">
        <v>0</v>
      </c>
      <c r="W16" s="22"/>
      <c r="X16" s="36">
        <v>0</v>
      </c>
      <c r="Y16" s="22"/>
      <c r="Z16" s="36">
        <v>0</v>
      </c>
      <c r="AA16" s="22"/>
      <c r="AB16" s="36">
        <v>0</v>
      </c>
      <c r="AC16" s="22"/>
      <c r="AD16" s="36">
        <v>750000</v>
      </c>
      <c r="AE16" s="22"/>
      <c r="AF16" s="36">
        <v>1000000</v>
      </c>
      <c r="AG16" s="22"/>
      <c r="AH16" s="36">
        <v>750000000000</v>
      </c>
      <c r="AI16" s="22"/>
      <c r="AJ16" s="36">
        <v>749864062500</v>
      </c>
      <c r="AL16" s="66">
        <f t="shared" si="0"/>
        <v>1.9604475486277004E-2</v>
      </c>
      <c r="AN16" s="48"/>
    </row>
    <row r="17" spans="1:40" ht="21.75" customHeight="1" x14ac:dyDescent="0.2">
      <c r="A17" s="111" t="s">
        <v>84</v>
      </c>
      <c r="B17" s="111"/>
      <c r="D17" s="41" t="s">
        <v>62</v>
      </c>
      <c r="E17" s="22"/>
      <c r="F17" s="41" t="s">
        <v>62</v>
      </c>
      <c r="H17" s="41" t="s">
        <v>85</v>
      </c>
      <c r="I17" s="22"/>
      <c r="J17" s="41" t="s">
        <v>86</v>
      </c>
      <c r="L17" s="30">
        <v>23</v>
      </c>
      <c r="M17" s="22"/>
      <c r="N17" s="30">
        <v>23</v>
      </c>
      <c r="O17" s="22"/>
      <c r="P17" s="36">
        <v>3161189</v>
      </c>
      <c r="R17" s="36">
        <v>3000077253200</v>
      </c>
      <c r="S17" s="22"/>
      <c r="T17" s="36">
        <v>2999456222894</v>
      </c>
      <c r="U17" s="22"/>
      <c r="V17" s="36">
        <v>0</v>
      </c>
      <c r="W17" s="22"/>
      <c r="X17" s="36">
        <v>0</v>
      </c>
      <c r="Y17" s="22"/>
      <c r="Z17" s="36">
        <v>0</v>
      </c>
      <c r="AA17" s="22"/>
      <c r="AB17" s="36">
        <v>0</v>
      </c>
      <c r="AC17" s="22"/>
      <c r="AD17" s="36">
        <v>3161189</v>
      </c>
      <c r="AE17" s="22"/>
      <c r="AF17" s="36">
        <v>972990</v>
      </c>
      <c r="AG17" s="22"/>
      <c r="AH17" s="36">
        <v>3000077253200</v>
      </c>
      <c r="AI17" s="22"/>
      <c r="AJ17" s="36">
        <v>3075247795402</v>
      </c>
      <c r="AL17" s="66">
        <f t="shared" si="0"/>
        <v>8.0399399083331727E-2</v>
      </c>
      <c r="AN17" s="48"/>
    </row>
    <row r="18" spans="1:40" ht="21.75" customHeight="1" x14ac:dyDescent="0.2">
      <c r="A18" s="112" t="s">
        <v>87</v>
      </c>
      <c r="B18" s="112"/>
      <c r="D18" s="42" t="s">
        <v>62</v>
      </c>
      <c r="E18" s="22"/>
      <c r="F18" s="42" t="s">
        <v>62</v>
      </c>
      <c r="H18" s="42" t="s">
        <v>88</v>
      </c>
      <c r="I18" s="22"/>
      <c r="J18" s="42" t="s">
        <v>89</v>
      </c>
      <c r="L18" s="31">
        <v>2</v>
      </c>
      <c r="M18" s="22"/>
      <c r="N18" s="31">
        <v>2</v>
      </c>
      <c r="O18" s="22"/>
      <c r="P18" s="37">
        <v>0</v>
      </c>
      <c r="R18" s="37">
        <v>0</v>
      </c>
      <c r="S18" s="22"/>
      <c r="T18" s="37">
        <v>0</v>
      </c>
      <c r="U18" s="22"/>
      <c r="V18" s="37">
        <v>3100000</v>
      </c>
      <c r="W18" s="22"/>
      <c r="X18" s="37">
        <v>2999329907420</v>
      </c>
      <c r="Y18" s="22"/>
      <c r="Z18" s="37">
        <v>0</v>
      </c>
      <c r="AA18" s="22"/>
      <c r="AB18" s="37">
        <v>0</v>
      </c>
      <c r="AC18" s="22"/>
      <c r="AD18" s="37">
        <v>3100000</v>
      </c>
      <c r="AE18" s="22"/>
      <c r="AF18" s="37">
        <v>967500</v>
      </c>
      <c r="AG18" s="22"/>
      <c r="AH18" s="37">
        <v>2999329907420</v>
      </c>
      <c r="AI18" s="22"/>
      <c r="AJ18" s="37">
        <v>2998706385937</v>
      </c>
      <c r="AL18" s="66">
        <f t="shared" si="0"/>
        <v>7.8398297469608663E-2</v>
      </c>
      <c r="AN18" s="48"/>
    </row>
    <row r="19" spans="1:40" ht="21.75" customHeight="1" x14ac:dyDescent="0.2">
      <c r="A19" s="109" t="s">
        <v>20</v>
      </c>
      <c r="B19" s="109"/>
      <c r="D19" s="14" t="s">
        <v>279</v>
      </c>
      <c r="F19" s="14" t="s">
        <v>279</v>
      </c>
      <c r="H19" s="14" t="s">
        <v>279</v>
      </c>
      <c r="J19" s="14" t="s">
        <v>279</v>
      </c>
      <c r="L19" s="14" t="s">
        <v>279</v>
      </c>
      <c r="M19" s="22"/>
      <c r="N19" s="14" t="s">
        <v>279</v>
      </c>
      <c r="O19" s="22"/>
      <c r="P19" s="14" t="s">
        <v>279</v>
      </c>
      <c r="R19" s="14">
        <f>SUM(R9:R18)</f>
        <v>6730724632677</v>
      </c>
      <c r="S19" s="22"/>
      <c r="T19" s="14">
        <f>SUM(T9:T18)</f>
        <v>6617487302089</v>
      </c>
      <c r="U19" s="22"/>
      <c r="V19" s="14">
        <f>SUM(V9:V18)</f>
        <v>3100000</v>
      </c>
      <c r="W19" s="22"/>
      <c r="X19" s="14">
        <f>SUM(X9:X18)</f>
        <v>2999329907420</v>
      </c>
      <c r="Y19" s="22"/>
      <c r="Z19" s="14">
        <f>SUM(Z9:Z18)</f>
        <v>0</v>
      </c>
      <c r="AA19" s="22"/>
      <c r="AB19" s="14">
        <f>SUM(AB9:AB18)</f>
        <v>0</v>
      </c>
      <c r="AC19" s="22"/>
      <c r="AD19" s="14" t="s">
        <v>281</v>
      </c>
      <c r="AE19" s="22"/>
      <c r="AF19" s="14" t="s">
        <v>280</v>
      </c>
      <c r="AG19" s="22"/>
      <c r="AH19" s="14">
        <f>SUM(AH9:AH18)</f>
        <v>9730054540097</v>
      </c>
      <c r="AI19" s="22"/>
      <c r="AJ19" s="14">
        <f>SUM(AJ9:AJ18)</f>
        <v>9935045970323</v>
      </c>
      <c r="AL19" s="67">
        <f>SUM(AL9:AL18)</f>
        <v>0.25974223185316658</v>
      </c>
      <c r="AN19" s="48"/>
    </row>
    <row r="22" spans="1:40" x14ac:dyDescent="0.2">
      <c r="AH22" s="84"/>
    </row>
  </sheetData>
  <mergeCells count="23">
    <mergeCell ref="A1:AL1"/>
    <mergeCell ref="A2:AL2"/>
    <mergeCell ref="A3:AL3"/>
    <mergeCell ref="B5:AL5"/>
    <mergeCell ref="A6:O6"/>
    <mergeCell ref="P6:T6"/>
    <mergeCell ref="V6:AB6"/>
    <mergeCell ref="AD6:AL6"/>
    <mergeCell ref="A16:B16"/>
    <mergeCell ref="A17:B17"/>
    <mergeCell ref="A18:B18"/>
    <mergeCell ref="A19:B19"/>
    <mergeCell ref="A4:AL4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</mergeCells>
  <pageMargins left="0.39" right="0.39" top="0.39" bottom="0.39" header="0" footer="0"/>
  <pageSetup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1"/>
  <sheetViews>
    <sheetView rightToLeft="1" view="pageBreakPreview" topLeftCell="A61" zoomScaleNormal="100" zoomScaleSheetLayoutView="100" workbookViewId="0">
      <selection activeCell="A71" sqref="A71"/>
    </sheetView>
  </sheetViews>
  <sheetFormatPr defaultRowHeight="12.75" x14ac:dyDescent="0.2"/>
  <cols>
    <col min="1" max="1" width="5.140625" customWidth="1"/>
    <col min="2" max="2" width="63.85546875" customWidth="1"/>
    <col min="3" max="3" width="1.28515625" customWidth="1"/>
    <col min="4" max="4" width="19.42578125" customWidth="1"/>
    <col min="5" max="5" width="1.28515625" customWidth="1"/>
    <col min="6" max="6" width="21.7109375" customWidth="1"/>
    <col min="7" max="7" width="1.28515625" customWidth="1"/>
    <col min="8" max="8" width="23" customWidth="1"/>
    <col min="9" max="9" width="1.28515625" customWidth="1"/>
    <col min="10" max="10" width="25.85546875" customWidth="1"/>
    <col min="11" max="11" width="1.28515625" customWidth="1"/>
    <col min="12" max="12" width="19.42578125" customWidth="1"/>
    <col min="13" max="13" width="0.28515625" customWidth="1"/>
    <col min="15" max="15" width="18.42578125" customWidth="1"/>
  </cols>
  <sheetData>
    <row r="1" spans="1:16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6" ht="21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6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6" ht="14.45" customHeight="1" x14ac:dyDescent="0.2"/>
    <row r="5" spans="1:16" ht="14.45" customHeight="1" x14ac:dyDescent="0.2">
      <c r="A5" s="1" t="s">
        <v>90</v>
      </c>
      <c r="B5" s="99" t="s">
        <v>91</v>
      </c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6" ht="14.45" customHeight="1" x14ac:dyDescent="0.2">
      <c r="D6" s="2" t="s">
        <v>7</v>
      </c>
      <c r="F6" s="95" t="s">
        <v>8</v>
      </c>
      <c r="G6" s="95"/>
      <c r="H6" s="95"/>
      <c r="J6" s="2" t="s">
        <v>9</v>
      </c>
    </row>
    <row r="7" spans="1:16" ht="14.45" customHeight="1" x14ac:dyDescent="0.2">
      <c r="A7" s="95" t="s">
        <v>92</v>
      </c>
      <c r="B7" s="95"/>
      <c r="D7" s="2" t="s">
        <v>93</v>
      </c>
      <c r="F7" s="2" t="s">
        <v>94</v>
      </c>
      <c r="H7" s="2" t="s">
        <v>95</v>
      </c>
      <c r="J7" s="2" t="s">
        <v>93</v>
      </c>
      <c r="L7" s="2" t="s">
        <v>18</v>
      </c>
    </row>
    <row r="8" spans="1:16" ht="21.75" customHeight="1" x14ac:dyDescent="0.2">
      <c r="A8" s="105" t="s">
        <v>96</v>
      </c>
      <c r="B8" s="105"/>
      <c r="D8" s="35">
        <v>611605</v>
      </c>
      <c r="E8" s="22"/>
      <c r="F8" s="35">
        <v>8777075794929</v>
      </c>
      <c r="G8" s="22"/>
      <c r="H8" s="35">
        <v>8702490920068</v>
      </c>
      <c r="I8" s="22"/>
      <c r="J8" s="35">
        <f>D8+F8-H8</f>
        <v>74585486466</v>
      </c>
      <c r="L8" s="49">
        <f>J8/38249636570226</f>
        <v>1.9499658860565039E-3</v>
      </c>
      <c r="O8" s="63"/>
      <c r="P8" s="64"/>
    </row>
    <row r="9" spans="1:16" ht="21.75" customHeight="1" x14ac:dyDescent="0.2">
      <c r="A9" s="111" t="s">
        <v>97</v>
      </c>
      <c r="B9" s="111"/>
      <c r="D9" s="36">
        <v>45084275</v>
      </c>
      <c r="E9" s="22"/>
      <c r="F9" s="36">
        <v>2429898892463</v>
      </c>
      <c r="G9" s="22"/>
      <c r="H9" s="36">
        <v>2429937449246</v>
      </c>
      <c r="I9" s="22"/>
      <c r="J9" s="36">
        <f>D9+F9-H9</f>
        <v>6527492</v>
      </c>
      <c r="L9" s="50">
        <f>J9/38249636570226</f>
        <v>1.7065500708786033E-7</v>
      </c>
      <c r="O9" s="63"/>
      <c r="P9" s="64"/>
    </row>
    <row r="10" spans="1:16" ht="21.75" customHeight="1" x14ac:dyDescent="0.2">
      <c r="A10" s="111" t="s">
        <v>98</v>
      </c>
      <c r="B10" s="111"/>
      <c r="D10" s="36">
        <v>1465607</v>
      </c>
      <c r="E10" s="22"/>
      <c r="F10" s="36">
        <v>10207109233</v>
      </c>
      <c r="G10" s="22"/>
      <c r="H10" s="36">
        <v>10201100000</v>
      </c>
      <c r="I10" s="22"/>
      <c r="J10" s="36">
        <f t="shared" ref="J10:J68" si="0">D10+F10-H10</f>
        <v>7474840</v>
      </c>
      <c r="L10" s="50">
        <f t="shared" ref="L10:L68" si="1">J10/38249636570226</f>
        <v>1.9542251038846496E-7</v>
      </c>
      <c r="O10" s="63"/>
      <c r="P10" s="64"/>
    </row>
    <row r="11" spans="1:16" ht="21.75" customHeight="1" x14ac:dyDescent="0.2">
      <c r="A11" s="111" t="s">
        <v>99</v>
      </c>
      <c r="B11" s="111"/>
      <c r="D11" s="36">
        <v>4080624</v>
      </c>
      <c r="E11" s="22"/>
      <c r="F11" s="36">
        <v>17256</v>
      </c>
      <c r="G11" s="22"/>
      <c r="H11" s="36">
        <v>6000</v>
      </c>
      <c r="I11" s="22"/>
      <c r="J11" s="36">
        <f t="shared" si="0"/>
        <v>4091880</v>
      </c>
      <c r="L11" s="50">
        <f t="shared" si="1"/>
        <v>1.0697827134873148E-7</v>
      </c>
      <c r="O11" s="63"/>
      <c r="P11" s="64"/>
    </row>
    <row r="12" spans="1:16" ht="21.75" customHeight="1" x14ac:dyDescent="0.2">
      <c r="A12" s="111" t="s">
        <v>100</v>
      </c>
      <c r="B12" s="111"/>
      <c r="D12" s="36">
        <v>245000000000</v>
      </c>
      <c r="E12" s="22"/>
      <c r="F12" s="36">
        <v>0</v>
      </c>
      <c r="G12" s="22"/>
      <c r="H12" s="36">
        <v>0</v>
      </c>
      <c r="I12" s="22"/>
      <c r="J12" s="36">
        <f t="shared" si="0"/>
        <v>245000000000</v>
      </c>
      <c r="L12" s="50">
        <f t="shared" si="1"/>
        <v>6.4052896175936765E-3</v>
      </c>
      <c r="O12" s="63"/>
      <c r="P12" s="64"/>
    </row>
    <row r="13" spans="1:16" ht="21.75" customHeight="1" x14ac:dyDescent="0.2">
      <c r="A13" s="111" t="s">
        <v>101</v>
      </c>
      <c r="B13" s="111"/>
      <c r="D13" s="36">
        <v>100000000000</v>
      </c>
      <c r="E13" s="22"/>
      <c r="F13" s="36">
        <v>0</v>
      </c>
      <c r="G13" s="22"/>
      <c r="H13" s="36">
        <v>0</v>
      </c>
      <c r="I13" s="22"/>
      <c r="J13" s="36">
        <f t="shared" si="0"/>
        <v>100000000000</v>
      </c>
      <c r="L13" s="50">
        <f t="shared" si="1"/>
        <v>2.6144039255484395E-3</v>
      </c>
      <c r="O13" s="63"/>
      <c r="P13" s="64"/>
    </row>
    <row r="14" spans="1:16" ht="21.75" customHeight="1" x14ac:dyDescent="0.2">
      <c r="A14" s="111" t="s">
        <v>102</v>
      </c>
      <c r="B14" s="111"/>
      <c r="D14" s="36">
        <v>840807</v>
      </c>
      <c r="E14" s="22"/>
      <c r="F14" s="36">
        <v>4893550798597</v>
      </c>
      <c r="G14" s="22"/>
      <c r="H14" s="36">
        <v>4889878285983</v>
      </c>
      <c r="I14" s="22"/>
      <c r="J14" s="36">
        <f t="shared" si="0"/>
        <v>3673353421</v>
      </c>
      <c r="L14" s="50">
        <f t="shared" si="1"/>
        <v>9.6036296037891887E-5</v>
      </c>
      <c r="O14" s="63"/>
      <c r="P14" s="64"/>
    </row>
    <row r="15" spans="1:16" ht="21.75" customHeight="1" x14ac:dyDescent="0.2">
      <c r="A15" s="111" t="s">
        <v>103</v>
      </c>
      <c r="B15" s="111"/>
      <c r="D15" s="36">
        <v>91200000000</v>
      </c>
      <c r="E15" s="22"/>
      <c r="F15" s="36">
        <v>0</v>
      </c>
      <c r="G15" s="22"/>
      <c r="H15" s="36">
        <v>0</v>
      </c>
      <c r="I15" s="22"/>
      <c r="J15" s="36">
        <f t="shared" si="0"/>
        <v>91200000000</v>
      </c>
      <c r="L15" s="50">
        <f t="shared" si="1"/>
        <v>2.3843363801001765E-3</v>
      </c>
      <c r="O15" s="63"/>
      <c r="P15" s="64"/>
    </row>
    <row r="16" spans="1:16" ht="21.75" customHeight="1" x14ac:dyDescent="0.2">
      <c r="A16" s="111" t="s">
        <v>104</v>
      </c>
      <c r="B16" s="111"/>
      <c r="D16" s="36">
        <v>13124</v>
      </c>
      <c r="E16" s="22"/>
      <c r="F16" s="36">
        <v>100792510</v>
      </c>
      <c r="G16" s="22"/>
      <c r="H16" s="36">
        <v>100030000</v>
      </c>
      <c r="I16" s="22"/>
      <c r="J16" s="36">
        <f t="shared" si="0"/>
        <v>775634</v>
      </c>
      <c r="L16" s="50">
        <f t="shared" si="1"/>
        <v>2.0278205743888383E-8</v>
      </c>
      <c r="O16" s="63"/>
      <c r="P16" s="64"/>
    </row>
    <row r="17" spans="1:16" ht="21.75" customHeight="1" x14ac:dyDescent="0.2">
      <c r="A17" s="111" t="s">
        <v>105</v>
      </c>
      <c r="B17" s="111"/>
      <c r="D17" s="36">
        <v>4518144</v>
      </c>
      <c r="E17" s="22"/>
      <c r="F17" s="36">
        <v>325920019134</v>
      </c>
      <c r="G17" s="22"/>
      <c r="H17" s="36">
        <v>325000010000</v>
      </c>
      <c r="I17" s="22"/>
      <c r="J17" s="36">
        <f t="shared" si="0"/>
        <v>924527278</v>
      </c>
      <c r="L17" s="50">
        <f t="shared" si="1"/>
        <v>2.4170877448798133E-5</v>
      </c>
      <c r="O17" s="63"/>
      <c r="P17" s="64"/>
    </row>
    <row r="18" spans="1:16" ht="21.75" customHeight="1" x14ac:dyDescent="0.2">
      <c r="A18" s="111" t="s">
        <v>106</v>
      </c>
      <c r="B18" s="111"/>
      <c r="D18" s="36">
        <v>18950444</v>
      </c>
      <c r="E18" s="22"/>
      <c r="F18" s="36">
        <v>0</v>
      </c>
      <c r="G18" s="22"/>
      <c r="H18" s="36">
        <v>0</v>
      </c>
      <c r="I18" s="22"/>
      <c r="J18" s="36">
        <f t="shared" si="0"/>
        <v>18950444</v>
      </c>
      <c r="L18" s="50">
        <f t="shared" si="1"/>
        <v>4.9544115184485865E-7</v>
      </c>
      <c r="O18" s="63"/>
      <c r="P18" s="64"/>
    </row>
    <row r="19" spans="1:16" ht="21.75" customHeight="1" x14ac:dyDescent="0.2">
      <c r="A19" s="111" t="s">
        <v>107</v>
      </c>
      <c r="B19" s="111"/>
      <c r="D19" s="36">
        <v>12311755</v>
      </c>
      <c r="E19" s="22"/>
      <c r="F19" s="36">
        <v>321602767379</v>
      </c>
      <c r="G19" s="22"/>
      <c r="H19" s="36">
        <v>250139150000</v>
      </c>
      <c r="I19" s="22"/>
      <c r="J19" s="36">
        <f t="shared" si="0"/>
        <v>71475929134</v>
      </c>
      <c r="L19" s="50">
        <f t="shared" si="1"/>
        <v>1.8686694971015167E-3</v>
      </c>
      <c r="O19" s="63"/>
      <c r="P19" s="64"/>
    </row>
    <row r="20" spans="1:16" ht="21.75" customHeight="1" x14ac:dyDescent="0.2">
      <c r="A20" s="111" t="s">
        <v>108</v>
      </c>
      <c r="B20" s="111"/>
      <c r="D20" s="36">
        <v>373000000000</v>
      </c>
      <c r="E20" s="22"/>
      <c r="F20" s="36">
        <v>0</v>
      </c>
      <c r="G20" s="22"/>
      <c r="H20" s="36">
        <v>0</v>
      </c>
      <c r="I20" s="22"/>
      <c r="J20" s="36">
        <f t="shared" si="0"/>
        <v>373000000000</v>
      </c>
      <c r="L20" s="50">
        <f t="shared" si="1"/>
        <v>9.7517266422956789E-3</v>
      </c>
      <c r="O20" s="63"/>
      <c r="P20" s="64"/>
    </row>
    <row r="21" spans="1:16" ht="21.75" customHeight="1" x14ac:dyDescent="0.2">
      <c r="A21" s="111" t="s">
        <v>109</v>
      </c>
      <c r="B21" s="111"/>
      <c r="D21" s="36">
        <v>381890000000</v>
      </c>
      <c r="E21" s="22"/>
      <c r="F21" s="36">
        <v>0</v>
      </c>
      <c r="G21" s="22"/>
      <c r="H21" s="36">
        <v>0</v>
      </c>
      <c r="I21" s="22"/>
      <c r="J21" s="36">
        <f t="shared" si="0"/>
        <v>381890000000</v>
      </c>
      <c r="L21" s="50">
        <f t="shared" si="1"/>
        <v>9.9841471512769359E-3</v>
      </c>
      <c r="O21" s="63"/>
      <c r="P21" s="64"/>
    </row>
    <row r="22" spans="1:16" ht="21.75" customHeight="1" x14ac:dyDescent="0.2">
      <c r="A22" s="111" t="s">
        <v>110</v>
      </c>
      <c r="B22" s="111"/>
      <c r="D22" s="36">
        <v>252000000000</v>
      </c>
      <c r="E22" s="22"/>
      <c r="F22" s="36">
        <v>0</v>
      </c>
      <c r="G22" s="22"/>
      <c r="H22" s="36">
        <v>0</v>
      </c>
      <c r="I22" s="22"/>
      <c r="J22" s="36">
        <f t="shared" si="0"/>
        <v>252000000000</v>
      </c>
      <c r="L22" s="50">
        <f t="shared" si="1"/>
        <v>6.5882978923820674E-3</v>
      </c>
      <c r="O22" s="63"/>
      <c r="P22" s="64"/>
    </row>
    <row r="23" spans="1:16" ht="21.75" customHeight="1" x14ac:dyDescent="0.2">
      <c r="A23" s="111" t="s">
        <v>111</v>
      </c>
      <c r="B23" s="111"/>
      <c r="D23" s="36">
        <v>529477000000</v>
      </c>
      <c r="E23" s="22"/>
      <c r="F23" s="36">
        <v>0</v>
      </c>
      <c r="G23" s="22"/>
      <c r="H23" s="36">
        <v>0</v>
      </c>
      <c r="I23" s="22"/>
      <c r="J23" s="36">
        <f t="shared" si="0"/>
        <v>529477000000</v>
      </c>
      <c r="L23" s="50">
        <f t="shared" si="1"/>
        <v>1.3842667472876111E-2</v>
      </c>
      <c r="O23" s="63"/>
      <c r="P23" s="64"/>
    </row>
    <row r="24" spans="1:16" ht="21.75" customHeight="1" x14ac:dyDescent="0.2">
      <c r="A24" s="111" t="s">
        <v>112</v>
      </c>
      <c r="B24" s="111"/>
      <c r="D24" s="36">
        <v>87414000000</v>
      </c>
      <c r="E24" s="22"/>
      <c r="F24" s="36">
        <v>0</v>
      </c>
      <c r="G24" s="22"/>
      <c r="H24" s="36">
        <v>0</v>
      </c>
      <c r="I24" s="22"/>
      <c r="J24" s="36">
        <f t="shared" si="0"/>
        <v>87414000000</v>
      </c>
      <c r="L24" s="50">
        <f t="shared" si="1"/>
        <v>2.2853550474789129E-3</v>
      </c>
      <c r="O24" s="63"/>
      <c r="P24" s="64"/>
    </row>
    <row r="25" spans="1:16" ht="21.75" customHeight="1" x14ac:dyDescent="0.2">
      <c r="A25" s="111" t="s">
        <v>113</v>
      </c>
      <c r="B25" s="111"/>
      <c r="D25" s="36">
        <v>1884275000000</v>
      </c>
      <c r="E25" s="22"/>
      <c r="F25" s="36">
        <v>0</v>
      </c>
      <c r="G25" s="22"/>
      <c r="H25" s="36">
        <v>1884275000000</v>
      </c>
      <c r="I25" s="22"/>
      <c r="J25" s="36">
        <f t="shared" si="0"/>
        <v>0</v>
      </c>
      <c r="L25" s="50">
        <f t="shared" si="1"/>
        <v>0</v>
      </c>
      <c r="O25" s="63"/>
      <c r="P25" s="64"/>
    </row>
    <row r="26" spans="1:16" ht="21.75" customHeight="1" x14ac:dyDescent="0.2">
      <c r="A26" s="111" t="s">
        <v>114</v>
      </c>
      <c r="B26" s="111"/>
      <c r="D26" s="36">
        <v>1010400000000</v>
      </c>
      <c r="E26" s="22"/>
      <c r="F26" s="36">
        <v>0</v>
      </c>
      <c r="G26" s="22"/>
      <c r="H26" s="36">
        <v>0</v>
      </c>
      <c r="I26" s="22"/>
      <c r="J26" s="36">
        <f t="shared" si="0"/>
        <v>1010400000000</v>
      </c>
      <c r="L26" s="50">
        <f t="shared" si="1"/>
        <v>2.6415937263741432E-2</v>
      </c>
      <c r="O26" s="63"/>
      <c r="P26" s="64"/>
    </row>
    <row r="27" spans="1:16" ht="21.75" customHeight="1" x14ac:dyDescent="0.2">
      <c r="A27" s="111" t="s">
        <v>115</v>
      </c>
      <c r="B27" s="111"/>
      <c r="D27" s="36">
        <v>500000000000</v>
      </c>
      <c r="E27" s="22"/>
      <c r="F27" s="36">
        <v>0</v>
      </c>
      <c r="G27" s="22"/>
      <c r="H27" s="36">
        <v>0</v>
      </c>
      <c r="I27" s="22"/>
      <c r="J27" s="36">
        <f t="shared" si="0"/>
        <v>500000000000</v>
      </c>
      <c r="L27" s="50">
        <f t="shared" si="1"/>
        <v>1.3072019627742197E-2</v>
      </c>
      <c r="O27" s="63"/>
      <c r="P27" s="64"/>
    </row>
    <row r="28" spans="1:16" ht="21.75" customHeight="1" x14ac:dyDescent="0.2">
      <c r="A28" s="111" t="s">
        <v>116</v>
      </c>
      <c r="B28" s="111"/>
      <c r="D28" s="36">
        <v>462800000000</v>
      </c>
      <c r="E28" s="22"/>
      <c r="F28" s="36">
        <v>0</v>
      </c>
      <c r="G28" s="22"/>
      <c r="H28" s="36">
        <v>0</v>
      </c>
      <c r="I28" s="22"/>
      <c r="J28" s="36">
        <f t="shared" si="0"/>
        <v>462800000000</v>
      </c>
      <c r="L28" s="50">
        <f t="shared" si="1"/>
        <v>1.2099461367438178E-2</v>
      </c>
      <c r="O28" s="63"/>
      <c r="P28" s="64"/>
    </row>
    <row r="29" spans="1:16" ht="21.75" customHeight="1" x14ac:dyDescent="0.2">
      <c r="A29" s="111" t="s">
        <v>117</v>
      </c>
      <c r="B29" s="111"/>
      <c r="D29" s="36">
        <v>685575000000</v>
      </c>
      <c r="E29" s="22"/>
      <c r="F29" s="36">
        <v>0</v>
      </c>
      <c r="G29" s="22"/>
      <c r="H29" s="36">
        <v>461675000000</v>
      </c>
      <c r="I29" s="22"/>
      <c r="J29" s="36">
        <f t="shared" si="0"/>
        <v>223900000000</v>
      </c>
      <c r="L29" s="50">
        <f t="shared" si="1"/>
        <v>5.8536503893029555E-3</v>
      </c>
      <c r="O29" s="63"/>
      <c r="P29" s="64"/>
    </row>
    <row r="30" spans="1:16" ht="21.75" customHeight="1" x14ac:dyDescent="0.2">
      <c r="A30" s="111" t="s">
        <v>118</v>
      </c>
      <c r="B30" s="111"/>
      <c r="D30" s="36">
        <v>300561000000</v>
      </c>
      <c r="E30" s="22"/>
      <c r="F30" s="36">
        <v>0</v>
      </c>
      <c r="G30" s="22"/>
      <c r="H30" s="36">
        <v>300561000000</v>
      </c>
      <c r="I30" s="22"/>
      <c r="J30" s="36">
        <f t="shared" si="0"/>
        <v>0</v>
      </c>
      <c r="L30" s="50">
        <f t="shared" si="1"/>
        <v>0</v>
      </c>
      <c r="O30" s="63"/>
      <c r="P30" s="64"/>
    </row>
    <row r="31" spans="1:16" ht="21.75" customHeight="1" x14ac:dyDescent="0.2">
      <c r="A31" s="111" t="s">
        <v>119</v>
      </c>
      <c r="B31" s="111"/>
      <c r="D31" s="36">
        <v>436000000000</v>
      </c>
      <c r="E31" s="22"/>
      <c r="F31" s="36">
        <v>0</v>
      </c>
      <c r="G31" s="22"/>
      <c r="H31" s="36">
        <v>0</v>
      </c>
      <c r="I31" s="22"/>
      <c r="J31" s="36">
        <f t="shared" si="0"/>
        <v>436000000000</v>
      </c>
      <c r="L31" s="50">
        <f t="shared" si="1"/>
        <v>1.1398801115391195E-2</v>
      </c>
      <c r="O31" s="63"/>
      <c r="P31" s="64"/>
    </row>
    <row r="32" spans="1:16" ht="21.75" customHeight="1" x14ac:dyDescent="0.2">
      <c r="A32" s="111" t="s">
        <v>120</v>
      </c>
      <c r="B32" s="111"/>
      <c r="D32" s="36">
        <v>927648000000</v>
      </c>
      <c r="E32" s="22"/>
      <c r="F32" s="36">
        <v>0</v>
      </c>
      <c r="G32" s="22"/>
      <c r="H32" s="36">
        <v>927648000000</v>
      </c>
      <c r="I32" s="22"/>
      <c r="J32" s="36">
        <f t="shared" si="0"/>
        <v>0</v>
      </c>
      <c r="L32" s="50">
        <f t="shared" si="1"/>
        <v>0</v>
      </c>
      <c r="O32" s="63"/>
      <c r="P32" s="64"/>
    </row>
    <row r="33" spans="1:16" ht="21.75" customHeight="1" x14ac:dyDescent="0.2">
      <c r="A33" s="111" t="s">
        <v>121</v>
      </c>
      <c r="B33" s="111"/>
      <c r="D33" s="36">
        <v>1000000000000</v>
      </c>
      <c r="E33" s="22"/>
      <c r="F33" s="36">
        <v>0</v>
      </c>
      <c r="G33" s="22"/>
      <c r="H33" s="36">
        <v>1000000000000</v>
      </c>
      <c r="I33" s="22"/>
      <c r="J33" s="36">
        <f t="shared" si="0"/>
        <v>0</v>
      </c>
      <c r="L33" s="50">
        <f t="shared" si="1"/>
        <v>0</v>
      </c>
      <c r="O33" s="63"/>
      <c r="P33" s="64"/>
    </row>
    <row r="34" spans="1:16" ht="21.75" customHeight="1" x14ac:dyDescent="0.2">
      <c r="A34" s="111" t="s">
        <v>122</v>
      </c>
      <c r="B34" s="111"/>
      <c r="D34" s="36">
        <v>542071000000</v>
      </c>
      <c r="E34" s="22"/>
      <c r="F34" s="36">
        <v>0</v>
      </c>
      <c r="G34" s="22"/>
      <c r="H34" s="36">
        <v>542071000000</v>
      </c>
      <c r="I34" s="22"/>
      <c r="J34" s="36">
        <f t="shared" si="0"/>
        <v>0</v>
      </c>
      <c r="L34" s="50">
        <f t="shared" si="1"/>
        <v>0</v>
      </c>
      <c r="O34" s="63"/>
      <c r="P34" s="64"/>
    </row>
    <row r="35" spans="1:16" ht="21.75" customHeight="1" x14ac:dyDescent="0.2">
      <c r="A35" s="111" t="s">
        <v>123</v>
      </c>
      <c r="B35" s="111"/>
      <c r="D35" s="36">
        <v>78579000000</v>
      </c>
      <c r="E35" s="22"/>
      <c r="F35" s="36">
        <v>0</v>
      </c>
      <c r="G35" s="22"/>
      <c r="H35" s="36">
        <v>78579000000</v>
      </c>
      <c r="I35" s="22"/>
      <c r="J35" s="36">
        <f t="shared" si="0"/>
        <v>0</v>
      </c>
      <c r="L35" s="50">
        <f t="shared" si="1"/>
        <v>0</v>
      </c>
      <c r="O35" s="63"/>
      <c r="P35" s="64"/>
    </row>
    <row r="36" spans="1:16" ht="21.75" customHeight="1" x14ac:dyDescent="0.2">
      <c r="A36" s="111" t="s">
        <v>124</v>
      </c>
      <c r="B36" s="111"/>
      <c r="D36" s="36">
        <v>338055000000</v>
      </c>
      <c r="E36" s="22"/>
      <c r="F36" s="36">
        <v>0</v>
      </c>
      <c r="G36" s="22"/>
      <c r="H36" s="36">
        <v>338055000000</v>
      </c>
      <c r="I36" s="22"/>
      <c r="J36" s="36">
        <f t="shared" si="0"/>
        <v>0</v>
      </c>
      <c r="L36" s="50">
        <f t="shared" si="1"/>
        <v>0</v>
      </c>
      <c r="O36" s="63"/>
      <c r="P36" s="64"/>
    </row>
    <row r="37" spans="1:16" ht="21.75" customHeight="1" x14ac:dyDescent="0.2">
      <c r="A37" s="111" t="s">
        <v>125</v>
      </c>
      <c r="B37" s="111"/>
      <c r="D37" s="36">
        <v>403960000000</v>
      </c>
      <c r="E37" s="22"/>
      <c r="F37" s="36">
        <v>0</v>
      </c>
      <c r="G37" s="22"/>
      <c r="H37" s="36">
        <v>403960000000</v>
      </c>
      <c r="I37" s="22"/>
      <c r="J37" s="36">
        <f t="shared" si="0"/>
        <v>0</v>
      </c>
      <c r="L37" s="50">
        <f t="shared" si="1"/>
        <v>0</v>
      </c>
      <c r="O37" s="63"/>
      <c r="P37" s="64"/>
    </row>
    <row r="38" spans="1:16" ht="21.75" customHeight="1" x14ac:dyDescent="0.2">
      <c r="A38" s="111" t="s">
        <v>126</v>
      </c>
      <c r="B38" s="111"/>
      <c r="D38" s="36">
        <v>614000000000</v>
      </c>
      <c r="E38" s="22"/>
      <c r="F38" s="36">
        <v>0</v>
      </c>
      <c r="G38" s="22"/>
      <c r="H38" s="36">
        <v>0</v>
      </c>
      <c r="I38" s="22"/>
      <c r="J38" s="36">
        <f t="shared" si="0"/>
        <v>614000000000</v>
      </c>
      <c r="L38" s="50">
        <f t="shared" si="1"/>
        <v>1.6052440102867417E-2</v>
      </c>
      <c r="O38" s="63"/>
      <c r="P38" s="64"/>
    </row>
    <row r="39" spans="1:16" ht="21.75" customHeight="1" x14ac:dyDescent="0.2">
      <c r="A39" s="111" t="s">
        <v>127</v>
      </c>
      <c r="B39" s="111"/>
      <c r="D39" s="36">
        <v>1243033000</v>
      </c>
      <c r="E39" s="22"/>
      <c r="F39" s="36">
        <v>113255143631</v>
      </c>
      <c r="G39" s="22"/>
      <c r="H39" s="36">
        <v>114493168000</v>
      </c>
      <c r="I39" s="22"/>
      <c r="J39" s="36">
        <f t="shared" si="0"/>
        <v>5008631</v>
      </c>
      <c r="L39" s="50">
        <f t="shared" si="1"/>
        <v>1.3094584548023606E-7</v>
      </c>
      <c r="O39" s="63"/>
      <c r="P39" s="64"/>
    </row>
    <row r="40" spans="1:16" ht="21.75" customHeight="1" x14ac:dyDescent="0.2">
      <c r="A40" s="111" t="s">
        <v>128</v>
      </c>
      <c r="B40" s="111"/>
      <c r="D40" s="36">
        <v>500000000000</v>
      </c>
      <c r="E40" s="22"/>
      <c r="F40" s="36">
        <v>0</v>
      </c>
      <c r="G40" s="22"/>
      <c r="H40" s="36">
        <v>0</v>
      </c>
      <c r="I40" s="22"/>
      <c r="J40" s="36">
        <f t="shared" si="0"/>
        <v>500000000000</v>
      </c>
      <c r="L40" s="50">
        <f t="shared" si="1"/>
        <v>1.3072019627742197E-2</v>
      </c>
      <c r="O40" s="63"/>
      <c r="P40" s="64"/>
    </row>
    <row r="41" spans="1:16" ht="21.75" customHeight="1" x14ac:dyDescent="0.2">
      <c r="A41" s="111" t="s">
        <v>129</v>
      </c>
      <c r="B41" s="111"/>
      <c r="D41" s="36">
        <v>500000000000</v>
      </c>
      <c r="E41" s="22"/>
      <c r="F41" s="36">
        <v>0</v>
      </c>
      <c r="G41" s="22"/>
      <c r="H41" s="36">
        <v>0</v>
      </c>
      <c r="I41" s="22"/>
      <c r="J41" s="36">
        <f t="shared" si="0"/>
        <v>500000000000</v>
      </c>
      <c r="L41" s="50">
        <f t="shared" si="1"/>
        <v>1.3072019627742197E-2</v>
      </c>
      <c r="O41" s="63"/>
      <c r="P41" s="64"/>
    </row>
    <row r="42" spans="1:16" ht="21.75" customHeight="1" x14ac:dyDescent="0.2">
      <c r="A42" s="111" t="s">
        <v>130</v>
      </c>
      <c r="B42" s="111"/>
      <c r="D42" s="36">
        <v>500000000000</v>
      </c>
      <c r="E42" s="22"/>
      <c r="F42" s="36">
        <v>0</v>
      </c>
      <c r="G42" s="22"/>
      <c r="H42" s="36">
        <v>0</v>
      </c>
      <c r="I42" s="22"/>
      <c r="J42" s="36">
        <f t="shared" si="0"/>
        <v>500000000000</v>
      </c>
      <c r="L42" s="50">
        <f t="shared" si="1"/>
        <v>1.3072019627742197E-2</v>
      </c>
      <c r="O42" s="63"/>
      <c r="P42" s="64"/>
    </row>
    <row r="43" spans="1:16" ht="21.75" customHeight="1" x14ac:dyDescent="0.2">
      <c r="A43" s="111" t="s">
        <v>131</v>
      </c>
      <c r="B43" s="111"/>
      <c r="D43" s="36">
        <v>500000000000</v>
      </c>
      <c r="E43" s="22"/>
      <c r="F43" s="36">
        <v>0</v>
      </c>
      <c r="G43" s="22"/>
      <c r="H43" s="36">
        <v>0</v>
      </c>
      <c r="I43" s="22"/>
      <c r="J43" s="36">
        <f t="shared" si="0"/>
        <v>500000000000</v>
      </c>
      <c r="L43" s="50">
        <f t="shared" si="1"/>
        <v>1.3072019627742197E-2</v>
      </c>
      <c r="O43" s="63"/>
      <c r="P43" s="64"/>
    </row>
    <row r="44" spans="1:16" ht="21.75" customHeight="1" x14ac:dyDescent="0.2">
      <c r="A44" s="111" t="s">
        <v>132</v>
      </c>
      <c r="B44" s="111"/>
      <c r="D44" s="36">
        <v>500000000000</v>
      </c>
      <c r="E44" s="22"/>
      <c r="F44" s="36">
        <v>0</v>
      </c>
      <c r="G44" s="22"/>
      <c r="H44" s="36">
        <v>0</v>
      </c>
      <c r="I44" s="22"/>
      <c r="J44" s="36">
        <f t="shared" si="0"/>
        <v>500000000000</v>
      </c>
      <c r="L44" s="50">
        <f t="shared" si="1"/>
        <v>1.3072019627742197E-2</v>
      </c>
      <c r="O44" s="63"/>
      <c r="P44" s="64"/>
    </row>
    <row r="45" spans="1:16" ht="21.75" customHeight="1" x14ac:dyDescent="0.2">
      <c r="A45" s="111" t="s">
        <v>133</v>
      </c>
      <c r="B45" s="111"/>
      <c r="D45" s="36">
        <v>500000000000</v>
      </c>
      <c r="E45" s="22"/>
      <c r="F45" s="36">
        <v>0</v>
      </c>
      <c r="G45" s="22"/>
      <c r="H45" s="36">
        <v>0</v>
      </c>
      <c r="I45" s="22"/>
      <c r="J45" s="36">
        <f t="shared" si="0"/>
        <v>500000000000</v>
      </c>
      <c r="L45" s="50">
        <f t="shared" si="1"/>
        <v>1.3072019627742197E-2</v>
      </c>
      <c r="O45" s="63"/>
      <c r="P45" s="64"/>
    </row>
    <row r="46" spans="1:16" ht="21.75" customHeight="1" x14ac:dyDescent="0.2">
      <c r="A46" s="111" t="s">
        <v>134</v>
      </c>
      <c r="B46" s="111"/>
      <c r="D46" s="36">
        <v>298850000000</v>
      </c>
      <c r="E46" s="22"/>
      <c r="F46" s="36">
        <v>0</v>
      </c>
      <c r="G46" s="22"/>
      <c r="H46" s="36">
        <v>0</v>
      </c>
      <c r="I46" s="22"/>
      <c r="J46" s="36">
        <f t="shared" si="0"/>
        <v>298850000000</v>
      </c>
      <c r="L46" s="50">
        <f t="shared" si="1"/>
        <v>7.813146131501511E-3</v>
      </c>
      <c r="O46" s="63"/>
      <c r="P46" s="64"/>
    </row>
    <row r="47" spans="1:16" ht="21.75" customHeight="1" x14ac:dyDescent="0.2">
      <c r="A47" s="111" t="s">
        <v>135</v>
      </c>
      <c r="B47" s="111"/>
      <c r="D47" s="36">
        <v>40342000000</v>
      </c>
      <c r="E47" s="22"/>
      <c r="F47" s="36">
        <v>0</v>
      </c>
      <c r="G47" s="22"/>
      <c r="H47" s="36">
        <v>40342000000</v>
      </c>
      <c r="I47" s="22"/>
      <c r="J47" s="36">
        <f t="shared" si="0"/>
        <v>0</v>
      </c>
      <c r="L47" s="50">
        <f t="shared" si="1"/>
        <v>0</v>
      </c>
      <c r="O47" s="63"/>
      <c r="P47" s="64"/>
    </row>
    <row r="48" spans="1:16" ht="21.75" customHeight="1" x14ac:dyDescent="0.2">
      <c r="A48" s="111" t="s">
        <v>136</v>
      </c>
      <c r="B48" s="111"/>
      <c r="D48" s="36">
        <v>1066000000000</v>
      </c>
      <c r="E48" s="22"/>
      <c r="F48" s="36">
        <v>0</v>
      </c>
      <c r="G48" s="22"/>
      <c r="H48" s="36">
        <v>0</v>
      </c>
      <c r="I48" s="22"/>
      <c r="J48" s="36">
        <f t="shared" si="0"/>
        <v>1066000000000</v>
      </c>
      <c r="L48" s="50">
        <f t="shared" si="1"/>
        <v>2.7869545846346364E-2</v>
      </c>
      <c r="O48" s="63"/>
      <c r="P48" s="64"/>
    </row>
    <row r="49" spans="1:16" ht="21.75" customHeight="1" x14ac:dyDescent="0.2">
      <c r="A49" s="111" t="s">
        <v>137</v>
      </c>
      <c r="B49" s="111"/>
      <c r="D49" s="36">
        <v>1578000000000</v>
      </c>
      <c r="E49" s="22"/>
      <c r="F49" s="36">
        <v>0</v>
      </c>
      <c r="G49" s="22"/>
      <c r="H49" s="36">
        <v>0</v>
      </c>
      <c r="I49" s="22"/>
      <c r="J49" s="36">
        <f t="shared" si="0"/>
        <v>1578000000000</v>
      </c>
      <c r="L49" s="50">
        <f t="shared" si="1"/>
        <v>4.1255293945154377E-2</v>
      </c>
      <c r="O49" s="63"/>
      <c r="P49" s="64"/>
    </row>
    <row r="50" spans="1:16" ht="21.75" customHeight="1" x14ac:dyDescent="0.2">
      <c r="A50" s="111" t="s">
        <v>138</v>
      </c>
      <c r="B50" s="111"/>
      <c r="D50" s="36">
        <v>392932000000</v>
      </c>
      <c r="E50" s="22"/>
      <c r="F50" s="36">
        <v>0</v>
      </c>
      <c r="G50" s="22"/>
      <c r="H50" s="36">
        <v>0</v>
      </c>
      <c r="I50" s="22"/>
      <c r="J50" s="36">
        <f t="shared" si="0"/>
        <v>392932000000</v>
      </c>
      <c r="L50" s="50">
        <f t="shared" si="1"/>
        <v>1.0272829632735994E-2</v>
      </c>
      <c r="O50" s="63"/>
      <c r="P50" s="64"/>
    </row>
    <row r="51" spans="1:16" ht="21.75" customHeight="1" x14ac:dyDescent="0.2">
      <c r="A51" s="111" t="s">
        <v>139</v>
      </c>
      <c r="B51" s="111"/>
      <c r="D51" s="36">
        <v>500000000000</v>
      </c>
      <c r="E51" s="22"/>
      <c r="F51" s="36">
        <v>0</v>
      </c>
      <c r="G51" s="22"/>
      <c r="H51" s="36">
        <v>0</v>
      </c>
      <c r="I51" s="22"/>
      <c r="J51" s="36">
        <f t="shared" si="0"/>
        <v>500000000000</v>
      </c>
      <c r="L51" s="50">
        <f t="shared" si="1"/>
        <v>1.3072019627742197E-2</v>
      </c>
      <c r="O51" s="63"/>
      <c r="P51" s="64"/>
    </row>
    <row r="52" spans="1:16" ht="21.75" customHeight="1" x14ac:dyDescent="0.2">
      <c r="A52" s="111" t="s">
        <v>140</v>
      </c>
      <c r="B52" s="111"/>
      <c r="D52" s="36">
        <v>0</v>
      </c>
      <c r="E52" s="22"/>
      <c r="F52" s="36">
        <v>850739000000</v>
      </c>
      <c r="G52" s="22"/>
      <c r="H52" s="36">
        <v>0</v>
      </c>
      <c r="I52" s="22"/>
      <c r="J52" s="36">
        <f t="shared" si="0"/>
        <v>850739000000</v>
      </c>
      <c r="L52" s="50">
        <f t="shared" si="1"/>
        <v>2.2241753812171538E-2</v>
      </c>
      <c r="O52" s="63"/>
      <c r="P52" s="64"/>
    </row>
    <row r="53" spans="1:16" ht="21.75" customHeight="1" x14ac:dyDescent="0.2">
      <c r="A53" s="111" t="s">
        <v>141</v>
      </c>
      <c r="B53" s="111"/>
      <c r="D53" s="36">
        <v>0</v>
      </c>
      <c r="E53" s="22"/>
      <c r="F53" s="36">
        <v>432000000000</v>
      </c>
      <c r="G53" s="22"/>
      <c r="H53" s="36">
        <v>0</v>
      </c>
      <c r="I53" s="22"/>
      <c r="J53" s="36">
        <f t="shared" si="0"/>
        <v>432000000000</v>
      </c>
      <c r="L53" s="50">
        <f t="shared" si="1"/>
        <v>1.1294224958369257E-2</v>
      </c>
      <c r="O53" s="63"/>
      <c r="P53" s="64"/>
    </row>
    <row r="54" spans="1:16" ht="21.75" customHeight="1" x14ac:dyDescent="0.2">
      <c r="A54" s="111" t="s">
        <v>142</v>
      </c>
      <c r="B54" s="111"/>
      <c r="D54" s="36">
        <v>0</v>
      </c>
      <c r="E54" s="22"/>
      <c r="F54" s="36">
        <v>474000000000</v>
      </c>
      <c r="G54" s="22"/>
      <c r="H54" s="36">
        <v>0</v>
      </c>
      <c r="I54" s="22"/>
      <c r="J54" s="36">
        <f t="shared" si="0"/>
        <v>474000000000</v>
      </c>
      <c r="L54" s="50">
        <f t="shared" si="1"/>
        <v>1.2392274607099603E-2</v>
      </c>
      <c r="O54" s="63"/>
      <c r="P54" s="64"/>
    </row>
    <row r="55" spans="1:16" ht="21.75" customHeight="1" x14ac:dyDescent="0.2">
      <c r="A55" s="111" t="s">
        <v>143</v>
      </c>
      <c r="B55" s="111"/>
      <c r="D55" s="36">
        <v>0</v>
      </c>
      <c r="E55" s="22"/>
      <c r="F55" s="36">
        <v>1000000000000</v>
      </c>
      <c r="G55" s="22"/>
      <c r="H55" s="36">
        <v>0</v>
      </c>
      <c r="I55" s="22"/>
      <c r="J55" s="36">
        <f t="shared" si="0"/>
        <v>1000000000000</v>
      </c>
      <c r="L55" s="50">
        <f t="shared" si="1"/>
        <v>2.6144039255484395E-2</v>
      </c>
      <c r="O55" s="63"/>
      <c r="P55" s="64"/>
    </row>
    <row r="56" spans="1:16" ht="21.75" customHeight="1" x14ac:dyDescent="0.2">
      <c r="A56" s="111" t="s">
        <v>144</v>
      </c>
      <c r="B56" s="111"/>
      <c r="D56" s="36">
        <v>0</v>
      </c>
      <c r="E56" s="22"/>
      <c r="F56" s="36">
        <v>7008270939629</v>
      </c>
      <c r="G56" s="22"/>
      <c r="H56" s="36">
        <v>7008270670000</v>
      </c>
      <c r="I56" s="22"/>
      <c r="J56" s="36">
        <f t="shared" si="0"/>
        <v>269629</v>
      </c>
      <c r="L56" s="50">
        <f t="shared" si="1"/>
        <v>7.0491911604170019E-9</v>
      </c>
      <c r="O56" s="63"/>
      <c r="P56" s="64"/>
    </row>
    <row r="57" spans="1:16" ht="21.75" customHeight="1" x14ac:dyDescent="0.2">
      <c r="A57" s="111" t="s">
        <v>145</v>
      </c>
      <c r="B57" s="111"/>
      <c r="D57" s="36">
        <v>0</v>
      </c>
      <c r="E57" s="22"/>
      <c r="F57" s="36">
        <v>894980000000</v>
      </c>
      <c r="G57" s="22"/>
      <c r="H57" s="36">
        <v>0</v>
      </c>
      <c r="I57" s="22"/>
      <c r="J57" s="36">
        <f t="shared" si="0"/>
        <v>894980000000</v>
      </c>
      <c r="L57" s="50">
        <f t="shared" si="1"/>
        <v>2.3398392252873424E-2</v>
      </c>
      <c r="O57" s="63"/>
      <c r="P57" s="64"/>
    </row>
    <row r="58" spans="1:16" ht="21.75" customHeight="1" x14ac:dyDescent="0.2">
      <c r="A58" s="111" t="s">
        <v>146</v>
      </c>
      <c r="B58" s="111"/>
      <c r="D58" s="36">
        <v>0</v>
      </c>
      <c r="E58" s="22"/>
      <c r="F58" s="36">
        <v>117560000000</v>
      </c>
      <c r="G58" s="22"/>
      <c r="H58" s="36">
        <v>0</v>
      </c>
      <c r="I58" s="22"/>
      <c r="J58" s="36">
        <f t="shared" si="0"/>
        <v>117560000000</v>
      </c>
      <c r="L58" s="50">
        <f t="shared" si="1"/>
        <v>3.0734932548747455E-3</v>
      </c>
      <c r="O58" s="63"/>
      <c r="P58" s="64"/>
    </row>
    <row r="59" spans="1:16" ht="21.75" customHeight="1" x14ac:dyDescent="0.2">
      <c r="A59" s="111" t="s">
        <v>147</v>
      </c>
      <c r="B59" s="111"/>
      <c r="D59" s="36">
        <v>0</v>
      </c>
      <c r="E59" s="22"/>
      <c r="F59" s="36">
        <v>556860000000</v>
      </c>
      <c r="G59" s="22"/>
      <c r="H59" s="36">
        <v>0</v>
      </c>
      <c r="I59" s="22"/>
      <c r="J59" s="36">
        <f t="shared" si="0"/>
        <v>556860000000</v>
      </c>
      <c r="L59" s="50">
        <f t="shared" si="1"/>
        <v>1.4558569699809039E-2</v>
      </c>
      <c r="O59" s="63"/>
      <c r="P59" s="64"/>
    </row>
    <row r="60" spans="1:16" ht="21.75" customHeight="1" x14ac:dyDescent="0.2">
      <c r="A60" s="111" t="s">
        <v>148</v>
      </c>
      <c r="B60" s="111"/>
      <c r="D60" s="36">
        <v>0</v>
      </c>
      <c r="E60" s="22"/>
      <c r="F60" s="36">
        <v>429400000000</v>
      </c>
      <c r="G60" s="22"/>
      <c r="H60" s="36">
        <v>0</v>
      </c>
      <c r="I60" s="22"/>
      <c r="J60" s="36">
        <f t="shared" si="0"/>
        <v>429400000000</v>
      </c>
      <c r="L60" s="50">
        <f t="shared" si="1"/>
        <v>1.1226250456304999E-2</v>
      </c>
      <c r="O60" s="63"/>
      <c r="P60" s="64"/>
    </row>
    <row r="61" spans="1:16" ht="21.75" customHeight="1" x14ac:dyDescent="0.2">
      <c r="A61" s="111" t="s">
        <v>149</v>
      </c>
      <c r="B61" s="111"/>
      <c r="D61" s="36">
        <v>0</v>
      </c>
      <c r="E61" s="22"/>
      <c r="F61" s="36">
        <v>525920000000</v>
      </c>
      <c r="G61" s="22"/>
      <c r="H61" s="36">
        <v>0</v>
      </c>
      <c r="I61" s="22"/>
      <c r="J61" s="36">
        <f t="shared" si="0"/>
        <v>525920000000</v>
      </c>
      <c r="L61" s="50">
        <f t="shared" si="1"/>
        <v>1.3749673125244352E-2</v>
      </c>
      <c r="O61" s="63"/>
      <c r="P61" s="64"/>
    </row>
    <row r="62" spans="1:16" ht="21.75" customHeight="1" x14ac:dyDescent="0.2">
      <c r="A62" s="111" t="s">
        <v>150</v>
      </c>
      <c r="B62" s="111"/>
      <c r="D62" s="36">
        <v>0</v>
      </c>
      <c r="E62" s="22"/>
      <c r="F62" s="36">
        <v>415190000000</v>
      </c>
      <c r="G62" s="22"/>
      <c r="H62" s="36">
        <v>0</v>
      </c>
      <c r="I62" s="22"/>
      <c r="J62" s="36">
        <f t="shared" si="0"/>
        <v>415190000000</v>
      </c>
      <c r="L62" s="50">
        <f t="shared" si="1"/>
        <v>1.0854743658484566E-2</v>
      </c>
      <c r="O62" s="63"/>
      <c r="P62" s="64"/>
    </row>
    <row r="63" spans="1:16" ht="21.75" customHeight="1" x14ac:dyDescent="0.2">
      <c r="A63" s="111" t="s">
        <v>151</v>
      </c>
      <c r="B63" s="111"/>
      <c r="D63" s="36">
        <v>0</v>
      </c>
      <c r="E63" s="22"/>
      <c r="F63" s="36">
        <v>1618760000000</v>
      </c>
      <c r="G63" s="22"/>
      <c r="H63" s="36">
        <v>0</v>
      </c>
      <c r="I63" s="22"/>
      <c r="J63" s="36">
        <f t="shared" si="0"/>
        <v>1618760000000</v>
      </c>
      <c r="L63" s="50">
        <f t="shared" si="1"/>
        <v>4.2320924985207918E-2</v>
      </c>
      <c r="O63" s="63"/>
      <c r="P63" s="64"/>
    </row>
    <row r="64" spans="1:16" ht="21.75" customHeight="1" x14ac:dyDescent="0.2">
      <c r="A64" s="111" t="s">
        <v>152</v>
      </c>
      <c r="B64" s="111"/>
      <c r="D64" s="36">
        <v>0</v>
      </c>
      <c r="E64" s="22"/>
      <c r="F64" s="36">
        <v>949500000000</v>
      </c>
      <c r="G64" s="22"/>
      <c r="H64" s="36">
        <v>0</v>
      </c>
      <c r="I64" s="22"/>
      <c r="J64" s="36">
        <f t="shared" si="0"/>
        <v>949500000000</v>
      </c>
      <c r="L64" s="50">
        <f t="shared" si="1"/>
        <v>2.4823765273082433E-2</v>
      </c>
      <c r="O64" s="63"/>
      <c r="P64" s="64"/>
    </row>
    <row r="65" spans="1:16" ht="21.75" customHeight="1" x14ac:dyDescent="0.2">
      <c r="A65" s="111" t="s">
        <v>153</v>
      </c>
      <c r="B65" s="111"/>
      <c r="D65" s="36">
        <v>0</v>
      </c>
      <c r="E65" s="22"/>
      <c r="F65" s="36">
        <v>740950000000</v>
      </c>
      <c r="G65" s="22"/>
      <c r="H65" s="36">
        <v>0</v>
      </c>
      <c r="I65" s="22"/>
      <c r="J65" s="36">
        <f t="shared" si="0"/>
        <v>740950000000</v>
      </c>
      <c r="L65" s="50">
        <f t="shared" si="1"/>
        <v>1.937142588635116E-2</v>
      </c>
      <c r="O65" s="63"/>
      <c r="P65" s="64"/>
    </row>
    <row r="66" spans="1:16" ht="21.75" customHeight="1" x14ac:dyDescent="0.2">
      <c r="A66" s="111" t="s">
        <v>154</v>
      </c>
      <c r="B66" s="111"/>
      <c r="D66" s="36">
        <v>0</v>
      </c>
      <c r="E66" s="22"/>
      <c r="F66" s="36">
        <v>1000000000000</v>
      </c>
      <c r="G66" s="22"/>
      <c r="H66" s="36">
        <v>0</v>
      </c>
      <c r="I66" s="22"/>
      <c r="J66" s="36">
        <f t="shared" si="0"/>
        <v>1000000000000</v>
      </c>
      <c r="L66" s="50">
        <f t="shared" si="1"/>
        <v>2.6144039255484395E-2</v>
      </c>
      <c r="O66" s="63"/>
      <c r="P66" s="64"/>
    </row>
    <row r="67" spans="1:16" ht="21.75" customHeight="1" x14ac:dyDescent="0.2">
      <c r="A67" s="111" t="s">
        <v>155</v>
      </c>
      <c r="B67" s="111"/>
      <c r="D67" s="36">
        <v>0</v>
      </c>
      <c r="E67" s="22"/>
      <c r="F67" s="36">
        <v>1500100000000</v>
      </c>
      <c r="G67" s="22"/>
      <c r="H67" s="36">
        <v>0</v>
      </c>
      <c r="I67" s="22"/>
      <c r="J67" s="36">
        <f t="shared" si="0"/>
        <v>1500100000000</v>
      </c>
      <c r="L67" s="50">
        <f t="shared" si="1"/>
        <v>3.9218673287152138E-2</v>
      </c>
      <c r="O67" s="63"/>
      <c r="P67" s="64"/>
    </row>
    <row r="68" spans="1:16" ht="21.75" customHeight="1" x14ac:dyDescent="0.2">
      <c r="A68" s="112" t="s">
        <v>156</v>
      </c>
      <c r="B68" s="112"/>
      <c r="D68" s="37">
        <v>0</v>
      </c>
      <c r="E68" s="22"/>
      <c r="F68" s="37">
        <v>325000000000</v>
      </c>
      <c r="G68" s="22"/>
      <c r="H68" s="37">
        <v>0</v>
      </c>
      <c r="I68" s="22"/>
      <c r="J68" s="36">
        <f t="shared" si="0"/>
        <v>325000000000</v>
      </c>
      <c r="L68" s="50">
        <f t="shared" si="1"/>
        <v>8.4968127580324279E-3</v>
      </c>
      <c r="O68" s="63"/>
      <c r="P68" s="64"/>
    </row>
    <row r="69" spans="1:16" ht="21.75" customHeight="1" x14ac:dyDescent="0.2">
      <c r="A69" s="109" t="s">
        <v>20</v>
      </c>
      <c r="B69" s="109"/>
      <c r="D69" s="14">
        <f>SUM(D8:D68)</f>
        <v>18121359909385</v>
      </c>
      <c r="E69" s="22"/>
      <c r="F69" s="14">
        <f>SUM(F8:F68)</f>
        <v>35710841274761</v>
      </c>
      <c r="G69" s="22"/>
      <c r="H69" s="14">
        <f>SUM(H8:H68)</f>
        <v>29707676789297</v>
      </c>
      <c r="I69" s="22"/>
      <c r="J69" s="14">
        <f>SUM(J8:J68)</f>
        <v>24124524394849</v>
      </c>
      <c r="L69" s="68">
        <f>SUM(L8:L68)</f>
        <v>0.63071251279882323</v>
      </c>
      <c r="O69" s="63"/>
      <c r="P69" s="64"/>
    </row>
    <row r="71" spans="1:16" x14ac:dyDescent="0.2">
      <c r="J71" s="86"/>
    </row>
  </sheetData>
  <mergeCells count="68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7:B67"/>
    <mergeCell ref="A68:B68"/>
    <mergeCell ref="A69:B69"/>
    <mergeCell ref="A62:B62"/>
    <mergeCell ref="A63:B63"/>
    <mergeCell ref="A64:B64"/>
    <mergeCell ref="A65:B65"/>
    <mergeCell ref="A66:B66"/>
  </mergeCells>
  <pageMargins left="0.39" right="0.39" top="0.39" bottom="0.39" header="0" footer="0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3"/>
  <sheetViews>
    <sheetView rightToLeft="1" view="pageBreakPreview" zoomScale="135" zoomScaleNormal="100" zoomScaleSheetLayoutView="135" workbookViewId="0">
      <selection activeCell="F13" sqref="F13"/>
    </sheetView>
  </sheetViews>
  <sheetFormatPr defaultRowHeight="12.75" x14ac:dyDescent="0.2"/>
  <cols>
    <col min="1" max="1" width="2.5703125" customWidth="1"/>
    <col min="2" max="2" width="53.7109375" customWidth="1"/>
    <col min="3" max="3" width="1.28515625" customWidth="1"/>
    <col min="4" max="4" width="10" customWidth="1"/>
    <col min="5" max="5" width="1.28515625" customWidth="1"/>
    <col min="6" max="6" width="22" customWidth="1"/>
    <col min="7" max="7" width="0.5703125" customWidth="1"/>
    <col min="8" max="8" width="19" customWidth="1"/>
    <col min="9" max="9" width="0.7109375" customWidth="1"/>
    <col min="10" max="10" width="19.42578125" customWidth="1"/>
    <col min="12" max="12" width="22" bestFit="1" customWidth="1"/>
  </cols>
  <sheetData>
    <row r="1" spans="1:12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2" ht="21.75" customHeight="1" x14ac:dyDescent="0.2">
      <c r="A2" s="98" t="s">
        <v>157</v>
      </c>
      <c r="B2" s="98"/>
      <c r="C2" s="98"/>
      <c r="D2" s="98"/>
      <c r="E2" s="98"/>
      <c r="F2" s="98"/>
      <c r="G2" s="98"/>
      <c r="H2" s="98"/>
      <c r="I2" s="98"/>
      <c r="J2" s="98"/>
    </row>
    <row r="3" spans="1:12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</row>
    <row r="4" spans="1:12" ht="14.45" customHeight="1" x14ac:dyDescent="0.2"/>
    <row r="5" spans="1:12" ht="29.1" customHeight="1" x14ac:dyDescent="0.2">
      <c r="A5" s="1" t="s">
        <v>158</v>
      </c>
      <c r="B5" s="99" t="s">
        <v>159</v>
      </c>
      <c r="C5" s="99"/>
      <c r="D5" s="99"/>
      <c r="E5" s="99"/>
      <c r="F5" s="99"/>
      <c r="G5" s="99"/>
      <c r="H5" s="99"/>
      <c r="I5" s="99"/>
      <c r="J5" s="99"/>
    </row>
    <row r="6" spans="1:12" ht="14.45" customHeight="1" x14ac:dyDescent="0.2">
      <c r="L6" s="63"/>
    </row>
    <row r="7" spans="1:12" ht="14.45" customHeight="1" x14ac:dyDescent="0.2">
      <c r="A7" s="95" t="s">
        <v>160</v>
      </c>
      <c r="B7" s="95"/>
      <c r="D7" s="2" t="s">
        <v>161</v>
      </c>
      <c r="F7" s="2" t="s">
        <v>93</v>
      </c>
      <c r="H7" s="2" t="s">
        <v>162</v>
      </c>
      <c r="J7" s="2" t="s">
        <v>163</v>
      </c>
    </row>
    <row r="8" spans="1:12" ht="21.75" customHeight="1" x14ac:dyDescent="0.2">
      <c r="A8" s="105" t="s">
        <v>164</v>
      </c>
      <c r="B8" s="105"/>
      <c r="D8" s="25" t="s">
        <v>165</v>
      </c>
      <c r="F8" s="35">
        <f>'درآمد سرمایه گذاری در سهام'!J10</f>
        <v>11431575000</v>
      </c>
      <c r="G8" s="22"/>
      <c r="H8" s="49">
        <f>F8/$F$13</f>
        <v>1.1038508820320793E-2</v>
      </c>
      <c r="I8" s="22"/>
      <c r="J8" s="49">
        <f>F8/38249636570226</f>
        <v>2.9886754555201402E-4</v>
      </c>
      <c r="L8" s="48"/>
    </row>
    <row r="9" spans="1:12" ht="21.75" customHeight="1" x14ac:dyDescent="0.2">
      <c r="A9" s="111" t="s">
        <v>166</v>
      </c>
      <c r="B9" s="111"/>
      <c r="D9" s="41" t="s">
        <v>167</v>
      </c>
      <c r="F9" s="36">
        <f>'درآمد سرمایه گذاری در صندوق'!J15</f>
        <v>25707145774</v>
      </c>
      <c r="G9" s="22"/>
      <c r="H9" s="50">
        <f>F9/$F$13</f>
        <v>2.4823224741260183E-2</v>
      </c>
      <c r="I9" s="22"/>
      <c r="J9" s="50">
        <f>F9/38249636570226</f>
        <v>6.7208862826191574E-4</v>
      </c>
      <c r="L9" s="48"/>
    </row>
    <row r="10" spans="1:12" ht="21.75" customHeight="1" x14ac:dyDescent="0.2">
      <c r="A10" s="111" t="s">
        <v>168</v>
      </c>
      <c r="B10" s="111"/>
      <c r="D10" s="41" t="s">
        <v>169</v>
      </c>
      <c r="F10" s="36">
        <f>'درآمد سرمایه گذاری در اوراق به'!J19</f>
        <v>452140499297</v>
      </c>
      <c r="G10" s="22"/>
      <c r="H10" s="50">
        <f t="shared" ref="H10:H12" si="0">F10/$F$13</f>
        <v>0.43659398547568307</v>
      </c>
      <c r="I10" s="22"/>
      <c r="J10" s="50">
        <f t="shared" ref="J10:J12" si="1">F10/38249636570226</f>
        <v>1.1820778962615082E-2</v>
      </c>
      <c r="L10" s="48"/>
    </row>
    <row r="11" spans="1:12" ht="21.75" customHeight="1" x14ac:dyDescent="0.2">
      <c r="A11" s="111" t="s">
        <v>170</v>
      </c>
      <c r="B11" s="111"/>
      <c r="D11" s="41" t="s">
        <v>171</v>
      </c>
      <c r="F11" s="36">
        <f>'درآمد سپرده بانکی'!D137</f>
        <v>545473482012</v>
      </c>
      <c r="G11" s="22"/>
      <c r="H11" s="50">
        <f t="shared" si="0"/>
        <v>0.52671778319615248</v>
      </c>
      <c r="I11" s="22"/>
      <c r="J11" s="50">
        <f t="shared" si="1"/>
        <v>1.4260880126547488E-2</v>
      </c>
      <c r="L11" s="48"/>
    </row>
    <row r="12" spans="1:12" ht="21.75" customHeight="1" x14ac:dyDescent="0.2">
      <c r="A12" s="112" t="s">
        <v>172</v>
      </c>
      <c r="B12" s="112"/>
      <c r="D12" s="42" t="s">
        <v>173</v>
      </c>
      <c r="F12" s="37">
        <f>'سایر درآمدها'!F11</f>
        <v>855928220</v>
      </c>
      <c r="G12" s="22"/>
      <c r="H12" s="50">
        <f t="shared" si="0"/>
        <v>8.2649776658347393E-4</v>
      </c>
      <c r="I12" s="22"/>
      <c r="J12" s="50">
        <f t="shared" si="1"/>
        <v>2.2377420983556882E-5</v>
      </c>
      <c r="L12" s="48"/>
    </row>
    <row r="13" spans="1:12" ht="21.75" customHeight="1" x14ac:dyDescent="0.2">
      <c r="A13" s="109" t="s">
        <v>20</v>
      </c>
      <c r="B13" s="109"/>
      <c r="D13" s="14"/>
      <c r="F13" s="14">
        <f>SUM(F8:F12)</f>
        <v>1035608630303</v>
      </c>
      <c r="G13" s="22"/>
      <c r="H13" s="51">
        <f>SUM(H8:H12)</f>
        <v>1</v>
      </c>
      <c r="I13" s="22"/>
      <c r="J13" s="68">
        <f>SUM(J8:J12)</f>
        <v>2.7074992683960058E-2</v>
      </c>
      <c r="L13" s="4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2"/>
  <sheetViews>
    <sheetView rightToLeft="1" view="pageBreakPreview" zoomScaleNormal="100" zoomScaleSheetLayoutView="100" workbookViewId="0">
      <selection activeCell="A9" sqref="A9:B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22.5703125" customWidth="1"/>
    <col min="7" max="7" width="1.28515625" customWidth="1"/>
    <col min="8" max="8" width="13" customWidth="1"/>
    <col min="9" max="9" width="1.28515625" customWidth="1"/>
    <col min="10" max="10" width="22" customWidth="1"/>
    <col min="11" max="11" width="1.28515625" customWidth="1"/>
    <col min="12" max="12" width="19" customWidth="1"/>
    <col min="13" max="13" width="1.28515625" customWidth="1"/>
    <col min="14" max="14" width="17.85546875" customWidth="1"/>
    <col min="15" max="15" width="1.28515625" customWidth="1"/>
    <col min="16" max="16" width="20.28515625" customWidth="1"/>
    <col min="17" max="17" width="1.28515625" customWidth="1"/>
    <col min="18" max="18" width="13" customWidth="1"/>
    <col min="19" max="19" width="1.28515625" customWidth="1"/>
    <col min="20" max="20" width="18.42578125" customWidth="1"/>
    <col min="21" max="21" width="1.28515625" customWidth="1"/>
    <col min="22" max="22" width="21.5703125" customWidth="1"/>
    <col min="24" max="24" width="22.42578125" bestFit="1" customWidth="1"/>
  </cols>
  <sheetData>
    <row r="1" spans="1:24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4" ht="21.75" customHeight="1" x14ac:dyDescent="0.2">
      <c r="A2" s="98" t="s">
        <v>157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4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4" ht="14.45" customHeight="1" x14ac:dyDescent="0.2"/>
    <row r="5" spans="1:24" ht="14.45" customHeight="1" x14ac:dyDescent="0.2">
      <c r="A5" s="1" t="s">
        <v>174</v>
      </c>
      <c r="B5" s="99" t="s">
        <v>175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4" ht="14.45" customHeight="1" x14ac:dyDescent="0.2">
      <c r="D6" s="95" t="s">
        <v>176</v>
      </c>
      <c r="E6" s="95"/>
      <c r="F6" s="95"/>
      <c r="G6" s="95"/>
      <c r="H6" s="95"/>
      <c r="I6" s="95"/>
      <c r="J6" s="95"/>
      <c r="K6" s="95"/>
      <c r="L6" s="95"/>
      <c r="N6" s="95" t="s">
        <v>177</v>
      </c>
      <c r="O6" s="95"/>
      <c r="P6" s="95"/>
      <c r="Q6" s="95"/>
      <c r="R6" s="95"/>
      <c r="S6" s="95"/>
      <c r="T6" s="95"/>
      <c r="U6" s="95"/>
      <c r="V6" s="95"/>
    </row>
    <row r="7" spans="1:24" ht="14.45" customHeight="1" x14ac:dyDescent="0.2">
      <c r="D7" s="3"/>
      <c r="E7" s="3"/>
      <c r="F7" s="3"/>
      <c r="G7" s="3"/>
      <c r="H7" s="3"/>
      <c r="I7" s="3"/>
      <c r="J7" s="97" t="s">
        <v>20</v>
      </c>
      <c r="K7" s="97"/>
      <c r="L7" s="97"/>
      <c r="N7" s="3"/>
      <c r="O7" s="3"/>
      <c r="P7" s="3"/>
      <c r="Q7" s="3"/>
      <c r="R7" s="3"/>
      <c r="S7" s="3"/>
      <c r="T7" s="97" t="s">
        <v>20</v>
      </c>
      <c r="U7" s="97"/>
      <c r="V7" s="97"/>
      <c r="X7" s="63"/>
    </row>
    <row r="8" spans="1:24" ht="14.45" customHeight="1" x14ac:dyDescent="0.2">
      <c r="A8" s="95" t="s">
        <v>178</v>
      </c>
      <c r="B8" s="95"/>
      <c r="D8" s="2" t="s">
        <v>179</v>
      </c>
      <c r="E8" s="19"/>
      <c r="F8" s="2" t="s">
        <v>180</v>
      </c>
      <c r="G8" s="19"/>
      <c r="H8" s="2" t="s">
        <v>181</v>
      </c>
      <c r="I8" s="19"/>
      <c r="J8" s="4" t="s">
        <v>93</v>
      </c>
      <c r="K8" s="43"/>
      <c r="L8" s="4" t="s">
        <v>162</v>
      </c>
      <c r="M8" s="19"/>
      <c r="N8" s="2" t="s">
        <v>179</v>
      </c>
      <c r="O8" s="19"/>
      <c r="P8" s="2" t="s">
        <v>180</v>
      </c>
      <c r="Q8" s="19"/>
      <c r="R8" s="2" t="s">
        <v>181</v>
      </c>
      <c r="S8" s="19"/>
      <c r="T8" s="4" t="s">
        <v>93</v>
      </c>
      <c r="U8" s="43"/>
      <c r="V8" s="4" t="s">
        <v>162</v>
      </c>
      <c r="X8" s="63"/>
    </row>
    <row r="9" spans="1:24" ht="21.75" customHeight="1" x14ac:dyDescent="0.2">
      <c r="A9" s="96" t="s">
        <v>19</v>
      </c>
      <c r="B9" s="96"/>
      <c r="D9" s="18">
        <v>0</v>
      </c>
      <c r="E9" s="19"/>
      <c r="F9" s="18">
        <v>11431575000</v>
      </c>
      <c r="G9" s="19"/>
      <c r="H9" s="18">
        <v>0</v>
      </c>
      <c r="I9" s="19"/>
      <c r="J9" s="18">
        <v>11431575000</v>
      </c>
      <c r="K9" s="19"/>
      <c r="L9" s="69">
        <f>J9/درآمد!F13</f>
        <v>1.1038508820320793E-2</v>
      </c>
      <c r="M9" s="19"/>
      <c r="N9" s="18">
        <v>0</v>
      </c>
      <c r="O9" s="19"/>
      <c r="P9" s="35">
        <v>20331366500</v>
      </c>
      <c r="Q9" s="19"/>
      <c r="R9" s="18">
        <v>0</v>
      </c>
      <c r="S9" s="19"/>
      <c r="T9" s="18">
        <v>20331366500</v>
      </c>
      <c r="U9" s="19"/>
      <c r="V9" s="69">
        <f>T9/2434249532507</f>
        <v>8.3522113195441412E-3</v>
      </c>
      <c r="X9" s="48"/>
    </row>
    <row r="10" spans="1:24" ht="21.75" customHeight="1" thickBot="1" x14ac:dyDescent="0.25">
      <c r="A10" s="109" t="s">
        <v>20</v>
      </c>
      <c r="B10" s="109"/>
      <c r="D10" s="20">
        <v>0</v>
      </c>
      <c r="E10" s="19"/>
      <c r="F10" s="20">
        <v>11431575000</v>
      </c>
      <c r="G10" s="19"/>
      <c r="H10" s="20">
        <v>0</v>
      </c>
      <c r="I10" s="19"/>
      <c r="J10" s="20">
        <v>11431575000</v>
      </c>
      <c r="K10" s="19"/>
      <c r="L10" s="67">
        <f>SUM(L9)</f>
        <v>1.1038508820320793E-2</v>
      </c>
      <c r="M10" s="19"/>
      <c r="N10" s="20">
        <v>0</v>
      </c>
      <c r="O10" s="19"/>
      <c r="P10" s="20">
        <f>SUM(P9)</f>
        <v>20331366500</v>
      </c>
      <c r="Q10" s="19"/>
      <c r="R10" s="20">
        <v>0</v>
      </c>
      <c r="S10" s="19"/>
      <c r="T10" s="20">
        <f>SUM(T9)</f>
        <v>20331366500</v>
      </c>
      <c r="U10" s="19"/>
      <c r="V10" s="67">
        <f>SUM(V9)</f>
        <v>8.3522113195441412E-3</v>
      </c>
    </row>
    <row r="12" spans="1:24" x14ac:dyDescent="0.2">
      <c r="P12" s="84"/>
    </row>
  </sheetData>
  <mergeCells count="11">
    <mergeCell ref="A1:V1"/>
    <mergeCell ref="A2:V2"/>
    <mergeCell ref="A3:V3"/>
    <mergeCell ref="B5:V5"/>
    <mergeCell ref="D6:L6"/>
    <mergeCell ref="N6:V6"/>
    <mergeCell ref="A10:B10"/>
    <mergeCell ref="J7:L7"/>
    <mergeCell ref="T7:V7"/>
    <mergeCell ref="A8:B8"/>
    <mergeCell ref="A9:B9"/>
  </mergeCells>
  <pageMargins left="0.39" right="0.39" top="0.39" bottom="0.39" header="0" footer="0"/>
  <pageSetup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32"/>
  <sheetViews>
    <sheetView rightToLeft="1" view="pageBreakPreview" zoomScale="90" zoomScaleNormal="90" zoomScaleSheetLayoutView="90" workbookViewId="0">
      <selection activeCell="A9" sqref="A9:B9"/>
    </sheetView>
  </sheetViews>
  <sheetFormatPr defaultRowHeight="12.75" x14ac:dyDescent="0.2"/>
  <cols>
    <col min="1" max="1" width="5.140625" customWidth="1"/>
    <col min="2" max="2" width="29.140625" customWidth="1"/>
    <col min="3" max="3" width="1.28515625" customWidth="1"/>
    <col min="4" max="4" width="21.42578125" customWidth="1"/>
    <col min="5" max="5" width="1.28515625" customWidth="1"/>
    <col min="6" max="6" width="17.7109375" customWidth="1"/>
    <col min="7" max="7" width="1.28515625" customWidth="1"/>
    <col min="8" max="8" width="19.28515625" customWidth="1"/>
    <col min="9" max="9" width="1.28515625" customWidth="1"/>
    <col min="10" max="10" width="21.42578125" customWidth="1"/>
    <col min="11" max="11" width="1.28515625" customWidth="1"/>
    <col min="12" max="12" width="18.85546875" customWidth="1"/>
    <col min="13" max="13" width="1.28515625" customWidth="1"/>
    <col min="14" max="14" width="18.5703125" customWidth="1"/>
    <col min="15" max="15" width="1.28515625" customWidth="1"/>
    <col min="16" max="16" width="21.5703125" customWidth="1"/>
    <col min="17" max="17" width="1.28515625" customWidth="1"/>
    <col min="18" max="18" width="18.42578125" customWidth="1"/>
    <col min="19" max="19" width="1.28515625" customWidth="1"/>
    <col min="20" max="20" width="19.28515625" customWidth="1"/>
    <col min="21" max="21" width="1.28515625" customWidth="1"/>
    <col min="22" max="22" width="26" style="22" customWidth="1"/>
    <col min="24" max="24" width="20.42578125" bestFit="1" customWidth="1"/>
  </cols>
  <sheetData>
    <row r="1" spans="1:25" ht="29.1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5" ht="21.75" customHeight="1" x14ac:dyDescent="0.2">
      <c r="A2" s="98" t="s">
        <v>157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5" ht="21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5" ht="14.45" customHeight="1" x14ac:dyDescent="0.2"/>
    <row r="5" spans="1:25" ht="14.45" customHeight="1" x14ac:dyDescent="0.2">
      <c r="A5" s="1" t="s">
        <v>182</v>
      </c>
      <c r="B5" s="99" t="s">
        <v>183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5" ht="14.45" customHeight="1" x14ac:dyDescent="0.2">
      <c r="D6" s="95" t="s">
        <v>176</v>
      </c>
      <c r="E6" s="95"/>
      <c r="F6" s="95"/>
      <c r="G6" s="95"/>
      <c r="H6" s="95"/>
      <c r="I6" s="95"/>
      <c r="J6" s="95"/>
      <c r="K6" s="95"/>
      <c r="L6" s="95"/>
      <c r="N6" s="95" t="s">
        <v>177</v>
      </c>
      <c r="O6" s="95"/>
      <c r="P6" s="95"/>
      <c r="Q6" s="95"/>
      <c r="R6" s="95"/>
      <c r="S6" s="95"/>
      <c r="T6" s="95"/>
      <c r="U6" s="95"/>
      <c r="V6" s="95"/>
      <c r="X6" s="63"/>
    </row>
    <row r="7" spans="1:25" ht="14.45" customHeight="1" x14ac:dyDescent="0.2">
      <c r="D7" s="3"/>
      <c r="E7" s="3"/>
      <c r="F7" s="3"/>
      <c r="G7" s="3"/>
      <c r="H7" s="3"/>
      <c r="I7" s="3"/>
      <c r="J7" s="97" t="s">
        <v>20</v>
      </c>
      <c r="K7" s="97"/>
      <c r="L7" s="97"/>
      <c r="N7" s="3"/>
      <c r="O7" s="3"/>
      <c r="P7" s="3"/>
      <c r="Q7" s="3"/>
      <c r="R7" s="3"/>
      <c r="S7" s="3"/>
      <c r="T7" s="97" t="s">
        <v>20</v>
      </c>
      <c r="U7" s="97"/>
      <c r="V7" s="97"/>
    </row>
    <row r="8" spans="1:25" ht="14.45" customHeight="1" x14ac:dyDescent="0.2">
      <c r="A8" s="95" t="s">
        <v>44</v>
      </c>
      <c r="B8" s="95"/>
      <c r="D8" s="2" t="s">
        <v>184</v>
      </c>
      <c r="F8" s="2" t="s">
        <v>180</v>
      </c>
      <c r="H8" s="2" t="s">
        <v>181</v>
      </c>
      <c r="J8" s="4" t="s">
        <v>93</v>
      </c>
      <c r="K8" s="3"/>
      <c r="L8" s="4" t="s">
        <v>162</v>
      </c>
      <c r="N8" s="2" t="s">
        <v>184</v>
      </c>
      <c r="P8" s="78" t="s">
        <v>180</v>
      </c>
      <c r="R8" s="2" t="s">
        <v>181</v>
      </c>
      <c r="T8" s="4" t="s">
        <v>93</v>
      </c>
      <c r="U8" s="3"/>
      <c r="V8" s="4" t="s">
        <v>162</v>
      </c>
    </row>
    <row r="9" spans="1:25" ht="21.75" customHeight="1" x14ac:dyDescent="0.2">
      <c r="A9" s="105" t="s">
        <v>49</v>
      </c>
      <c r="B9" s="105"/>
      <c r="D9" s="35">
        <v>0</v>
      </c>
      <c r="F9" s="44">
        <v>-9028286346</v>
      </c>
      <c r="H9" s="35">
        <v>12061586082</v>
      </c>
      <c r="J9" s="44">
        <v>3033299736</v>
      </c>
      <c r="L9" s="49">
        <f>J9/درآمد!$F$13</f>
        <v>2.9290019870851329E-3</v>
      </c>
      <c r="N9" s="35">
        <v>0</v>
      </c>
      <c r="P9" s="44">
        <v>-1024284523</v>
      </c>
      <c r="R9" s="35">
        <v>12061586082</v>
      </c>
      <c r="T9" s="44">
        <v>11037301560</v>
      </c>
      <c r="V9" s="49">
        <f>T9/2434249532507</f>
        <v>4.534170146736286E-3</v>
      </c>
      <c r="X9" s="91"/>
      <c r="Y9" s="92"/>
    </row>
    <row r="10" spans="1:25" ht="21.75" customHeight="1" x14ac:dyDescent="0.2">
      <c r="A10" s="111" t="s">
        <v>47</v>
      </c>
      <c r="B10" s="111"/>
      <c r="D10" s="36">
        <v>0</v>
      </c>
      <c r="F10" s="45">
        <v>10713525510</v>
      </c>
      <c r="H10" s="36">
        <v>0</v>
      </c>
      <c r="J10" s="45">
        <v>10713525510</v>
      </c>
      <c r="L10" s="71">
        <f>J10/درآمد!$F$13</f>
        <v>1.0345148926448614E-2</v>
      </c>
      <c r="N10" s="36">
        <v>0</v>
      </c>
      <c r="P10" s="45">
        <v>20366478751</v>
      </c>
      <c r="R10" s="36">
        <v>0</v>
      </c>
      <c r="T10" s="45">
        <v>20366478750</v>
      </c>
      <c r="V10" s="50">
        <f>T10/2434249532507</f>
        <v>8.3666355802992989E-3</v>
      </c>
      <c r="X10" s="91"/>
    </row>
    <row r="11" spans="1:25" ht="21.75" customHeight="1" x14ac:dyDescent="0.2">
      <c r="A11" s="111" t="s">
        <v>48</v>
      </c>
      <c r="B11" s="111"/>
      <c r="D11" s="36">
        <v>0</v>
      </c>
      <c r="F11" s="45">
        <v>10974999898</v>
      </c>
      <c r="H11" s="36">
        <v>0</v>
      </c>
      <c r="J11" s="45">
        <v>10974999898</v>
      </c>
      <c r="L11" s="71">
        <f>J11/درآمد!$F$13</f>
        <v>1.0597632712648327E-2</v>
      </c>
      <c r="N11" s="36">
        <v>0</v>
      </c>
      <c r="P11" s="45">
        <v>19966907098</v>
      </c>
      <c r="R11" s="36">
        <v>0</v>
      </c>
      <c r="T11" s="45">
        <v>19966907098</v>
      </c>
      <c r="V11" s="50">
        <f t="shared" ref="V11:V14" si="0">T11/2434249532507</f>
        <v>8.2024898562623356E-3</v>
      </c>
      <c r="X11" s="91"/>
    </row>
    <row r="12" spans="1:25" ht="21.75" customHeight="1" x14ac:dyDescent="0.2">
      <c r="A12" s="111" t="s">
        <v>46</v>
      </c>
      <c r="B12" s="111"/>
      <c r="D12" s="36">
        <v>0</v>
      </c>
      <c r="F12" s="45">
        <v>9352372942</v>
      </c>
      <c r="H12" s="36">
        <v>0</v>
      </c>
      <c r="J12" s="45">
        <v>9352372942</v>
      </c>
      <c r="L12" s="71">
        <f>J12/درآمد!$F$13</f>
        <v>9.0307985742294049E-3</v>
      </c>
      <c r="N12" s="36">
        <v>0</v>
      </c>
      <c r="P12" s="45">
        <v>14532441997</v>
      </c>
      <c r="R12" s="36">
        <v>0</v>
      </c>
      <c r="T12" s="45">
        <v>14532441997</v>
      </c>
      <c r="V12" s="50">
        <f t="shared" si="0"/>
        <v>5.9699886157657958E-3</v>
      </c>
      <c r="X12" s="91"/>
    </row>
    <row r="13" spans="1:25" ht="21.75" customHeight="1" x14ac:dyDescent="0.2">
      <c r="A13" s="111" t="s">
        <v>50</v>
      </c>
      <c r="B13" s="111"/>
      <c r="D13" s="36">
        <v>0</v>
      </c>
      <c r="F13" s="45">
        <v>-5669259750</v>
      </c>
      <c r="H13" s="36">
        <v>0</v>
      </c>
      <c r="J13" s="45">
        <v>-5669259750</v>
      </c>
      <c r="L13" s="71">
        <f>J13/درآمد!$F$13</f>
        <v>-5.4743264821395694E-3</v>
      </c>
      <c r="N13" s="36">
        <v>0</v>
      </c>
      <c r="P13" s="45">
        <v>-10048053750</v>
      </c>
      <c r="R13" s="36">
        <v>0</v>
      </c>
      <c r="T13" s="45">
        <v>-10048053750</v>
      </c>
      <c r="V13" s="50">
        <f t="shared" si="0"/>
        <v>-4.1277829638326552E-3</v>
      </c>
      <c r="X13" s="91"/>
    </row>
    <row r="14" spans="1:25" ht="21.75" customHeight="1" x14ac:dyDescent="0.2">
      <c r="A14" s="112" t="s">
        <v>51</v>
      </c>
      <c r="B14" s="112"/>
      <c r="D14" s="37">
        <v>0</v>
      </c>
      <c r="F14" s="46">
        <v>-2697792562</v>
      </c>
      <c r="H14" s="37">
        <v>0</v>
      </c>
      <c r="J14" s="46">
        <v>-2697792562</v>
      </c>
      <c r="L14" s="71">
        <f>J14/درآمد!$F$13</f>
        <v>-2.6050309770117267E-3</v>
      </c>
      <c r="N14" s="37">
        <v>0</v>
      </c>
      <c r="P14" s="45">
        <v>-11920022213</v>
      </c>
      <c r="R14" s="37">
        <v>0</v>
      </c>
      <c r="T14" s="46">
        <v>-11920022212</v>
      </c>
      <c r="V14" s="50">
        <f t="shared" si="0"/>
        <v>-4.8967955227349818E-3</v>
      </c>
      <c r="X14" s="91"/>
    </row>
    <row r="15" spans="1:25" ht="21.75" customHeight="1" thickBot="1" x14ac:dyDescent="0.25">
      <c r="A15" s="109" t="s">
        <v>20</v>
      </c>
      <c r="B15" s="109"/>
      <c r="D15" s="14">
        <v>0</v>
      </c>
      <c r="F15" s="47">
        <f>SUM(F9:F14)</f>
        <v>13645559692</v>
      </c>
      <c r="H15" s="14">
        <f>SUM(H9:H14)</f>
        <v>12061586082</v>
      </c>
      <c r="J15" s="47">
        <f>SUM(J9:J14)</f>
        <v>25707145774</v>
      </c>
      <c r="L15" s="68">
        <f>SUM(L9:L14)</f>
        <v>2.4823224741260183E-2</v>
      </c>
      <c r="N15" s="14">
        <v>0</v>
      </c>
      <c r="P15" s="47">
        <f>SUM(P9:P14)</f>
        <v>31873467360</v>
      </c>
      <c r="R15" s="14">
        <f>SUM(R9:R14)</f>
        <v>12061586082</v>
      </c>
      <c r="T15" s="47">
        <f>SUM(T9:T14)</f>
        <v>43935053443</v>
      </c>
      <c r="V15" s="68">
        <f>SUM(V9:V14)</f>
        <v>1.8048705712496078E-2</v>
      </c>
      <c r="X15" s="48"/>
    </row>
    <row r="16" spans="1:25" ht="13.5" thickTop="1" x14ac:dyDescent="0.2"/>
    <row r="18" spans="12:12" x14ac:dyDescent="0.2">
      <c r="L18" s="70"/>
    </row>
    <row r="19" spans="12:12" x14ac:dyDescent="0.2">
      <c r="L19" s="70"/>
    </row>
    <row r="20" spans="12:12" x14ac:dyDescent="0.2">
      <c r="L20" s="70"/>
    </row>
    <row r="21" spans="12:12" x14ac:dyDescent="0.2">
      <c r="L21" s="70"/>
    </row>
    <row r="22" spans="12:12" x14ac:dyDescent="0.2">
      <c r="L22" s="70"/>
    </row>
    <row r="23" spans="12:12" x14ac:dyDescent="0.2">
      <c r="L23" s="70"/>
    </row>
    <row r="24" spans="12:12" x14ac:dyDescent="0.2">
      <c r="L24" s="70"/>
    </row>
    <row r="25" spans="12:12" x14ac:dyDescent="0.2">
      <c r="L25" s="70"/>
    </row>
    <row r="26" spans="12:12" x14ac:dyDescent="0.2">
      <c r="L26" s="70"/>
    </row>
    <row r="27" spans="12:12" x14ac:dyDescent="0.2">
      <c r="L27" s="70"/>
    </row>
    <row r="28" spans="12:12" x14ac:dyDescent="0.2">
      <c r="L28" s="70"/>
    </row>
    <row r="29" spans="12:12" x14ac:dyDescent="0.2">
      <c r="L29" s="70"/>
    </row>
    <row r="30" spans="12:12" x14ac:dyDescent="0.2">
      <c r="L30" s="70"/>
    </row>
    <row r="31" spans="12:12" x14ac:dyDescent="0.2">
      <c r="L31" s="70"/>
    </row>
    <row r="32" spans="12:12" x14ac:dyDescent="0.2">
      <c r="L32" s="70"/>
    </row>
  </sheetData>
  <mergeCells count="16"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  <mergeCell ref="A15:B15"/>
    <mergeCell ref="A12:B12"/>
    <mergeCell ref="A13:B13"/>
    <mergeCell ref="A14:B14"/>
    <mergeCell ref="A10:B10"/>
    <mergeCell ref="A11:B11"/>
  </mergeCells>
  <pageMargins left="0.39" right="0.39" top="0.39" bottom="0.39" header="0" footer="0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0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'0'!Print_Area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2024-08-24T12:29:09Z</dcterms:created>
  <dcterms:modified xsi:type="dcterms:W3CDTF">2024-08-28T12:39:44Z</dcterms:modified>
</cp:coreProperties>
</file>