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amira\ماهور\گزارش پرتفوی\1403\1403.04.31\"/>
    </mc:Choice>
  </mc:AlternateContent>
  <xr:revisionPtr revIDLastSave="0" documentId="13_ncr:1_{F66E0FFB-1B13-442C-A9E2-E6BB70651D03}" xr6:coauthVersionLast="47" xr6:coauthVersionMax="47" xr10:uidLastSave="{00000000-0000-0000-0000-000000000000}"/>
  <bookViews>
    <workbookView xWindow="-120" yWindow="-120" windowWidth="20730" windowHeight="11160" tabRatio="897" xr2:uid="{00000000-000D-0000-FFFF-FFFF00000000}"/>
  </bookViews>
  <sheets>
    <sheet name="0" sheetId="23" r:id="rId1"/>
    <sheet name=" سهام" sheetId="21" r:id="rId2"/>
    <sheet name="اوراق مشتقه" sheetId="9" r:id="rId3"/>
    <sheet name="واحدهای صندوق" sheetId="1" r:id="rId4"/>
    <sheet name="اوراق" sheetId="3" r:id="rId5"/>
    <sheet name="تعدیل قیمت" sheetId="4" r:id="rId6"/>
    <sheet name="سپرده" sheetId="2" r:id="rId7"/>
    <sheet name="درآمدها" sheetId="11" r:id="rId8"/>
    <sheet name="درآمد سرمایه گذاری در سهام " sheetId="5" r:id="rId9"/>
    <sheet name="درآمد سرمایه گذاری در صندوق" sheetId="18" r:id="rId10"/>
    <sheet name="درآمد سرمایه گذاری در اوراق بها" sheetId="6" r:id="rId11"/>
    <sheet name="درآمد سپرده بانکی" sheetId="7" r:id="rId12"/>
    <sheet name="سایر درآمدها" sheetId="8" r:id="rId13"/>
    <sheet name="سود اوراق بهادار" sheetId="13" r:id="rId14"/>
    <sheet name="سود  سپرده بانکی" sheetId="22" r:id="rId15"/>
    <sheet name="درآمد ناشی از تغییر قیمت اوراق " sheetId="14" r:id="rId16"/>
  </sheets>
  <definedNames>
    <definedName name="_xlnm._FilterDatabase" localSheetId="11" hidden="1">'درآمد سپرده بانکی'!$A$8:$E$8</definedName>
    <definedName name="_xlnm.Print_Area" localSheetId="1">' سهام'!$A$1:$W$13</definedName>
    <definedName name="_xlnm.Print_Area" localSheetId="0">'0'!$A$1:$E$22</definedName>
    <definedName name="_xlnm.Print_Area" localSheetId="4">اوراق!$A$1:$AF$19</definedName>
    <definedName name="_xlnm.Print_Area" localSheetId="2">'اوراق مشتقه'!$A$1:$Y$17</definedName>
    <definedName name="_xlnm.Print_Area" localSheetId="5">'تعدیل قیمت'!$A$1:$P$17</definedName>
    <definedName name="_xlnm.Print_Area" localSheetId="11">'درآمد سپرده بانکی'!$A$1:$E$120</definedName>
    <definedName name="_xlnm.Print_Area" localSheetId="10">'درآمد سرمایه گذاری در اوراق بها'!$A$1:$Q$20</definedName>
    <definedName name="_xlnm.Print_Area" localSheetId="8">'درآمد سرمایه گذاری در سهام '!$A$1:$S$15</definedName>
    <definedName name="_xlnm.Print_Area" localSheetId="9">'درآمد سرمایه گذاری در صندوق'!$A$1:$S$18</definedName>
    <definedName name="_xlnm.Print_Area" localSheetId="15">'درآمد ناشی از تغییر قیمت اوراق '!$A$1:$Q$36</definedName>
    <definedName name="_xlnm.Print_Area" localSheetId="7">درآمدها!$A$1:$I$12</definedName>
    <definedName name="_xlnm.Print_Area" localSheetId="12">'سایر درآمدها'!$A$1:$E$10</definedName>
    <definedName name="_xlnm.Print_Area" localSheetId="6">سپرده!$A$1:$K$89</definedName>
    <definedName name="_xlnm.Print_Area" localSheetId="14">'سود  سپرده بانکی'!$A$1:$L$116</definedName>
    <definedName name="_xlnm.Print_Area" localSheetId="13">'سود اوراق بهادار'!$A$1:$Q$16</definedName>
    <definedName name="_xlnm.Print_Area" localSheetId="3">'واحدهای صندوق'!$A$1:$W$17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4" l="1"/>
  <c r="Z18" i="3"/>
  <c r="X18" i="3"/>
  <c r="R18" i="3"/>
  <c r="L18" i="3"/>
  <c r="G11" i="11"/>
  <c r="C116" i="7"/>
  <c r="E116" i="7"/>
  <c r="S10" i="4"/>
  <c r="AB18" i="3"/>
  <c r="I25" i="14"/>
  <c r="G25" i="14"/>
  <c r="Q25" i="14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54" i="22"/>
  <c r="L55" i="22"/>
  <c r="L56" i="22"/>
  <c r="L57" i="22"/>
  <c r="L58" i="22"/>
  <c r="L59" i="22"/>
  <c r="L60" i="22"/>
  <c r="L61" i="22"/>
  <c r="L62" i="22"/>
  <c r="L63" i="22"/>
  <c r="L64" i="22"/>
  <c r="L65" i="22"/>
  <c r="L66" i="22"/>
  <c r="L67" i="22"/>
  <c r="L68" i="22"/>
  <c r="L69" i="22"/>
  <c r="L70" i="22"/>
  <c r="L71" i="22"/>
  <c r="L72" i="22"/>
  <c r="L73" i="22"/>
  <c r="L74" i="22"/>
  <c r="L75" i="22"/>
  <c r="L76" i="22"/>
  <c r="L77" i="22"/>
  <c r="L78" i="22"/>
  <c r="L79" i="22"/>
  <c r="L80" i="22"/>
  <c r="L81" i="22"/>
  <c r="L82" i="22"/>
  <c r="L83" i="22"/>
  <c r="L84" i="22"/>
  <c r="L85" i="22"/>
  <c r="L86" i="22"/>
  <c r="L87" i="22"/>
  <c r="L88" i="22"/>
  <c r="L89" i="22"/>
  <c r="L90" i="22"/>
  <c r="L91" i="22"/>
  <c r="L92" i="22"/>
  <c r="L93" i="22"/>
  <c r="L94" i="22"/>
  <c r="L95" i="22"/>
  <c r="L96" i="22"/>
  <c r="L97" i="22"/>
  <c r="L98" i="22"/>
  <c r="L99" i="22"/>
  <c r="L100" i="22"/>
  <c r="L101" i="22"/>
  <c r="L102" i="22"/>
  <c r="L103" i="22"/>
  <c r="L104" i="22"/>
  <c r="L105" i="22"/>
  <c r="L106" i="22"/>
  <c r="L107" i="22"/>
  <c r="L108" i="22"/>
  <c r="L109" i="22"/>
  <c r="L110" i="22"/>
  <c r="L111" i="22"/>
  <c r="L112" i="22"/>
  <c r="L113" i="22"/>
  <c r="L8" i="22"/>
  <c r="L7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50" i="22"/>
  <c r="F51" i="22"/>
  <c r="F52" i="22"/>
  <c r="F53" i="22"/>
  <c r="F54" i="22"/>
  <c r="F55" i="22"/>
  <c r="F56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69" i="22"/>
  <c r="F70" i="22"/>
  <c r="F71" i="22"/>
  <c r="F72" i="22"/>
  <c r="F73" i="22"/>
  <c r="F74" i="22"/>
  <c r="F75" i="22"/>
  <c r="F76" i="22"/>
  <c r="F77" i="22"/>
  <c r="F78" i="22"/>
  <c r="F79" i="22"/>
  <c r="F80" i="22"/>
  <c r="F81" i="22"/>
  <c r="F82" i="22"/>
  <c r="F83" i="22"/>
  <c r="F84" i="22"/>
  <c r="F85" i="22"/>
  <c r="F86" i="22"/>
  <c r="F87" i="22"/>
  <c r="F88" i="22"/>
  <c r="F89" i="22"/>
  <c r="F90" i="22"/>
  <c r="F91" i="22"/>
  <c r="F92" i="22"/>
  <c r="F93" i="22"/>
  <c r="F94" i="22"/>
  <c r="F95" i="22"/>
  <c r="F96" i="22"/>
  <c r="F97" i="22"/>
  <c r="F98" i="22"/>
  <c r="F99" i="22"/>
  <c r="F100" i="22"/>
  <c r="F101" i="22"/>
  <c r="F102" i="22"/>
  <c r="F103" i="22"/>
  <c r="F104" i="22"/>
  <c r="F105" i="22"/>
  <c r="F106" i="22"/>
  <c r="F107" i="22"/>
  <c r="F108" i="22"/>
  <c r="F109" i="22"/>
  <c r="F110" i="22"/>
  <c r="F111" i="22"/>
  <c r="F112" i="22"/>
  <c r="F113" i="22"/>
  <c r="F8" i="22"/>
  <c r="F7" i="22"/>
  <c r="I8" i="11"/>
  <c r="I6" i="11"/>
  <c r="S12" i="18"/>
  <c r="S13" i="18"/>
  <c r="S14" i="18"/>
  <c r="S15" i="18"/>
  <c r="S16" i="18"/>
  <c r="S11" i="18"/>
  <c r="S11" i="5"/>
  <c r="S17" i="18" l="1"/>
  <c r="E8" i="11"/>
  <c r="E6" i="11"/>
  <c r="E9" i="11"/>
  <c r="I9" i="11" s="1"/>
  <c r="S12" i="5"/>
  <c r="U16" i="1"/>
  <c r="E12" i="21"/>
  <c r="S11" i="21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9" i="2"/>
  <c r="AF10" i="3"/>
  <c r="AF11" i="3"/>
  <c r="AF12" i="3"/>
  <c r="AF13" i="3"/>
  <c r="AF14" i="3"/>
  <c r="AF15" i="3"/>
  <c r="AF16" i="3"/>
  <c r="AF17" i="3"/>
  <c r="AF9" i="3"/>
  <c r="W11" i="1"/>
  <c r="W12" i="1"/>
  <c r="W13" i="1"/>
  <c r="W14" i="1"/>
  <c r="W15" i="1"/>
  <c r="W10" i="1"/>
  <c r="W11" i="21"/>
  <c r="W12" i="21" s="1"/>
  <c r="Q18" i="6"/>
  <c r="Q12" i="6"/>
  <c r="Q13" i="6"/>
  <c r="Q14" i="6"/>
  <c r="Q15" i="6"/>
  <c r="Q16" i="6"/>
  <c r="Q17" i="6"/>
  <c r="Q11" i="6"/>
  <c r="Q10" i="6"/>
  <c r="W16" i="1" l="1"/>
  <c r="K87" i="2"/>
  <c r="AF18" i="3"/>
  <c r="R17" i="18"/>
  <c r="N17" i="18"/>
  <c r="K15" i="4"/>
  <c r="O25" i="14"/>
  <c r="M25" i="14"/>
  <c r="K25" i="14"/>
  <c r="E25" i="14"/>
  <c r="L114" i="22"/>
  <c r="J114" i="22"/>
  <c r="H114" i="22"/>
  <c r="F114" i="22"/>
  <c r="D114" i="22"/>
  <c r="B114" i="22"/>
  <c r="M11" i="13"/>
  <c r="Q10" i="13"/>
  <c r="Q9" i="13"/>
  <c r="Q8" i="13"/>
  <c r="Q7" i="13"/>
  <c r="K10" i="13"/>
  <c r="K9" i="13"/>
  <c r="K8" i="13"/>
  <c r="K7" i="13"/>
  <c r="K11" i="13" s="1"/>
  <c r="G11" i="13"/>
  <c r="E10" i="8"/>
  <c r="E10" i="11" s="1"/>
  <c r="I10" i="11" s="1"/>
  <c r="C10" i="8"/>
  <c r="O19" i="6"/>
  <c r="Q19" i="6"/>
  <c r="M19" i="6"/>
  <c r="K19" i="6"/>
  <c r="C19" i="6"/>
  <c r="E19" i="6"/>
  <c r="I12" i="6"/>
  <c r="I13" i="6"/>
  <c r="I14" i="6"/>
  <c r="I15" i="6"/>
  <c r="I16" i="6"/>
  <c r="I17" i="6"/>
  <c r="I18" i="6"/>
  <c r="I11" i="6"/>
  <c r="I10" i="6"/>
  <c r="I19" i="6" s="1"/>
  <c r="E17" i="18"/>
  <c r="I17" i="18"/>
  <c r="E7" i="11" s="1"/>
  <c r="I7" i="11" s="1"/>
  <c r="R12" i="5"/>
  <c r="N12" i="5"/>
  <c r="I12" i="5"/>
  <c r="G87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10" i="2"/>
  <c r="I11" i="2"/>
  <c r="I9" i="2"/>
  <c r="E87" i="2"/>
  <c r="C87" i="2"/>
  <c r="S18" i="3"/>
  <c r="P18" i="3"/>
  <c r="N18" i="3"/>
  <c r="AD18" i="3"/>
  <c r="J16" i="1"/>
  <c r="S16" i="1"/>
  <c r="G16" i="1"/>
  <c r="E16" i="1"/>
  <c r="C16" i="1"/>
  <c r="U12" i="21"/>
  <c r="S12" i="21"/>
  <c r="O11" i="21"/>
  <c r="C12" i="21"/>
  <c r="G12" i="21"/>
  <c r="Q11" i="13" l="1"/>
  <c r="I11" i="11"/>
  <c r="E11" i="11"/>
  <c r="J12" i="18" s="1"/>
  <c r="I87" i="2"/>
  <c r="J16" i="18" l="1"/>
  <c r="J15" i="18"/>
  <c r="J11" i="18"/>
  <c r="J11" i="5"/>
  <c r="J12" i="5" s="1"/>
  <c r="J13" i="18"/>
  <c r="J14" i="18"/>
  <c r="J17" i="18" l="1"/>
</calcChain>
</file>

<file path=xl/sharedStrings.xml><?xml version="1.0" encoding="utf-8"?>
<sst xmlns="http://schemas.openxmlformats.org/spreadsheetml/2006/main" count="741" uniqueCount="266">
  <si>
    <t>بهای تمام شده</t>
  </si>
  <si>
    <t>شرکت</t>
  </si>
  <si>
    <t>.....</t>
  </si>
  <si>
    <t>جمع</t>
  </si>
  <si>
    <t>تعداد</t>
  </si>
  <si>
    <t>خرید طی دوره</t>
  </si>
  <si>
    <t>فروش طی دوره</t>
  </si>
  <si>
    <t>مبلغ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</si>
  <si>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</si>
  <si>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</si>
  <si>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</si>
  <si>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</si>
  <si>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دلیل تعدیل</t>
  </si>
  <si>
    <t>نام اوراق بهادار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</si>
  <si>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</si>
  <si>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</si>
  <si>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</si>
  <si>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</si>
  <si>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</si>
  <si>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</si>
  <si>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</si>
  <si>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</si>
  <si>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</si>
  <si>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</si>
  <si>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</si>
  <si>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</si>
  <si>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</si>
  <si>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</si>
  <si>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</si>
  <si>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</si>
  <si>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</si>
  <si>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</si>
  <si>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</si>
  <si>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</si>
  <si>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</si>
  <si>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</si>
  <si>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</si>
  <si>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</si>
  <si>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</si>
  <si>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</si>
  <si>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</si>
  <si>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</si>
  <si>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</si>
  <si>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</si>
  <si>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</si>
  <si>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</si>
  <si>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درصد تعدیل</t>
  </si>
  <si>
    <t>خالص ارزش فروش تعدیل شده</t>
  </si>
  <si>
    <t xml:space="preserve">قیمت تعدیل شده </t>
  </si>
  <si>
    <t xml:space="preserve">قیمت پایانی  </t>
  </si>
  <si>
    <t>افزایش</t>
  </si>
  <si>
    <t>کاهش</t>
  </si>
  <si>
    <t>شرح</t>
  </si>
  <si>
    <t>یادداشت</t>
  </si>
  <si>
    <t>هزینه تنزیل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</si>
  <si>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</si>
  <si>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</si>
  <si>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</si>
  <si>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</si>
  <si>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</si>
  <si>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</si>
  <si>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</si>
  <si>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</si>
  <si>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</si>
  <si>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مبلغ فروش</t>
  </si>
  <si>
    <t>اطلاعات آماری مرتبط با اوراق اختیار فروش تبعی خریداری شده توسط صندوق سرمایه گذاری:</t>
  </si>
  <si>
    <t>1-2</t>
  </si>
  <si>
    <t>2-2</t>
  </si>
  <si>
    <t>3-2</t>
  </si>
  <si>
    <t>4-2</t>
  </si>
  <si>
    <t xml:space="preserve">درآمد سود </t>
  </si>
  <si>
    <t>درصد از کل دارایی ها</t>
  </si>
  <si>
    <t>تعداد اوراق</t>
  </si>
  <si>
    <t>سایر</t>
  </si>
  <si>
    <t>اطلاعات آماری مرتبط با موقعیت های اخذ شده در اوراق اختیار معامله توسط صندوق سرمایه گذاری:</t>
  </si>
  <si>
    <t>نوع موقعیت</t>
  </si>
  <si>
    <t>نوع اختیار</t>
  </si>
  <si>
    <t>استراتژی ماخوذه</t>
  </si>
  <si>
    <t>صندوق</t>
  </si>
  <si>
    <t>تعداد واحد</t>
  </si>
  <si>
    <t>درآمد حاصل از سرمایه گذاری در واحدهای صندوق های سرمایه گذاری</t>
  </si>
  <si>
    <t>5-2</t>
  </si>
  <si>
    <t>3-2-درآمد حاصل از سرمایه­گذاری در اوراق بهادار با درآمد ثابت:</t>
  </si>
  <si>
    <t>4-2-درآمد حاصل از سرمایه­گذاری در سپرده بانکی و گواهی سپرده:</t>
  </si>
  <si>
    <t>5-2-سایر درآمدها:</t>
  </si>
  <si>
    <t>2-2-درآمد حاصل از سرمایه­گذاری در واحدهای صندوق:</t>
  </si>
  <si>
    <t>درآمد سود صندوق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</si>
  <si>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</si>
  <si>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</si>
  <si>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4-1- سرمایه‌گذاری در  سپرده‌ بانکی</t>
  </si>
  <si>
    <t>خرید/صدور طی دوره</t>
  </si>
  <si>
    <t>فروش /ابطال طی دوره</t>
  </si>
  <si>
    <t>قیمت ابطال/ بازار هر واحد</t>
  </si>
  <si>
    <t>سود اوراق بهادار با درآمد ثابت</t>
  </si>
  <si>
    <t>سود سپرده بانکی</t>
  </si>
  <si>
    <t xml:space="preserve">دارو سازی امین </t>
  </si>
  <si>
    <t>1403/03/31</t>
  </si>
  <si>
    <t>1403/04/31</t>
  </si>
  <si>
    <t>صندوق قابل معامله با درآمد ثابت ماهور</t>
  </si>
  <si>
    <t>صورت وضعیت پرتفوی</t>
  </si>
  <si>
    <t>برای ماه منتهی به 1403/04/31</t>
  </si>
  <si>
    <t>اختیارف ت دامین-12900-04/03/19</t>
  </si>
  <si>
    <t>1404/03/19</t>
  </si>
  <si>
    <t>اختیارخ ت دامین-13150-04/04/19</t>
  </si>
  <si>
    <t>اختیار خرید</t>
  </si>
  <si>
    <t>موقعیت فروش</t>
  </si>
  <si>
    <t>1404/04/19</t>
  </si>
  <si>
    <t xml:space="preserve">اختیار خرید </t>
  </si>
  <si>
    <t xml:space="preserve">موقعیت فروش </t>
  </si>
  <si>
    <t>صندوق س.بخشی صنایع معیار-ب</t>
  </si>
  <si>
    <t>صندوق س.سهام آوای معیار-س</t>
  </si>
  <si>
    <t>ص.س. اهرمی نارنج - واحدهای عادی</t>
  </si>
  <si>
    <t>صندوق س. اهرمی کاریزما-واحد عادی</t>
  </si>
  <si>
    <t>صندوق اهرمی جهش-واحدهای عادی</t>
  </si>
  <si>
    <t>صندوق س سهامی بیدار-واحدهای عادی</t>
  </si>
  <si>
    <t>اسناد خزانه-م11بودجه02-050720</t>
  </si>
  <si>
    <t>اسناد خزانه-م12بودجه02-050916</t>
  </si>
  <si>
    <t>اسناد خزانه-م13بودجه02-051021</t>
  </si>
  <si>
    <t>اسنادخزانه-م1بودجه02-050325</t>
  </si>
  <si>
    <t>اسنادخزانه-م5بودجه01-041015</t>
  </si>
  <si>
    <t>مرابحه تولید اصفهان مقدم050201</t>
  </si>
  <si>
    <t>مرابحه عام دولت 166-ش.خ050419</t>
  </si>
  <si>
    <t>صکوک مرابحه کترام505-بدون ضامن</t>
  </si>
  <si>
    <t>صکوک مرابحه فولاژ612-بدون ضامن</t>
  </si>
  <si>
    <t>بله</t>
  </si>
  <si>
    <t>1402/12/29</t>
  </si>
  <si>
    <t>1405/07/20</t>
  </si>
  <si>
    <t>1405/09/16</t>
  </si>
  <si>
    <t>1405/10/21</t>
  </si>
  <si>
    <t>1402/06/19</t>
  </si>
  <si>
    <t>1405/03/25</t>
  </si>
  <si>
    <t>1401/12/08</t>
  </si>
  <si>
    <t>1404/10/14</t>
  </si>
  <si>
    <t>1403/02/01</t>
  </si>
  <si>
    <t>1405/02/01</t>
  </si>
  <si>
    <t>1403/04/19</t>
  </si>
  <si>
    <t>1405/04/19</t>
  </si>
  <si>
    <t>1402/05/21</t>
  </si>
  <si>
    <t>1405/05/21</t>
  </si>
  <si>
    <t>1402/12/22</t>
  </si>
  <si>
    <t>1406/12/22</t>
  </si>
  <si>
    <t>سپرده کوتاه مدت موسسه اعتباری ملل بلوار دریا ( کوتاه مدت) 053510277000000458</t>
  </si>
  <si>
    <t>سپرده کوتاه مدت بانک گردشگری قیطریه(کوتاه مدت) 133996715420801</t>
  </si>
  <si>
    <t>سپرده کوتاه مدت بانک گردشگری مرکزی( کوتاه مدت) 110996715420801</t>
  </si>
  <si>
    <t>سپرده کوتاه مدت بانک صادرات شریعتی( کوتاه مدت) 0218596079008</t>
  </si>
  <si>
    <t>سپرده بلند مدت بانک گردشگری ملاصدرا 15233315420801</t>
  </si>
  <si>
    <t>سپرده بلند مدت موسسه اعتباری ملل بلوار دریا 053560645000000468</t>
  </si>
  <si>
    <t>سپرده بلند مدت موسسه اعتباری ملل جنت آباد 041460345000000473</t>
  </si>
  <si>
    <t>سپرده بلند مدت موسسه اعتباری ملل جنت آباد 041460345000000476</t>
  </si>
  <si>
    <t>سپرده بلند مدت بانک گردشگری ملاصدرا 15233315420802</t>
  </si>
  <si>
    <t>سپرده کوتاه مدت بانک خاورمیانه مهستان 100510810707075782</t>
  </si>
  <si>
    <t>سپرده بلند مدت بانک گردشگری ملاصدرا 15233315420803</t>
  </si>
  <si>
    <t>سپرده بلند مدت موسسه اعتباری ملل جنت آباد 041460345000000504</t>
  </si>
  <si>
    <t>سپرده کوتاه مدت بانک اقتصاد نوین مطهری(کوتاه مدت) 16285072579101</t>
  </si>
  <si>
    <t>سپرده کوتاه مدت بانک ملت پونک ( کوتاه مدت)  9110373439</t>
  </si>
  <si>
    <t>سپرده بلند مدت بانک ملت پونک  9111098145</t>
  </si>
  <si>
    <t>سپرده بلند مدت بانک ملت پونک  9111067977</t>
  </si>
  <si>
    <t>سپرده بلند مدت بانک ملت پونک  9111070749</t>
  </si>
  <si>
    <t>سپرده بلند مدت بانک ملت پونک  9111082334</t>
  </si>
  <si>
    <t>سپرده بلند مدت بانک ملت پونک  9111080649</t>
  </si>
  <si>
    <t>سپرده بلند مدت بانک ملت پونک  9111078452</t>
  </si>
  <si>
    <t>سپرده بلند مدت موسسه اعتباری ملل جنت آباد 041460345000000527</t>
  </si>
  <si>
    <t>سپرده بلند مدت بانک ملت پونک 9114148241</t>
  </si>
  <si>
    <t>سپرده بلند مدت بانک ملت پونک 9114930983</t>
  </si>
  <si>
    <t>سپرده بلند مدت بانک ملت پونک 9115525665</t>
  </si>
  <si>
    <t>سپرده کوتاه مدت بانک تجارت نجات الهی شمالی ( حساب جاری) 177002431115</t>
  </si>
  <si>
    <t>سپرده کوتاه مدت بانک تجارت نجات الهی شمالی (کوتاه مدت) 0279000820826</t>
  </si>
  <si>
    <t>سپرده بلند مدت بانک تجارت نجات الهی شمالی 0479602341456</t>
  </si>
  <si>
    <t>سپرده بلند مدت موسسه اعتباری ملل جنت آباد 041460345000000561</t>
  </si>
  <si>
    <t>سپرده بلند مدت موسسه اعتباری ملل بلوار دریا 053560345000000563</t>
  </si>
  <si>
    <t>سپرده بلند مدت موسسه اعتباری ملل بلوار دریا 053560345000000592</t>
  </si>
  <si>
    <t>سپرده بلند مدت بانک تجارت نجات الهی شمالی 0479602515788</t>
  </si>
  <si>
    <t>سپرده بلند مدت موسسه اعتباری ملل بلوار دریا 053560345000000639</t>
  </si>
  <si>
    <t>سپرده بلند مدت موسسه اعتباری ملل بلوار دریا 053560345000000653</t>
  </si>
  <si>
    <t>سپرده بلند مدت موسسه اعتباری ملل بلوار دریا 053560345000000665</t>
  </si>
  <si>
    <t>سپرده بلند مدت موسسه اعتباری ملل بلوار دریا 053560345000000670</t>
  </si>
  <si>
    <t>سپرده بلند مدت بانک گردشگری قیطریه 13333315420801</t>
  </si>
  <si>
    <t>سپرده بلند مدت موسسه اعتباری ملل جنت آباد 041460345000000691</t>
  </si>
  <si>
    <t>سپرده بلند مدت بانک گردشگری قیطریه 13333315420802</t>
  </si>
  <si>
    <t>سپرده بلند مدت بانک گردشگری قیطریه 13333315420803</t>
  </si>
  <si>
    <t>سپرده بلند مدت بانک گردشگری قیطریه 13333315420804</t>
  </si>
  <si>
    <t>سپرده بلند مدت بانک گردشگری قیطریه 13333315420805</t>
  </si>
  <si>
    <t>سپرده بلند مدت موسسه اعتباری ملل جنت آباد 041460345000000708</t>
  </si>
  <si>
    <t>سپرده بلند مدت موسسه اعتباری ملل بلوار دریا 053560345000000709</t>
  </si>
  <si>
    <t>سپرده بلند مدت موسسه اعتباری ملل بلوار دریا 053560345000000716</t>
  </si>
  <si>
    <t>سپرده بلند مدت بانک تجارت مطهری دریای نور 0479602785530</t>
  </si>
  <si>
    <t>سپرده بلند مدت بانک تجارت سه راه آذری 0479602795242</t>
  </si>
  <si>
    <t>سپرده بلند مدت بانک تجارت  ولیعصر امیراکرم 0479602795385</t>
  </si>
  <si>
    <t>سپرده بلند مدت موسسه اعتباری ملل بلوار دریا 053560345000000720</t>
  </si>
  <si>
    <t>سپرده بلند مدت موسسه اعتباری ملل بلوار دریا 053560345000000726</t>
  </si>
  <si>
    <t>سپرده بلند مدت موسسه اعتباری ملل جنت آباد 041460345000000733</t>
  </si>
  <si>
    <t>سپرده بلند مدت موسسه اعتباری ملل بلوار دریا 053560345000000736</t>
  </si>
  <si>
    <t>سپرده بلند مدت موسسه اعتباری ملل جنت آباد 041460345000000734</t>
  </si>
  <si>
    <t>سپرده بلند مدت موسسه اعتباری ملل بلوار دریا 053560388000000011</t>
  </si>
  <si>
    <t>سپرده بلند مدت بانک گردشگری قیطریه 13333315420806</t>
  </si>
  <si>
    <t>سپرده بلند مدت بانک گردشگری قیطریه 13330115420802</t>
  </si>
  <si>
    <t>سپرده بلند مدت موسسه اعتباری ملل جنت آباد 041460345000000743</t>
  </si>
  <si>
    <t>سپرده بلند مدت موسسه اعتباری ملل بلوار دریا 053560388000000018</t>
  </si>
  <si>
    <t>سپرده بلند مدت بانک تجارت سه راه آذری 0479602971933</t>
  </si>
  <si>
    <t>سپرده بلند مدت موسسه اعتباری ملل بلوار دریا 053560388000000039</t>
  </si>
  <si>
    <t>سپرده بلند مدت موسسه اعتباری ملل جنت آباد 041460345000000753</t>
  </si>
  <si>
    <t>سپرده بلند مدت موسسه اعتباری ملل جنت آباد 041460345000000756</t>
  </si>
  <si>
    <t>سپرده بلند مدت موسسه اعتباری ملل بلوار دریا 053560388000000043</t>
  </si>
  <si>
    <t>سپرده بلند مدت موسسه اعتباری ملل بلوار دریا 053560388000000051</t>
  </si>
  <si>
    <t>سپرده بلند مدت موسسه اعتباری ملل جنت آباد 041460345000000762</t>
  </si>
  <si>
    <t>سپرده بلند مدت بانک تجارت تخصصی بورس 0479603088245</t>
  </si>
  <si>
    <t>سپرده کوتاه مدت بانک صادرات بورس کالا ( کوتاه مدت) 0219058905009</t>
  </si>
  <si>
    <t>سپرده بلند مدت بانک صادرات بورس کالا 0407306405008</t>
  </si>
  <si>
    <t>سپرده بلند مدت بانک صادرات بورس کالا 0407306417006</t>
  </si>
  <si>
    <t>سپرده بلند مدت بانک صادرات بورس کالا 0407306416000</t>
  </si>
  <si>
    <t>سپرده بلند مدت بانک صادرات بورس کالا 0407306402003</t>
  </si>
  <si>
    <t>سپرده بلند مدت بانک صادرات بورس کالا 0407306413006</t>
  </si>
  <si>
    <t>سپرده بلند مدت بانک صادرات بورس کالا 0407306401005</t>
  </si>
  <si>
    <t>سپرده بلند مدت بانک صادرات بورس کالا 0407306415002</t>
  </si>
  <si>
    <t>سپرده بلند مدت موسسه اعتباری ملل بلوار دریا 053560388000000077</t>
  </si>
  <si>
    <t>سپرده بلند مدت بانک صادرات بورس کالا 0407313338002</t>
  </si>
  <si>
    <t>سپرده بلند مدت بانک صادرات بورس کالا 0407314758001</t>
  </si>
  <si>
    <t>سپرده بلند مدت موسسه اعتباری ملل بلوار دریا 053560388000000095</t>
  </si>
  <si>
    <t>سپرده بلند مدت موسسه اعتباری ملل جنت آباد 041460345000000773</t>
  </si>
  <si>
    <t>داروسازی‌ امین‌</t>
  </si>
  <si>
    <t>طی تیر  ماه</t>
  </si>
  <si>
    <t>از ابتدای سال مالی تا پایان تیر ماه</t>
  </si>
  <si>
    <t>از ابتدای سال مالی تا پایان تیر  ماه</t>
  </si>
  <si>
    <t>صورت وضعیت درآمدها</t>
  </si>
  <si>
    <t>سپرده بلند مدت بانک گردشگری مرکزی 110140515420804</t>
  </si>
  <si>
    <t>سپرده بلند مدت بانک گردشگری مرکزی 110140515420805</t>
  </si>
  <si>
    <t>سپرده بلند مدت بانک گردشگری مرکزی 110140515420806</t>
  </si>
  <si>
    <t>سپرده بلند مدت بانک گردشگری مرکزی 110140515420807</t>
  </si>
  <si>
    <t>سپرده بلند مدت بانک گردشگری مرکزی 1101405154208015</t>
  </si>
  <si>
    <t>سپرده بلند مدت بانک گردشگری مرکزی 1101405154208016</t>
  </si>
  <si>
    <t>سپرده بلند مدت بانک گردشگری مرکزی 1101405154208018</t>
  </si>
  <si>
    <t>سپرده بلند مدت بانک گردشگری مرکزی 1101405154208019</t>
  </si>
  <si>
    <t>سپرده بلند مدت بانک گردشگری مرکزی 1101405154208020</t>
  </si>
  <si>
    <t>سپرده بلند مدت بانک گردشگری مرکزی 1101405154208021</t>
  </si>
  <si>
    <t>سپرده بلند مدت بانک گردشگری مرکزی 1101405154208022</t>
  </si>
  <si>
    <t>سپرده بلند مدت بانک گردشگری مرکزی 1101405154208023</t>
  </si>
  <si>
    <t>سپرده بلند مدت بانک گردشگری مرکزی  1101405154208024</t>
  </si>
  <si>
    <t>سپرده بلند مدت بانک گردشگری مرکزی 1101405154208025</t>
  </si>
  <si>
    <t>سپرده بلند مدت موسسه اعتباری ملل بلوار دریا 053560345000000454</t>
  </si>
  <si>
    <t>سپرده بلند مدت موسسه اعتباری ملل جنت آباد 041460345000000453</t>
  </si>
  <si>
    <t>سپرده بلند مدت بانک گردشگری مرکزی 1101405154208026</t>
  </si>
  <si>
    <t>سپرده بلند مدت موسسه اعتباری ملل جنت آباد 041460345000000462</t>
  </si>
  <si>
    <t>سپرده بلند مدت موسسه اعتباری ملل جنت آباد 014160345000000465</t>
  </si>
  <si>
    <t>سپرده بلند مدت موسسه اعتباری ملل بلوار دریا 053560345000000474</t>
  </si>
  <si>
    <t>سپرده بلند مدت موسسه اعتباری ملل بلوار دریا 053560345000000477</t>
  </si>
  <si>
    <t>سپرده بلند مدت بانک گردشگری مرکزی 1101405154208027</t>
  </si>
  <si>
    <t>سپرده بلند مدت بانک گردشگری مرکزی 1101405154208028</t>
  </si>
  <si>
    <t>سپرده بلند مدت بانک گردشگری مرکزی 1101405154208029</t>
  </si>
  <si>
    <t>سپرده بلند مدت بانک گردشگری مرکزی 1101405154208030</t>
  </si>
  <si>
    <t>سپرده بلند مدت بانک گردشگری مرکزی 1101405154208031</t>
  </si>
  <si>
    <t>سپرده بلند مدت بانک گردشگری مرکزی 1101405154208032</t>
  </si>
  <si>
    <t>سپرده بلند مدت موسسه اعتباری ملل بلوار دریا 053560345000000499</t>
  </si>
  <si>
    <t>سپرده بلند مدت بانک گردشگری مرکزی 11033315420801</t>
  </si>
  <si>
    <t>سپرده بلند مدت بانک گردشگری مرکزی 1101405154208033</t>
  </si>
  <si>
    <t>سپرده بلند مدت موسسه اعتباری ملل بلوار دریا 053560345000000613</t>
  </si>
  <si>
    <t>سپرده بلند مدت بانک گردشگری مرکزی 11033315420802</t>
  </si>
  <si>
    <t>سپرده بلند مدت موسسه اعتباری ملل بلوار دریا 053560345000000638</t>
  </si>
  <si>
    <t xml:space="preserve">جمع </t>
  </si>
  <si>
    <t>معین برای سایر درآمدهای تنزیل سود بانک</t>
  </si>
  <si>
    <t>تعدیل کارمزد کارگزار</t>
  </si>
  <si>
    <t>ظامین4041</t>
  </si>
  <si>
    <t>-100.00%</t>
  </si>
  <si>
    <t>….</t>
  </si>
  <si>
    <t>صندوق سرمایه‌گذاری در اوراق بهادار بادرآمد ثابت ماهور</t>
  </si>
  <si>
    <t>‫صورت وضعیت پورتفوی</t>
  </si>
  <si>
    <t>برای ماه منتهی به 31 تیر ماه  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</si>
</sst>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?_);_(@_)"/>
  </numFmts>
  <fonts count="29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i/>
      <sz val="10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0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8"/>
      <color theme="1"/>
      <name val="B Nazanin"/>
      <charset val="178"/>
    </font>
    <font>
      <sz val="11"/>
      <color theme="1"/>
      <name val="Calibri"/>
      <family val="2"/>
      <charset val="178"/>
      <scheme val="minor"/>
    </font>
    <font>
      <b/>
      <sz val="15"/>
      <color rgb="FF000000"/>
      <name val="B Nazanin"/>
      <charset val="178"/>
    </font>
    <font>
      <b/>
      <sz val="14"/>
      <color rgb="FF000000"/>
      <name val="B Nazanin"/>
      <charset val="178"/>
    </font>
    <font>
      <sz val="12"/>
      <color theme="1"/>
      <name val="B Nazanin"/>
      <charset val="178"/>
    </font>
    <font>
      <sz val="11"/>
      <color rgb="FF000000"/>
      <name val="B Nazanin"/>
      <charset val="178"/>
    </font>
    <font>
      <b/>
      <sz val="12"/>
      <color rgb="FF000000"/>
      <name val="B Nazanin"/>
      <charset val="178"/>
    </font>
    <font>
      <b/>
      <sz val="11"/>
      <color rgb="FF0062AC"/>
      <name val="B Titr"/>
      <charset val="178"/>
    </font>
    <font>
      <b/>
      <sz val="9"/>
      <color rgb="FF000000"/>
      <name val="B Nazanin"/>
      <charset val="178"/>
    </font>
    <font>
      <sz val="11"/>
      <name val="Calibri"/>
      <family val="2"/>
    </font>
    <font>
      <b/>
      <sz val="14"/>
      <name val="B Nazanin"/>
      <charset val="178"/>
    </font>
    <font>
      <sz val="14"/>
      <name val="B Nazanin"/>
      <charset val="178"/>
    </font>
    <font>
      <sz val="9"/>
      <color theme="1"/>
      <name val="Calibri"/>
      <family val="2"/>
      <charset val="178"/>
      <scheme val="minor"/>
    </font>
    <font>
      <b/>
      <sz val="12"/>
      <name val="B Nazanin"/>
      <charset val="178"/>
    </font>
    <font>
      <b/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4">
    <xf numFmtId="0" fontId="0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3" fillId="0" borderId="0"/>
  </cellStyleXfs>
  <cellXfs count="298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3" fillId="0" borderId="0" xfId="0" applyFont="1" applyAlignment="1">
      <alignment vertical="center" wrapText="1" readingOrder="2"/>
    </xf>
    <xf numFmtId="0" fontId="2" fillId="0" borderId="0" xfId="0" applyFont="1"/>
    <xf numFmtId="0" fontId="3" fillId="0" borderId="4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right" vertical="center" wrapText="1" readingOrder="2"/>
    </xf>
    <xf numFmtId="0" fontId="2" fillId="0" borderId="2" xfId="0" applyFont="1" applyBorder="1" applyAlignment="1">
      <alignment horizontal="center" vertical="center" readingOrder="2"/>
    </xf>
    <xf numFmtId="0" fontId="7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readingOrder="2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1" fillId="0" borderId="4" xfId="0" applyFont="1" applyBorder="1"/>
    <xf numFmtId="0" fontId="8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49" fontId="5" fillId="0" borderId="0" xfId="0" applyNumberFormat="1" applyFont="1" applyAlignment="1">
      <alignment horizontal="center" vertical="center" readingOrder="2"/>
    </xf>
    <xf numFmtId="0" fontId="3" fillId="0" borderId="1" xfId="0" applyFont="1" applyBorder="1" applyAlignment="1">
      <alignment vertical="center" wrapText="1" readingOrder="2"/>
    </xf>
    <xf numFmtId="0" fontId="4" fillId="0" borderId="1" xfId="0" applyFont="1" applyBorder="1" applyAlignment="1">
      <alignment vertical="center" wrapText="1" readingOrder="2"/>
    </xf>
    <xf numFmtId="0" fontId="1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 readingOrder="2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2" fillId="0" borderId="0" xfId="1" applyNumberFormat="1" applyFont="1" applyAlignment="1">
      <alignment horizontal="center" vertical="center" readingOrder="2"/>
    </xf>
    <xf numFmtId="164" fontId="2" fillId="0" borderId="0" xfId="1" applyNumberFormat="1" applyFont="1" applyAlignment="1">
      <alignment vertical="center" readingOrder="2"/>
    </xf>
    <xf numFmtId="164" fontId="2" fillId="0" borderId="2" xfId="0" applyNumberFormat="1" applyFont="1" applyBorder="1" applyAlignment="1">
      <alignment horizontal="center" vertical="center" wrapText="1" readingOrder="2"/>
    </xf>
    <xf numFmtId="164" fontId="2" fillId="0" borderId="2" xfId="0" applyNumberFormat="1" applyFont="1" applyBorder="1" applyAlignment="1">
      <alignment horizontal="center" vertical="center" readingOrder="2"/>
    </xf>
    <xf numFmtId="164" fontId="2" fillId="0" borderId="0" xfId="0" applyNumberFormat="1" applyFont="1" applyAlignment="1">
      <alignment horizontal="center" vertical="center" readingOrder="2"/>
    </xf>
    <xf numFmtId="164" fontId="2" fillId="0" borderId="0" xfId="0" applyNumberFormat="1" applyFont="1" applyAlignment="1">
      <alignment horizontal="center" vertical="center" wrapText="1" readingOrder="2"/>
    </xf>
    <xf numFmtId="0" fontId="16" fillId="0" borderId="0" xfId="0" applyFont="1" applyAlignment="1">
      <alignment vertical="center"/>
    </xf>
    <xf numFmtId="0" fontId="6" fillId="0" borderId="7" xfId="0" applyFont="1" applyBorder="1" applyAlignment="1">
      <alignment vertical="top"/>
    </xf>
    <xf numFmtId="164" fontId="6" fillId="0" borderId="7" xfId="1" applyNumberFormat="1" applyFont="1" applyBorder="1" applyAlignment="1">
      <alignment vertical="top"/>
    </xf>
    <xf numFmtId="0" fontId="18" fillId="0" borderId="0" xfId="0" applyFont="1" applyAlignment="1">
      <alignment horizontal="center" vertical="center" readingOrder="2"/>
    </xf>
    <xf numFmtId="0" fontId="6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18" fillId="0" borderId="0" xfId="1" applyNumberFormat="1" applyFont="1" applyAlignment="1">
      <alignment horizontal="center" vertical="center" readingOrder="2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0" fontId="19" fillId="0" borderId="7" xfId="0" applyFont="1" applyBorder="1" applyAlignment="1">
      <alignment vertical="top"/>
    </xf>
    <xf numFmtId="0" fontId="19" fillId="0" borderId="0" xfId="0" applyFont="1" applyAlignment="1">
      <alignment vertical="top"/>
    </xf>
    <xf numFmtId="0" fontId="19" fillId="0" borderId="8" xfId="0" applyFont="1" applyBorder="1" applyAlignment="1">
      <alignment vertical="top"/>
    </xf>
    <xf numFmtId="164" fontId="2" fillId="0" borderId="0" xfId="1" applyNumberFormat="1" applyFont="1" applyAlignment="1">
      <alignment horizontal="center" vertical="center" wrapText="1" readingOrder="2"/>
    </xf>
    <xf numFmtId="1" fontId="2" fillId="0" borderId="0" xfId="1" applyNumberFormat="1" applyFont="1" applyAlignment="1">
      <alignment horizontal="center" vertical="center" readingOrder="2"/>
    </xf>
    <xf numFmtId="1" fontId="2" fillId="0" borderId="0" xfId="0" applyNumberFormat="1" applyFont="1" applyAlignment="1">
      <alignment horizontal="center" vertical="center" wrapText="1" readingOrder="2"/>
    </xf>
    <xf numFmtId="1" fontId="2" fillId="0" borderId="0" xfId="1" applyNumberFormat="1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3" fontId="19" fillId="0" borderId="8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7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6" fillId="0" borderId="8" xfId="0" applyFont="1" applyBorder="1" applyAlignment="1">
      <alignment horizontal="right" vertical="top"/>
    </xf>
    <xf numFmtId="0" fontId="6" fillId="0" borderId="8" xfId="0" applyFont="1" applyBorder="1" applyAlignment="1">
      <alignment vertical="top"/>
    </xf>
    <xf numFmtId="0" fontId="2" fillId="0" borderId="0" xfId="0" applyFont="1" applyBorder="1" applyAlignment="1">
      <alignment horizontal="right" vertical="center" wrapText="1" readingOrder="2"/>
    </xf>
    <xf numFmtId="3" fontId="6" fillId="0" borderId="7" xfId="0" applyNumberFormat="1" applyFont="1" applyBorder="1" applyAlignment="1">
      <alignment horizontal="right" vertical="top"/>
    </xf>
    <xf numFmtId="3" fontId="6" fillId="0" borderId="0" xfId="0" applyNumberFormat="1" applyFont="1" applyAlignment="1">
      <alignment horizontal="right" vertical="top"/>
    </xf>
    <xf numFmtId="3" fontId="6" fillId="0" borderId="8" xfId="0" applyNumberFormat="1" applyFont="1" applyBorder="1" applyAlignment="1">
      <alignment horizontal="right" vertical="top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0" xfId="0" applyNumberFormat="1" applyFont="1" applyAlignment="1">
      <alignment horizontal="center" vertical="center" readingOrder="2"/>
    </xf>
    <xf numFmtId="3" fontId="2" fillId="0" borderId="1" xfId="0" applyNumberFormat="1" applyFont="1" applyBorder="1" applyAlignment="1">
      <alignment horizontal="center" vertical="center" readingOrder="2"/>
    </xf>
    <xf numFmtId="3" fontId="6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0" fontId="6" fillId="0" borderId="9" xfId="0" applyFont="1" applyBorder="1" applyAlignment="1">
      <alignment vertical="top"/>
    </xf>
    <xf numFmtId="3" fontId="6" fillId="0" borderId="9" xfId="0" applyNumberFormat="1" applyFont="1" applyBorder="1" applyAlignment="1">
      <alignment horizontal="right" vertical="top"/>
    </xf>
    <xf numFmtId="3" fontId="4" fillId="0" borderId="9" xfId="0" applyNumberFormat="1" applyFont="1" applyBorder="1" applyAlignment="1">
      <alignment horizontal="center" vertical="center"/>
    </xf>
    <xf numFmtId="10" fontId="4" fillId="0" borderId="3" xfId="2" applyNumberFormat="1" applyFont="1" applyBorder="1" applyAlignment="1">
      <alignment horizontal="center" vertical="center" wrapText="1" readingOrder="2"/>
    </xf>
    <xf numFmtId="3" fontId="6" fillId="0" borderId="0" xfId="0" applyNumberFormat="1" applyFont="1" applyBorder="1" applyAlignment="1">
      <alignment vertical="top"/>
    </xf>
    <xf numFmtId="3" fontId="4" fillId="0" borderId="5" xfId="0" applyNumberFormat="1" applyFont="1" applyBorder="1" applyAlignment="1">
      <alignment horizontal="center" vertical="center" wrapText="1" readingOrder="2"/>
    </xf>
    <xf numFmtId="10" fontId="4" fillId="0" borderId="2" xfId="0" applyNumberFormat="1" applyFont="1" applyBorder="1" applyAlignment="1">
      <alignment horizontal="center" vertical="center" wrapText="1" readingOrder="2"/>
    </xf>
    <xf numFmtId="0" fontId="4" fillId="0" borderId="4" xfId="0" applyFont="1" applyBorder="1" applyAlignment="1">
      <alignment horizontal="center" vertical="center" wrapText="1" readingOrder="2"/>
    </xf>
    <xf numFmtId="3" fontId="6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8" xfId="0" applyFont="1" applyBorder="1" applyAlignment="1">
      <alignment vertical="top"/>
    </xf>
    <xf numFmtId="37" fontId="6" fillId="0" borderId="1" xfId="0" applyNumberFormat="1" applyFont="1" applyBorder="1" applyAlignment="1">
      <alignment horizontal="center" vertical="center"/>
    </xf>
    <xf numFmtId="37" fontId="6" fillId="0" borderId="8" xfId="0" applyNumberFormat="1" applyFont="1" applyBorder="1" applyAlignment="1">
      <alignment horizontal="center" vertical="center"/>
    </xf>
    <xf numFmtId="37" fontId="6" fillId="0" borderId="7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 readingOrder="2"/>
    </xf>
    <xf numFmtId="3" fontId="6" fillId="0" borderId="5" xfId="0" applyNumberFormat="1" applyFont="1" applyBorder="1" applyAlignment="1">
      <alignment horizontal="center" vertical="center" wrapText="1" readingOrder="2"/>
    </xf>
    <xf numFmtId="3" fontId="6" fillId="0" borderId="1" xfId="0" applyNumberFormat="1" applyFont="1" applyBorder="1" applyAlignment="1">
      <alignment horizontal="center" vertical="center" wrapText="1" readingOrder="2"/>
    </xf>
    <xf numFmtId="37" fontId="6" fillId="0" borderId="5" xfId="0" applyNumberFormat="1" applyFont="1" applyBorder="1" applyAlignment="1">
      <alignment horizontal="center" vertical="center" wrapText="1" readingOrder="2"/>
    </xf>
    <xf numFmtId="3" fontId="6" fillId="0" borderId="2" xfId="0" applyNumberFormat="1" applyFont="1" applyBorder="1" applyAlignment="1">
      <alignment horizontal="center" vertical="center" wrapText="1" readingOrder="2"/>
    </xf>
    <xf numFmtId="37" fontId="6" fillId="0" borderId="0" xfId="0" applyNumberFormat="1" applyFont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/>
    </xf>
    <xf numFmtId="37" fontId="5" fillId="0" borderId="10" xfId="0" applyNumberFormat="1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 vertical="center"/>
    </xf>
    <xf numFmtId="0" fontId="0" fillId="0" borderId="0" xfId="0" applyBorder="1"/>
    <xf numFmtId="3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 readingOrder="2"/>
    </xf>
    <xf numFmtId="0" fontId="2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top"/>
    </xf>
    <xf numFmtId="0" fontId="18" fillId="0" borderId="0" xfId="0" applyFont="1" applyAlignment="1">
      <alignment vertical="center" wrapText="1"/>
    </xf>
    <xf numFmtId="0" fontId="22" fillId="0" borderId="4" xfId="0" applyFont="1" applyBorder="1" applyAlignment="1">
      <alignment horizontal="center" vertical="center" wrapText="1" readingOrder="2"/>
    </xf>
    <xf numFmtId="0" fontId="24" fillId="0" borderId="0" xfId="3" applyFont="1"/>
    <xf numFmtId="0" fontId="23" fillId="0" borderId="0" xfId="3"/>
    <xf numFmtId="0" fontId="25" fillId="0" borderId="0" xfId="3" applyFont="1" applyAlignment="1">
      <alignment vertical="center"/>
    </xf>
    <xf numFmtId="0" fontId="25" fillId="0" borderId="0" xfId="3" applyFont="1"/>
    <xf numFmtId="0" fontId="24" fillId="0" borderId="0" xfId="3" applyFont="1" applyAlignment="1">
      <alignment vertical="center"/>
    </xf>
    <xf numFmtId="164" fontId="5" fillId="0" borderId="2" xfId="1" applyNumberFormat="1" applyFont="1" applyBorder="1" applyAlignment="1">
      <alignment horizontal="center" vertical="center" readingOrder="2"/>
    </xf>
    <xf numFmtId="0" fontId="5" fillId="0" borderId="0" xfId="0" applyFont="1" applyAlignment="1">
      <alignment horizontal="center" vertical="center" wrapText="1" readingOrder="2"/>
    </xf>
    <xf numFmtId="164" fontId="5" fillId="0" borderId="2" xfId="0" applyNumberFormat="1" applyFont="1" applyBorder="1" applyAlignment="1">
      <alignment horizontal="center" vertical="center" readingOrder="2"/>
    </xf>
    <xf numFmtId="164" fontId="5" fillId="0" borderId="2" xfId="0" applyNumberFormat="1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center" vertical="center" readingOrder="2"/>
    </xf>
    <xf numFmtId="3" fontId="5" fillId="0" borderId="2" xfId="0" applyNumberFormat="1" applyFont="1" applyBorder="1" applyAlignment="1">
      <alignment horizontal="center" vertical="center" readingOrder="2"/>
    </xf>
    <xf numFmtId="3" fontId="5" fillId="0" borderId="2" xfId="0" applyNumberFormat="1" applyFont="1" applyBorder="1" applyAlignment="1">
      <alignment horizontal="center" vertical="center" wrapText="1" readingOrder="2"/>
    </xf>
    <xf numFmtId="3" fontId="12" fillId="0" borderId="2" xfId="0" applyNumberFormat="1" applyFont="1" applyBorder="1" applyAlignment="1">
      <alignment horizontal="center" vertical="center" readingOrder="2"/>
    </xf>
    <xf numFmtId="0" fontId="12" fillId="0" borderId="0" xfId="0" applyFont="1" applyAlignment="1">
      <alignment horizontal="center" vertical="center" wrapText="1" readingOrder="2"/>
    </xf>
    <xf numFmtId="3" fontId="12" fillId="0" borderId="2" xfId="0" applyNumberFormat="1" applyFont="1" applyBorder="1" applyAlignment="1">
      <alignment horizontal="center" vertical="center" wrapText="1" readingOrder="2"/>
    </xf>
    <xf numFmtId="0" fontId="12" fillId="0" borderId="2" xfId="0" applyFont="1" applyBorder="1" applyAlignment="1">
      <alignment horizontal="center" vertical="center" readingOrder="2"/>
    </xf>
    <xf numFmtId="0" fontId="12" fillId="0" borderId="0" xfId="0" applyFont="1" applyAlignment="1">
      <alignment horizontal="center"/>
    </xf>
    <xf numFmtId="3" fontId="0" fillId="0" borderId="0" xfId="0" applyNumberFormat="1"/>
    <xf numFmtId="3" fontId="5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2" fillId="0" borderId="0" xfId="2" applyNumberFormat="1" applyFont="1"/>
    <xf numFmtId="10" fontId="2" fillId="0" borderId="0" xfId="2" applyNumberFormat="1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10" fontId="2" fillId="0" borderId="5" xfId="2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 wrapText="1" readingOrder="2"/>
    </xf>
    <xf numFmtId="10" fontId="2" fillId="0" borderId="0" xfId="2" applyNumberFormat="1" applyFont="1" applyFill="1" applyAlignment="1">
      <alignment horizontal="center" vertical="center" wrapText="1" readingOrder="2"/>
    </xf>
    <xf numFmtId="10" fontId="1" fillId="0" borderId="0" xfId="2" applyNumberFormat="1" applyFont="1" applyAlignment="1">
      <alignment horizontal="center" vertical="center" wrapText="1" readingOrder="2"/>
    </xf>
    <xf numFmtId="10" fontId="12" fillId="0" borderId="2" xfId="0" applyNumberFormat="1" applyFont="1" applyBorder="1" applyAlignment="1">
      <alignment horizontal="center" vertical="center" wrapText="1" readingOrder="2"/>
    </xf>
    <xf numFmtId="10" fontId="2" fillId="0" borderId="0" xfId="2" applyNumberFormat="1" applyFont="1" applyAlignment="1">
      <alignment horizontal="center" vertical="center" wrapText="1" readingOrder="2"/>
    </xf>
    <xf numFmtId="10" fontId="2" fillId="0" borderId="5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6" fillId="0" borderId="7" xfId="0" applyNumberFormat="1" applyFont="1" applyBorder="1" applyAlignment="1">
      <alignment vertical="top"/>
    </xf>
    <xf numFmtId="164" fontId="2" fillId="0" borderId="0" xfId="1" applyNumberFormat="1" applyFont="1"/>
    <xf numFmtId="164" fontId="2" fillId="0" borderId="0" xfId="0" applyNumberFormat="1" applyFont="1"/>
    <xf numFmtId="10" fontId="4" fillId="0" borderId="4" xfId="2" applyNumberFormat="1" applyFont="1" applyBorder="1" applyAlignment="1">
      <alignment horizontal="center" vertical="center" wrapText="1" readingOrder="2"/>
    </xf>
    <xf numFmtId="10" fontId="4" fillId="0" borderId="5" xfId="0" applyNumberFormat="1" applyFont="1" applyBorder="1" applyAlignment="1">
      <alignment horizontal="center" vertical="center" wrapText="1" readingOrder="2"/>
    </xf>
    <xf numFmtId="10" fontId="8" fillId="0" borderId="0" xfId="2" applyNumberFormat="1" applyFont="1" applyAlignment="1">
      <alignment vertical="center" readingOrder="2"/>
    </xf>
    <xf numFmtId="3" fontId="27" fillId="0" borderId="0" xfId="0" applyNumberFormat="1" applyFont="1" applyBorder="1" applyAlignment="1">
      <alignment horizontal="center" vertical="center" readingOrder="2"/>
    </xf>
    <xf numFmtId="37" fontId="27" fillId="0" borderId="0" xfId="0" applyNumberFormat="1" applyFont="1" applyBorder="1" applyAlignment="1">
      <alignment horizontal="center" vertical="center" readingOrder="2"/>
    </xf>
    <xf numFmtId="10" fontId="4" fillId="0" borderId="0" xfId="2" applyNumberFormat="1" applyFont="1" applyAlignment="1">
      <alignment horizontal="center" vertical="center" wrapText="1" readingOrder="2"/>
    </xf>
    <xf numFmtId="10" fontId="4" fillId="0" borderId="1" xfId="2" applyNumberFormat="1" applyFont="1" applyBorder="1" applyAlignment="1">
      <alignment horizontal="center" vertical="center" wrapText="1" readingOrder="2"/>
    </xf>
    <xf numFmtId="10" fontId="4" fillId="0" borderId="0" xfId="2" applyNumberFormat="1" applyFont="1" applyBorder="1" applyAlignment="1">
      <alignment horizontal="center" vertical="center" wrapText="1" readingOrder="2"/>
    </xf>
    <xf numFmtId="10" fontId="6" fillId="0" borderId="2" xfId="0" applyNumberFormat="1" applyFont="1" applyBorder="1" applyAlignment="1">
      <alignment horizontal="center" vertical="center" wrapText="1" readingOrder="2"/>
    </xf>
    <xf numFmtId="10" fontId="6" fillId="0" borderId="7" xfId="2" applyNumberFormat="1" applyFont="1" applyBorder="1" applyAlignment="1">
      <alignment horizontal="center" vertical="center"/>
    </xf>
    <xf numFmtId="10" fontId="6" fillId="0" borderId="0" xfId="2" applyNumberFormat="1" applyFont="1" applyBorder="1" applyAlignment="1">
      <alignment horizontal="center" vertical="center"/>
    </xf>
    <xf numFmtId="10" fontId="6" fillId="0" borderId="1" xfId="2" applyNumberFormat="1" applyFont="1" applyBorder="1" applyAlignment="1">
      <alignment horizontal="center" vertical="center"/>
    </xf>
    <xf numFmtId="10" fontId="6" fillId="0" borderId="12" xfId="2" applyNumberFormat="1" applyFont="1" applyBorder="1" applyAlignment="1">
      <alignment horizontal="center" vertical="center"/>
    </xf>
    <xf numFmtId="37" fontId="0" fillId="0" borderId="0" xfId="0" applyNumberFormat="1"/>
    <xf numFmtId="37" fontId="6" fillId="0" borderId="8" xfId="0" applyNumberFormat="1" applyFont="1" applyFill="1" applyBorder="1" applyAlignment="1">
      <alignment horizontal="center" vertical="center"/>
    </xf>
    <xf numFmtId="43" fontId="2" fillId="0" borderId="0" xfId="1" applyFont="1"/>
    <xf numFmtId="0" fontId="3" fillId="0" borderId="4" xfId="0" applyFont="1" applyBorder="1" applyAlignment="1">
      <alignment horizontal="center" vertical="center" wrapText="1" readingOrder="2"/>
    </xf>
    <xf numFmtId="3" fontId="6" fillId="0" borderId="0" xfId="0" applyNumberFormat="1" applyFont="1" applyFill="1" applyAlignment="1">
      <alignment horizontal="center" vertical="center"/>
    </xf>
    <xf numFmtId="165" fontId="2" fillId="0" borderId="0" xfId="0" applyNumberFormat="1" applyFont="1"/>
    <xf numFmtId="3" fontId="2" fillId="0" borderId="0" xfId="0" applyNumberFormat="1" applyFont="1"/>
    <xf numFmtId="37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vertical="top"/>
    </xf>
    <xf numFmtId="37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 readingOrder="2"/>
    </xf>
    <xf numFmtId="0" fontId="2" fillId="0" borderId="0" xfId="0" applyFont="1" applyFill="1"/>
    <xf numFmtId="0" fontId="5" fillId="0" borderId="1" xfId="0" applyFont="1" applyFill="1" applyBorder="1" applyAlignment="1">
      <alignment horizontal="center"/>
    </xf>
    <xf numFmtId="10" fontId="6" fillId="0" borderId="7" xfId="2" applyNumberFormat="1" applyFont="1" applyFill="1" applyBorder="1" applyAlignment="1">
      <alignment horizontal="center" vertical="center"/>
    </xf>
    <xf numFmtId="10" fontId="6" fillId="0" borderId="0" xfId="2" applyNumberFormat="1" applyFont="1" applyFill="1" applyAlignment="1">
      <alignment horizontal="center" vertical="center"/>
    </xf>
    <xf numFmtId="10" fontId="6" fillId="0" borderId="1" xfId="2" applyNumberFormat="1" applyFont="1" applyFill="1" applyBorder="1" applyAlignment="1">
      <alignment horizontal="center" vertical="center"/>
    </xf>
    <xf numFmtId="9" fontId="6" fillId="0" borderId="12" xfId="2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readingOrder="2"/>
    </xf>
    <xf numFmtId="10" fontId="27" fillId="0" borderId="0" xfId="2" applyNumberFormat="1" applyFont="1" applyBorder="1" applyAlignment="1">
      <alignment horizontal="center" vertical="center" readingOrder="2"/>
    </xf>
    <xf numFmtId="9" fontId="27" fillId="0" borderId="0" xfId="2" applyNumberFormat="1" applyFont="1" applyBorder="1" applyAlignment="1">
      <alignment horizontal="center" vertical="center" readingOrder="2"/>
    </xf>
    <xf numFmtId="3" fontId="28" fillId="0" borderId="0" xfId="0" applyNumberFormat="1" applyFont="1" applyBorder="1" applyAlignment="1">
      <alignment horizontal="center"/>
    </xf>
    <xf numFmtId="9" fontId="28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/>
    <xf numFmtId="0" fontId="5" fillId="0" borderId="0" xfId="0" applyFont="1" applyFill="1"/>
    <xf numFmtId="0" fontId="0" fillId="0" borderId="0" xfId="0" applyFill="1"/>
    <xf numFmtId="0" fontId="26" fillId="0" borderId="0" xfId="0" applyFont="1" applyFill="1"/>
    <xf numFmtId="3" fontId="0" fillId="0" borderId="0" xfId="0" applyNumberFormat="1" applyFill="1"/>
    <xf numFmtId="164" fontId="0" fillId="0" borderId="0" xfId="1" applyNumberFormat="1" applyFont="1" applyFill="1"/>
    <xf numFmtId="0" fontId="6" fillId="0" borderId="8" xfId="0" applyFont="1" applyFill="1" applyBorder="1" applyAlignment="1">
      <alignment horizontal="right" vertical="top"/>
    </xf>
    <xf numFmtId="3" fontId="6" fillId="0" borderId="8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24" fillId="0" borderId="0" xfId="3" applyFont="1" applyAlignment="1">
      <alignment horizontal="center"/>
    </xf>
    <xf numFmtId="0" fontId="24" fillId="0" borderId="0" xfId="3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wrapText="1" readingOrder="2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readingOrder="2"/>
    </xf>
    <xf numFmtId="0" fontId="1" fillId="0" borderId="1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8" fillId="0" borderId="3" xfId="0" applyFont="1" applyBorder="1" applyAlignment="1">
      <alignment horizontal="right" vertical="center" readingOrder="2"/>
    </xf>
    <xf numFmtId="0" fontId="1" fillId="0" borderId="3" xfId="0" applyFont="1" applyBorder="1" applyAlignment="1">
      <alignment horizontal="center" readingOrder="2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2"/>
    </xf>
    <xf numFmtId="0" fontId="2" fillId="0" borderId="3" xfId="0" applyFont="1" applyFill="1" applyBorder="1" applyAlignment="1">
      <alignment horizontal="center" vertical="center" wrapText="1" readingOrder="2"/>
    </xf>
    <xf numFmtId="0" fontId="2" fillId="0" borderId="1" xfId="0" applyFont="1" applyFill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 readingOrder="2"/>
    </xf>
    <xf numFmtId="0" fontId="10" fillId="0" borderId="0" xfId="0" applyFont="1" applyAlignment="1">
      <alignment horizontal="right" vertical="center" readingOrder="2"/>
    </xf>
    <xf numFmtId="0" fontId="6" fillId="0" borderId="0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right" vertical="center" readingOrder="2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 vertical="center" readingOrder="2"/>
    </xf>
    <xf numFmtId="3" fontId="2" fillId="0" borderId="1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 readingOrder="2"/>
    </xf>
    <xf numFmtId="0" fontId="5" fillId="0" borderId="1" xfId="0" applyFont="1" applyBorder="1" applyAlignment="1"/>
  </cellXfs>
  <cellStyles count="4">
    <cellStyle name="Comma" xfId="1" builtinId="3"/>
    <cellStyle name="Normal" xfId="0" builtinId="0"/>
    <cellStyle name="Normal 2" xfId="3" xr:uid="{9A77BC98-5EA5-4DA0-BE99-821F816CF5F9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68855</xdr:colOff>
      <xdr:row>0</xdr:row>
      <xdr:rowOff>0</xdr:rowOff>
    </xdr:from>
    <xdr:ext cx="3316537" cy="3396867"/>
    <xdr:pic>
      <xdr:nvPicPr>
        <xdr:cNvPr id="2" name="Picture 1">
          <a:extLst>
            <a:ext uri="{FF2B5EF4-FFF2-40B4-BE49-F238E27FC236}">
              <a16:creationId xmlns:a16="http://schemas.microsoft.com/office/drawing/2014/main" id="{584CFDA6-CF87-4FD8-9DDC-BBA74BBF2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2163072" y="0"/>
          <a:ext cx="3316537" cy="33968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7600A-CF2D-416A-8D92-D5C965049BFF}">
  <dimension ref="A20:L25"/>
  <sheetViews>
    <sheetView showGridLines="0" rightToLeft="1" tabSelected="1" topLeftCell="A11" zoomScaleNormal="100" zoomScaleSheetLayoutView="103" workbookViewId="0">
      <selection activeCell="D24" sqref="D24"/>
    </sheetView>
  </sheetViews>
  <sheetFormatPr defaultRowHeight="15" x14ac:dyDescent="0.25"/>
  <cols>
    <col min="1" max="4" width="9.140625" style="164"/>
    <col min="5" max="5" width="15.5703125" style="164" customWidth="1"/>
    <col min="6" max="16384" width="9.140625" style="164"/>
  </cols>
  <sheetData>
    <row r="20" spans="1:12" ht="26.25" customHeight="1" x14ac:dyDescent="0.6">
      <c r="A20" s="246" t="s">
        <v>263</v>
      </c>
      <c r="B20" s="246"/>
      <c r="C20" s="246"/>
      <c r="D20" s="246"/>
      <c r="E20" s="246"/>
      <c r="F20" s="167"/>
      <c r="G20" s="167"/>
      <c r="H20" s="167"/>
      <c r="I20" s="163"/>
      <c r="J20" s="163"/>
      <c r="K20" s="245"/>
      <c r="L20" s="245"/>
    </row>
    <row r="21" spans="1:12" ht="24" x14ac:dyDescent="0.6">
      <c r="A21" s="246" t="s">
        <v>264</v>
      </c>
      <c r="B21" s="246"/>
      <c r="C21" s="246"/>
      <c r="D21" s="246"/>
      <c r="E21" s="246"/>
      <c r="F21" s="167"/>
      <c r="G21" s="167"/>
      <c r="H21" s="167"/>
      <c r="I21" s="163"/>
      <c r="J21" s="163"/>
      <c r="K21" s="245"/>
      <c r="L21" s="245"/>
    </row>
    <row r="22" spans="1:12" ht="24" x14ac:dyDescent="0.6">
      <c r="A22" s="246" t="s">
        <v>265</v>
      </c>
      <c r="B22" s="246"/>
      <c r="C22" s="246"/>
      <c r="D22" s="246"/>
      <c r="E22" s="246"/>
      <c r="F22" s="167"/>
      <c r="G22" s="167"/>
      <c r="H22" s="167"/>
      <c r="I22" s="163"/>
      <c r="J22" s="163"/>
      <c r="K22" s="245"/>
      <c r="L22" s="245"/>
    </row>
    <row r="23" spans="1:12" ht="22.5" x14ac:dyDescent="0.55000000000000004">
      <c r="B23" s="165"/>
      <c r="C23" s="165"/>
      <c r="D23" s="165"/>
      <c r="E23" s="165"/>
      <c r="F23" s="165"/>
      <c r="G23" s="165"/>
      <c r="H23" s="165"/>
      <c r="I23" s="166"/>
      <c r="J23" s="166"/>
      <c r="K23" s="166"/>
      <c r="L23" s="166"/>
    </row>
    <row r="24" spans="1:12" ht="22.5" x14ac:dyDescent="0.55000000000000004"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</row>
    <row r="25" spans="1:12" ht="24" x14ac:dyDescent="0.6">
      <c r="B25" s="163"/>
      <c r="C25" s="163"/>
      <c r="D25" s="163"/>
      <c r="E25" s="163"/>
      <c r="F25" s="163"/>
      <c r="G25" s="163"/>
      <c r="H25" s="163"/>
      <c r="I25" s="163"/>
      <c r="J25" s="163"/>
      <c r="K25" s="245"/>
      <c r="L25" s="245"/>
    </row>
  </sheetData>
  <mergeCells count="7">
    <mergeCell ref="K25:L25"/>
    <mergeCell ref="A20:E20"/>
    <mergeCell ref="A21:E21"/>
    <mergeCell ref="A22:E22"/>
    <mergeCell ref="K20:L20"/>
    <mergeCell ref="K21:L21"/>
    <mergeCell ref="K22:L22"/>
  </mergeCells>
  <pageMargins left="0.7" right="0.7" top="0.75" bottom="0.75" header="0.3" footer="0.3"/>
  <pageSetup orientation="portrait" verticalDpi="0" r:id="rId1"/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6"/>
  <sheetViews>
    <sheetView rightToLeft="1" topLeftCell="A4" zoomScaleNormal="100" zoomScaleSheetLayoutView="110" workbookViewId="0">
      <selection activeCell="L8" sqref="L8:L10"/>
    </sheetView>
  </sheetViews>
  <sheetFormatPr defaultColWidth="9.140625" defaultRowHeight="15.75" x14ac:dyDescent="0.4"/>
  <cols>
    <col min="1" max="1" width="30.42578125" style="5" bestFit="1" customWidth="1"/>
    <col min="2" max="2" width="0.5703125" style="5" customWidth="1"/>
    <col min="3" max="3" width="9.140625" style="5" customWidth="1"/>
    <col min="4" max="4" width="0.42578125" style="5" customWidth="1"/>
    <col min="5" max="5" width="14.85546875" style="5" bestFit="1" customWidth="1"/>
    <col min="6" max="6" width="0.85546875" style="5" customWidth="1"/>
    <col min="7" max="7" width="9.140625" style="5"/>
    <col min="8" max="8" width="1" style="5" customWidth="1"/>
    <col min="9" max="9" width="18.7109375" style="5" customWidth="1"/>
    <col min="10" max="10" width="10.7109375" style="5" customWidth="1"/>
    <col min="11" max="11" width="0.7109375" style="5" customWidth="1"/>
    <col min="12" max="12" width="9.140625" style="5"/>
    <col min="13" max="13" width="0.5703125" style="5" customWidth="1"/>
    <col min="14" max="14" width="15.42578125" style="5" customWidth="1"/>
    <col min="15" max="15" width="0.85546875" style="5" customWidth="1"/>
    <col min="16" max="16" width="10.140625" style="5" customWidth="1"/>
    <col min="17" max="17" width="0.85546875" style="5" customWidth="1"/>
    <col min="18" max="18" width="17.7109375" style="5" customWidth="1"/>
    <col min="19" max="19" width="10.5703125" style="5" customWidth="1"/>
    <col min="20" max="16384" width="9.140625" style="5"/>
  </cols>
  <sheetData>
    <row r="1" spans="1:19" ht="24" x14ac:dyDescent="0.4">
      <c r="A1" s="253" t="s">
        <v>98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</row>
    <row r="2" spans="1:19" ht="24" x14ac:dyDescent="0.4">
      <c r="A2" s="253" t="s">
        <v>223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</row>
    <row r="3" spans="1:19" ht="24" x14ac:dyDescent="0.4">
      <c r="A3" s="253" t="s">
        <v>100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</row>
    <row r="5" spans="1:19" ht="22.5" x14ac:dyDescent="0.4">
      <c r="A5" s="289" t="s">
        <v>85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</row>
    <row r="7" spans="1:19" ht="19.5" customHeight="1" thickBot="1" x14ac:dyDescent="0.45">
      <c r="A7" s="3"/>
      <c r="B7" s="4"/>
      <c r="C7" s="283" t="s">
        <v>220</v>
      </c>
      <c r="D7" s="283"/>
      <c r="E7" s="283"/>
      <c r="F7" s="283"/>
      <c r="G7" s="283"/>
      <c r="H7" s="283"/>
      <c r="I7" s="283"/>
      <c r="J7" s="283"/>
      <c r="K7" s="4"/>
      <c r="L7" s="283" t="s">
        <v>222</v>
      </c>
      <c r="M7" s="283"/>
      <c r="N7" s="283"/>
      <c r="O7" s="283"/>
      <c r="P7" s="283"/>
      <c r="Q7" s="283"/>
      <c r="R7" s="283"/>
      <c r="S7" s="283"/>
    </row>
    <row r="8" spans="1:19" ht="19.5" customHeight="1" x14ac:dyDescent="0.4">
      <c r="A8" s="287" t="s">
        <v>78</v>
      </c>
      <c r="B8" s="286"/>
      <c r="C8" s="281" t="s">
        <v>86</v>
      </c>
      <c r="D8" s="285"/>
      <c r="E8" s="281" t="s">
        <v>15</v>
      </c>
      <c r="F8" s="285"/>
      <c r="G8" s="281" t="s">
        <v>16</v>
      </c>
      <c r="H8" s="285"/>
      <c r="I8" s="281" t="s">
        <v>3</v>
      </c>
      <c r="J8" s="281"/>
      <c r="K8" s="286"/>
      <c r="L8" s="281" t="s">
        <v>86</v>
      </c>
      <c r="M8" s="285"/>
      <c r="N8" s="281" t="s">
        <v>15</v>
      </c>
      <c r="O8" s="285"/>
      <c r="P8" s="281" t="s">
        <v>16</v>
      </c>
      <c r="Q8" s="285"/>
      <c r="R8" s="281" t="s">
        <v>3</v>
      </c>
      <c r="S8" s="281"/>
    </row>
    <row r="9" spans="1:19" ht="18.75" customHeight="1" thickBot="1" x14ac:dyDescent="0.45">
      <c r="A9" s="287"/>
      <c r="B9" s="286"/>
      <c r="C9" s="284"/>
      <c r="D9" s="286"/>
      <c r="E9" s="284"/>
      <c r="F9" s="286"/>
      <c r="G9" s="284"/>
      <c r="H9" s="286"/>
      <c r="I9" s="283"/>
      <c r="J9" s="283"/>
      <c r="K9" s="286"/>
      <c r="L9" s="282"/>
      <c r="M9" s="286"/>
      <c r="N9" s="284"/>
      <c r="O9" s="286"/>
      <c r="P9" s="282"/>
      <c r="Q9" s="286"/>
      <c r="R9" s="283"/>
      <c r="S9" s="283"/>
    </row>
    <row r="10" spans="1:19" ht="28.5" customHeight="1" thickBot="1" x14ac:dyDescent="0.45">
      <c r="A10" s="288"/>
      <c r="B10" s="286"/>
      <c r="C10" s="52"/>
      <c r="D10" s="286"/>
      <c r="E10" s="52"/>
      <c r="F10" s="286"/>
      <c r="G10" s="52"/>
      <c r="H10" s="286"/>
      <c r="I10" s="55" t="s">
        <v>7</v>
      </c>
      <c r="J10" s="162" t="s">
        <v>17</v>
      </c>
      <c r="K10" s="286"/>
      <c r="L10" s="283"/>
      <c r="M10" s="286"/>
      <c r="N10" s="52"/>
      <c r="O10" s="286"/>
      <c r="P10" s="283"/>
      <c r="Q10" s="286"/>
      <c r="R10" s="55" t="s">
        <v>7</v>
      </c>
      <c r="S10" s="162" t="s">
        <v>17</v>
      </c>
    </row>
    <row r="11" spans="1:19" ht="22.5" customHeight="1" x14ac:dyDescent="0.4">
      <c r="A11" s="138" t="s">
        <v>113</v>
      </c>
      <c r="B11" s="138"/>
      <c r="C11" s="107">
        <v>0</v>
      </c>
      <c r="D11" s="84"/>
      <c r="E11" s="107">
        <v>6620518200</v>
      </c>
      <c r="F11" s="84"/>
      <c r="G11" s="107">
        <v>0</v>
      </c>
      <c r="H11" s="54"/>
      <c r="I11" s="107">
        <v>6620518200</v>
      </c>
      <c r="J11" s="130">
        <f>I11/درآمدها!E11</f>
        <v>1.6683252254146273E-2</v>
      </c>
      <c r="K11" s="54"/>
      <c r="L11" s="107">
        <v>0</v>
      </c>
      <c r="M11" s="54"/>
      <c r="N11" s="107">
        <v>6620518200</v>
      </c>
      <c r="O11" s="107"/>
      <c r="P11" s="9" t="s">
        <v>18</v>
      </c>
      <c r="Q11" s="54"/>
      <c r="R11" s="107">
        <v>6620518200</v>
      </c>
      <c r="S11" s="204">
        <f>R11/1381137324375</f>
        <v>4.7935263808730633E-3</v>
      </c>
    </row>
    <row r="12" spans="1:19" ht="22.5" customHeight="1" x14ac:dyDescent="0.4">
      <c r="A12" s="139" t="s">
        <v>114</v>
      </c>
      <c r="B12" s="139"/>
      <c r="C12" s="108">
        <v>0</v>
      </c>
      <c r="D12" s="84"/>
      <c r="E12" s="108">
        <v>5963405379</v>
      </c>
      <c r="F12" s="84"/>
      <c r="G12" s="108">
        <v>0</v>
      </c>
      <c r="H12" s="72"/>
      <c r="I12" s="108">
        <v>5963405379</v>
      </c>
      <c r="J12" s="206">
        <f>I12/درآمدها!$E$11</f>
        <v>1.5027372967812362E-2</v>
      </c>
      <c r="K12" s="72"/>
      <c r="L12" s="108">
        <v>0</v>
      </c>
      <c r="M12" s="72"/>
      <c r="N12" s="108">
        <v>5963405379</v>
      </c>
      <c r="O12" s="108"/>
      <c r="P12" s="9" t="s">
        <v>18</v>
      </c>
      <c r="Q12" s="72"/>
      <c r="R12" s="108">
        <v>5963405379</v>
      </c>
      <c r="S12" s="204">
        <f t="shared" ref="S12:S16" si="0">R12/1381137324375</f>
        <v>4.317749780383782E-3</v>
      </c>
    </row>
    <row r="13" spans="1:19" ht="22.5" customHeight="1" x14ac:dyDescent="0.4">
      <c r="A13" s="139" t="s">
        <v>112</v>
      </c>
      <c r="B13" s="139"/>
      <c r="C13" s="108">
        <v>0</v>
      </c>
      <c r="D13" s="84"/>
      <c r="E13" s="108">
        <v>4981378078</v>
      </c>
      <c r="F13" s="84"/>
      <c r="G13" s="108">
        <v>0</v>
      </c>
      <c r="H13" s="72"/>
      <c r="I13" s="108">
        <v>4981378078</v>
      </c>
      <c r="J13" s="206">
        <f>I13/درآمدها!$E$11</f>
        <v>1.2552731453641851E-2</v>
      </c>
      <c r="K13" s="72"/>
      <c r="L13" s="108">
        <v>0</v>
      </c>
      <c r="M13" s="72"/>
      <c r="N13" s="108">
        <v>4981378078</v>
      </c>
      <c r="O13" s="108"/>
      <c r="P13" s="9" t="s">
        <v>18</v>
      </c>
      <c r="Q13" s="72"/>
      <c r="R13" s="108">
        <v>4981378078</v>
      </c>
      <c r="S13" s="204">
        <f t="shared" si="0"/>
        <v>3.6067217865205412E-3</v>
      </c>
    </row>
    <row r="14" spans="1:19" ht="22.5" customHeight="1" x14ac:dyDescent="0.4">
      <c r="A14" s="139" t="s">
        <v>111</v>
      </c>
      <c r="B14" s="139"/>
      <c r="C14" s="108">
        <v>0</v>
      </c>
      <c r="D14" s="84"/>
      <c r="E14" s="108">
        <v>2174247651</v>
      </c>
      <c r="F14" s="84"/>
      <c r="G14" s="108">
        <v>0</v>
      </c>
      <c r="H14" s="72"/>
      <c r="I14" s="108">
        <v>2174247651</v>
      </c>
      <c r="J14" s="206">
        <f>I14/درآمدها!$E$11</f>
        <v>5.478955110283964E-3</v>
      </c>
      <c r="K14" s="72"/>
      <c r="L14" s="108">
        <v>0</v>
      </c>
      <c r="M14" s="72"/>
      <c r="N14" s="108">
        <v>2174247651</v>
      </c>
      <c r="O14" s="108"/>
      <c r="P14" s="9" t="s">
        <v>18</v>
      </c>
      <c r="Q14" s="72"/>
      <c r="R14" s="108">
        <v>2174247651</v>
      </c>
      <c r="S14" s="204">
        <f t="shared" si="0"/>
        <v>1.5742443655875442E-3</v>
      </c>
    </row>
    <row r="15" spans="1:19" ht="22.5" customHeight="1" x14ac:dyDescent="0.4">
      <c r="A15" s="139" t="s">
        <v>109</v>
      </c>
      <c r="B15" s="139"/>
      <c r="C15" s="108">
        <v>0</v>
      </c>
      <c r="D15" s="84"/>
      <c r="E15" s="126">
        <v>-703164000</v>
      </c>
      <c r="F15" s="84"/>
      <c r="G15" s="108">
        <v>0</v>
      </c>
      <c r="H15" s="72"/>
      <c r="I15" s="126">
        <v>-703164000</v>
      </c>
      <c r="J15" s="206">
        <f>I15/درآمدها!$E$11</f>
        <v>-1.7719251021822595E-3</v>
      </c>
      <c r="K15" s="72"/>
      <c r="L15" s="108">
        <v>0</v>
      </c>
      <c r="M15" s="72"/>
      <c r="N15" s="126">
        <v>-4378794000</v>
      </c>
      <c r="O15" s="108"/>
      <c r="P15" s="9" t="s">
        <v>18</v>
      </c>
      <c r="Q15" s="72"/>
      <c r="R15" s="126">
        <v>-4378794000</v>
      </c>
      <c r="S15" s="204">
        <f t="shared" si="0"/>
        <v>-3.1704262296882871E-3</v>
      </c>
    </row>
    <row r="16" spans="1:19" ht="24" customHeight="1" thickBot="1" x14ac:dyDescent="0.45">
      <c r="A16" s="140" t="s">
        <v>110</v>
      </c>
      <c r="B16" s="140"/>
      <c r="C16" s="109">
        <v>0</v>
      </c>
      <c r="D16" s="84"/>
      <c r="E16" s="109">
        <v>4944721163</v>
      </c>
      <c r="F16" s="84"/>
      <c r="G16" s="109">
        <v>0</v>
      </c>
      <c r="H16" s="54"/>
      <c r="I16" s="109">
        <v>4944721163</v>
      </c>
      <c r="J16" s="206">
        <f>I16/درآمدها!$E$11</f>
        <v>1.2460358539418339E-2</v>
      </c>
      <c r="K16" s="54"/>
      <c r="L16" s="123">
        <v>0</v>
      </c>
      <c r="M16" s="54"/>
      <c r="N16" s="141">
        <v>-9222229650</v>
      </c>
      <c r="O16" s="109"/>
      <c r="P16" s="10" t="s">
        <v>18</v>
      </c>
      <c r="Q16" s="54"/>
      <c r="R16" s="141">
        <v>-9222229650</v>
      </c>
      <c r="S16" s="205">
        <f t="shared" si="0"/>
        <v>-6.6772720476389229E-3</v>
      </c>
    </row>
    <row r="17" spans="1:20" ht="19.5" thickBot="1" x14ac:dyDescent="0.45">
      <c r="A17" s="7" t="s">
        <v>3</v>
      </c>
      <c r="B17" s="54"/>
      <c r="C17" s="18" t="s">
        <v>18</v>
      </c>
      <c r="D17" s="161"/>
      <c r="E17" s="145">
        <f>SUM(E11:E16)</f>
        <v>23981106471</v>
      </c>
      <c r="F17" s="161"/>
      <c r="G17" s="18" t="s">
        <v>18</v>
      </c>
      <c r="H17" s="161"/>
      <c r="I17" s="145">
        <f>SUM(I11:I16)</f>
        <v>23981106471</v>
      </c>
      <c r="J17" s="207">
        <f>SUM(J11:J16)</f>
        <v>6.0430745223120537E-2</v>
      </c>
      <c r="K17" s="161"/>
      <c r="L17" s="18" t="s">
        <v>18</v>
      </c>
      <c r="M17" s="161"/>
      <c r="N17" s="145">
        <f>SUM(N11:N16)</f>
        <v>6138525658</v>
      </c>
      <c r="O17" s="161"/>
      <c r="P17" s="18" t="s">
        <v>18</v>
      </c>
      <c r="Q17" s="161"/>
      <c r="R17" s="145">
        <f>SUM(R11:R16)</f>
        <v>6138525658</v>
      </c>
      <c r="S17" s="200">
        <f>SUM(S11:S16)</f>
        <v>4.4445440360377222E-3</v>
      </c>
    </row>
    <row r="18" spans="1:20" ht="16.5" thickTop="1" x14ac:dyDescent="0.4"/>
    <row r="19" spans="1:20" x14ac:dyDescent="0.4"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</row>
    <row r="20" spans="1:20" x14ac:dyDescent="0.4"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</row>
    <row r="21" spans="1:20" x14ac:dyDescent="0.4"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</row>
    <row r="22" spans="1:20" x14ac:dyDescent="0.4"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</row>
    <row r="23" spans="1:20" x14ac:dyDescent="0.4"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</row>
    <row r="24" spans="1:20" x14ac:dyDescent="0.4"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</row>
    <row r="25" spans="1:20" x14ac:dyDescent="0.4"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</row>
    <row r="26" spans="1:20" x14ac:dyDescent="0.4"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</row>
  </sheetData>
  <mergeCells count="23">
    <mergeCell ref="N8:N9"/>
    <mergeCell ref="O8:O10"/>
    <mergeCell ref="Q8:Q10"/>
    <mergeCell ref="R8:S9"/>
    <mergeCell ref="P8:P10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10"/>
    <mergeCell ref="A5:S5"/>
    <mergeCell ref="C7:J7"/>
    <mergeCell ref="L7:S7"/>
    <mergeCell ref="A1:S1"/>
    <mergeCell ref="A2:S2"/>
    <mergeCell ref="A3:S3"/>
  </mergeCells>
  <pageMargins left="0.7" right="0.7" top="0.75" bottom="0.75" header="0.3" footer="0.3"/>
  <pageSetup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4"/>
  <sheetViews>
    <sheetView rightToLeft="1" zoomScaleNormal="100" zoomScaleSheetLayoutView="90" workbookViewId="0">
      <selection activeCell="A10" sqref="A10"/>
    </sheetView>
  </sheetViews>
  <sheetFormatPr defaultColWidth="9.140625" defaultRowHeight="18" x14ac:dyDescent="0.45"/>
  <cols>
    <col min="1" max="1" width="28.28515625" style="13" bestFit="1" customWidth="1"/>
    <col min="2" max="2" width="0.42578125" style="13" customWidth="1"/>
    <col min="3" max="3" width="18.7109375" style="13" customWidth="1"/>
    <col min="4" max="4" width="0.7109375" style="13" customWidth="1"/>
    <col min="5" max="5" width="20.7109375" style="13" customWidth="1"/>
    <col min="6" max="6" width="0.5703125" style="13" customWidth="1"/>
    <col min="7" max="7" width="9.140625" style="13"/>
    <col min="8" max="8" width="0.5703125" style="13" customWidth="1"/>
    <col min="9" max="9" width="19.5703125" style="13" customWidth="1"/>
    <col min="10" max="10" width="0.42578125" style="13" customWidth="1"/>
    <col min="11" max="11" width="18.42578125" style="13" customWidth="1"/>
    <col min="12" max="12" width="0.5703125" style="13" customWidth="1"/>
    <col min="13" max="13" width="22.140625" style="13" customWidth="1"/>
    <col min="14" max="14" width="1" style="13" customWidth="1"/>
    <col min="15" max="15" width="10.85546875" style="13" customWidth="1"/>
    <col min="16" max="16" width="0.5703125" style="13" customWidth="1"/>
    <col min="17" max="17" width="24.85546875" style="13" customWidth="1"/>
    <col min="18" max="18" width="18.7109375" style="13" customWidth="1"/>
    <col min="19" max="19" width="16.5703125" style="13" customWidth="1"/>
    <col min="20" max="16384" width="9.140625" style="13"/>
  </cols>
  <sheetData>
    <row r="1" spans="1:20" ht="25.5" x14ac:dyDescent="0.45">
      <c r="A1" s="261" t="s">
        <v>98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</row>
    <row r="2" spans="1:20" ht="25.5" x14ac:dyDescent="0.45">
      <c r="A2" s="261" t="s">
        <v>223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</row>
    <row r="3" spans="1:20" ht="25.5" x14ac:dyDescent="0.45">
      <c r="A3" s="261" t="s">
        <v>100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</row>
    <row r="4" spans="1:20" ht="25.5" x14ac:dyDescent="0.45">
      <c r="A4" s="254" t="s">
        <v>82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</row>
    <row r="6" spans="1:20" ht="19.5" customHeight="1" thickBot="1" x14ac:dyDescent="0.5">
      <c r="A6" s="12"/>
      <c r="B6" s="4"/>
      <c r="C6" s="283" t="s">
        <v>220</v>
      </c>
      <c r="D6" s="283"/>
      <c r="E6" s="283"/>
      <c r="F6" s="283"/>
      <c r="G6" s="283"/>
      <c r="H6" s="283"/>
      <c r="I6" s="283"/>
      <c r="J6" s="8"/>
      <c r="K6" s="283" t="s">
        <v>222</v>
      </c>
      <c r="L6" s="283"/>
      <c r="M6" s="283"/>
      <c r="N6" s="283"/>
      <c r="O6" s="283"/>
      <c r="P6" s="283"/>
      <c r="Q6" s="283"/>
    </row>
    <row r="7" spans="1:20" ht="20.25" customHeight="1" x14ac:dyDescent="0.45">
      <c r="A7" s="285"/>
      <c r="B7" s="286"/>
      <c r="C7" s="281" t="s">
        <v>19</v>
      </c>
      <c r="D7" s="281"/>
      <c r="E7" s="281" t="s">
        <v>15</v>
      </c>
      <c r="F7" s="285"/>
      <c r="G7" s="281" t="s">
        <v>16</v>
      </c>
      <c r="H7" s="285"/>
      <c r="I7" s="281" t="s">
        <v>3</v>
      </c>
      <c r="J7" s="14"/>
      <c r="K7" s="281" t="s">
        <v>19</v>
      </c>
      <c r="L7" s="281"/>
      <c r="M7" s="281" t="s">
        <v>15</v>
      </c>
      <c r="N7" s="285"/>
      <c r="O7" s="281" t="s">
        <v>16</v>
      </c>
      <c r="P7" s="285"/>
      <c r="Q7" s="281" t="s">
        <v>3</v>
      </c>
    </row>
    <row r="8" spans="1:20" ht="20.25" customHeight="1" x14ac:dyDescent="0.45">
      <c r="A8" s="286"/>
      <c r="B8" s="286"/>
      <c r="C8" s="284"/>
      <c r="D8" s="284"/>
      <c r="E8" s="284"/>
      <c r="F8" s="286"/>
      <c r="G8" s="284"/>
      <c r="H8" s="286"/>
      <c r="I8" s="284"/>
      <c r="J8" s="14"/>
      <c r="K8" s="284"/>
      <c r="L8" s="284"/>
      <c r="M8" s="284"/>
      <c r="N8" s="286"/>
      <c r="O8" s="284"/>
      <c r="P8" s="286"/>
      <c r="Q8" s="284"/>
    </row>
    <row r="9" spans="1:20" ht="18.75" thickBot="1" x14ac:dyDescent="0.5">
      <c r="A9" s="286"/>
      <c r="B9" s="286"/>
      <c r="C9" s="51"/>
      <c r="D9" s="284"/>
      <c r="E9" s="51"/>
      <c r="F9" s="286"/>
      <c r="G9" s="51"/>
      <c r="H9" s="286"/>
      <c r="I9" s="283"/>
      <c r="J9" s="9"/>
      <c r="K9" s="51"/>
      <c r="L9" s="284"/>
      <c r="M9" s="51"/>
      <c r="N9" s="286"/>
      <c r="O9" s="51"/>
      <c r="P9" s="286"/>
      <c r="Q9" s="283"/>
    </row>
    <row r="10" spans="1:20" ht="18" customHeight="1" x14ac:dyDescent="0.45">
      <c r="A10" s="80" t="s">
        <v>121</v>
      </c>
      <c r="B10" s="80"/>
      <c r="C10" s="107">
        <v>7127747512</v>
      </c>
      <c r="D10" s="17"/>
      <c r="E10" s="143">
        <v>-621030305</v>
      </c>
      <c r="F10" s="16"/>
      <c r="G10" s="107">
        <v>0</v>
      </c>
      <c r="H10" s="16"/>
      <c r="I10" s="144">
        <f>C10+E10+G10</f>
        <v>6506717207</v>
      </c>
      <c r="J10" s="16"/>
      <c r="K10" s="107">
        <v>7127747512</v>
      </c>
      <c r="L10" s="17"/>
      <c r="M10" s="143">
        <v>-621030305</v>
      </c>
      <c r="N10" s="16"/>
      <c r="O10" s="107">
        <v>0</v>
      </c>
      <c r="P10" s="84"/>
      <c r="Q10" s="107">
        <f>K10+M10+O10</f>
        <v>6506717207</v>
      </c>
      <c r="R10" s="181"/>
      <c r="S10" s="181"/>
      <c r="T10" s="181"/>
    </row>
    <row r="11" spans="1:20" ht="18" customHeight="1" x14ac:dyDescent="0.45">
      <c r="A11" s="91" t="s">
        <v>120</v>
      </c>
      <c r="B11" s="91"/>
      <c r="C11" s="108">
        <v>20426543679</v>
      </c>
      <c r="D11" s="17"/>
      <c r="E11" s="126">
        <v>0</v>
      </c>
      <c r="F11" s="16"/>
      <c r="G11" s="108">
        <v>0</v>
      </c>
      <c r="H11" s="16"/>
      <c r="I11" s="144">
        <f>C11+E11+G11</f>
        <v>20426543679</v>
      </c>
      <c r="J11" s="16"/>
      <c r="K11" s="108">
        <v>58219464878</v>
      </c>
      <c r="L11" s="17"/>
      <c r="M11" s="126">
        <v>-135937500</v>
      </c>
      <c r="N11" s="16"/>
      <c r="O11" s="108">
        <v>0</v>
      </c>
      <c r="P11" s="84"/>
      <c r="Q11" s="108">
        <f>K11+M11+O11</f>
        <v>58083527378</v>
      </c>
      <c r="R11" s="181"/>
      <c r="S11" s="181"/>
      <c r="T11" s="181"/>
    </row>
    <row r="12" spans="1:20" ht="18" customHeight="1" x14ac:dyDescent="0.45">
      <c r="A12" s="91" t="s">
        <v>123</v>
      </c>
      <c r="B12" s="91"/>
      <c r="C12" s="108">
        <v>31604422088</v>
      </c>
      <c r="D12" s="17"/>
      <c r="E12" s="126">
        <v>-165603769320</v>
      </c>
      <c r="F12" s="16"/>
      <c r="G12" s="108">
        <v>0</v>
      </c>
      <c r="H12" s="16"/>
      <c r="I12" s="149">
        <f t="shared" ref="I12:I18" si="0">C12+E12+G12</f>
        <v>-133999347232</v>
      </c>
      <c r="J12" s="16"/>
      <c r="K12" s="108">
        <v>31604422088</v>
      </c>
      <c r="L12" s="17"/>
      <c r="M12" s="126">
        <v>-165603769320</v>
      </c>
      <c r="N12" s="16"/>
      <c r="O12" s="108">
        <v>0</v>
      </c>
      <c r="P12" s="84"/>
      <c r="Q12" s="126">
        <f t="shared" ref="Q12:Q17" si="1">K12+M12+O12</f>
        <v>-133999347232</v>
      </c>
      <c r="R12" s="181"/>
      <c r="S12" s="181"/>
      <c r="T12" s="181"/>
    </row>
    <row r="13" spans="1:20" ht="18" customHeight="1" x14ac:dyDescent="0.45">
      <c r="A13" s="91" t="s">
        <v>122</v>
      </c>
      <c r="B13" s="91"/>
      <c r="C13" s="108">
        <v>2173928115</v>
      </c>
      <c r="D13" s="17"/>
      <c r="E13" s="126">
        <v>-33750000</v>
      </c>
      <c r="F13" s="16"/>
      <c r="G13" s="108">
        <v>0</v>
      </c>
      <c r="H13" s="16"/>
      <c r="I13" s="144">
        <f t="shared" si="0"/>
        <v>2140178115</v>
      </c>
      <c r="J13" s="16"/>
      <c r="K13" s="108">
        <v>2173928115</v>
      </c>
      <c r="L13" s="17"/>
      <c r="M13" s="126">
        <v>-33750000</v>
      </c>
      <c r="N13" s="16"/>
      <c r="O13" s="108">
        <v>0</v>
      </c>
      <c r="P13" s="84"/>
      <c r="Q13" s="108">
        <f t="shared" si="1"/>
        <v>2140178115</v>
      </c>
      <c r="R13" s="181"/>
      <c r="S13" s="181"/>
      <c r="T13" s="181"/>
    </row>
    <row r="14" spans="1:20" ht="18" customHeight="1" x14ac:dyDescent="0.45">
      <c r="A14" s="91" t="s">
        <v>119</v>
      </c>
      <c r="B14" s="91"/>
      <c r="C14" s="108">
        <v>0</v>
      </c>
      <c r="D14" s="17"/>
      <c r="E14" s="108">
        <v>70367243</v>
      </c>
      <c r="F14" s="16"/>
      <c r="G14" s="108">
        <v>0</v>
      </c>
      <c r="H14" s="16"/>
      <c r="I14" s="144">
        <f t="shared" si="0"/>
        <v>70367243</v>
      </c>
      <c r="J14" s="16"/>
      <c r="K14" s="108">
        <v>0</v>
      </c>
      <c r="L14" s="17"/>
      <c r="M14" s="108">
        <v>701897841</v>
      </c>
      <c r="N14" s="16"/>
      <c r="O14" s="108">
        <v>0</v>
      </c>
      <c r="P14" s="84"/>
      <c r="Q14" s="108">
        <f t="shared" si="1"/>
        <v>701897841</v>
      </c>
      <c r="R14" s="181"/>
      <c r="S14" s="181"/>
      <c r="T14" s="181"/>
    </row>
    <row r="15" spans="1:20" ht="18" customHeight="1" x14ac:dyDescent="0.45">
      <c r="A15" s="91" t="s">
        <v>118</v>
      </c>
      <c r="B15" s="91"/>
      <c r="C15" s="108">
        <v>0</v>
      </c>
      <c r="D15" s="17"/>
      <c r="E15" s="108">
        <v>3977930469</v>
      </c>
      <c r="F15" s="16"/>
      <c r="G15" s="108">
        <v>0</v>
      </c>
      <c r="H15" s="16"/>
      <c r="I15" s="144">
        <f t="shared" si="0"/>
        <v>3977930469</v>
      </c>
      <c r="J15" s="16"/>
      <c r="K15" s="108">
        <v>0</v>
      </c>
      <c r="L15" s="17"/>
      <c r="M15" s="108">
        <v>12621499538</v>
      </c>
      <c r="N15" s="16"/>
      <c r="O15" s="108">
        <v>0</v>
      </c>
      <c r="P15" s="84"/>
      <c r="Q15" s="108">
        <f t="shared" si="1"/>
        <v>12621499538</v>
      </c>
      <c r="R15" s="181"/>
      <c r="S15" s="181"/>
      <c r="T15" s="181"/>
    </row>
    <row r="16" spans="1:20" ht="18" customHeight="1" x14ac:dyDescent="0.45">
      <c r="A16" s="91" t="s">
        <v>115</v>
      </c>
      <c r="B16" s="91"/>
      <c r="C16" s="108">
        <v>0</v>
      </c>
      <c r="D16" s="17"/>
      <c r="E16" s="108">
        <v>3049271549</v>
      </c>
      <c r="F16" s="16"/>
      <c r="G16" s="108">
        <v>0</v>
      </c>
      <c r="H16" s="16"/>
      <c r="I16" s="144">
        <f t="shared" si="0"/>
        <v>3049271549</v>
      </c>
      <c r="J16" s="16"/>
      <c r="K16" s="108">
        <v>0</v>
      </c>
      <c r="L16" s="17"/>
      <c r="M16" s="108">
        <v>30454798832</v>
      </c>
      <c r="N16" s="16"/>
      <c r="O16" s="108">
        <v>0</v>
      </c>
      <c r="P16" s="84"/>
      <c r="Q16" s="108">
        <f t="shared" si="1"/>
        <v>30454798832</v>
      </c>
      <c r="R16" s="181"/>
      <c r="S16" s="181"/>
      <c r="T16" s="181"/>
    </row>
    <row r="17" spans="1:20" ht="18" customHeight="1" x14ac:dyDescent="0.45">
      <c r="A17" s="91" t="s">
        <v>116</v>
      </c>
      <c r="B17" s="91"/>
      <c r="C17" s="108">
        <v>0</v>
      </c>
      <c r="D17" s="17"/>
      <c r="E17" s="108">
        <v>1101243817</v>
      </c>
      <c r="F17" s="16"/>
      <c r="G17" s="108">
        <v>0</v>
      </c>
      <c r="H17" s="16"/>
      <c r="I17" s="144">
        <f t="shared" si="0"/>
        <v>1101243817</v>
      </c>
      <c r="J17" s="16"/>
      <c r="K17" s="108">
        <v>0</v>
      </c>
      <c r="L17" s="17"/>
      <c r="M17" s="108">
        <v>12420815756</v>
      </c>
      <c r="N17" s="16"/>
      <c r="O17" s="108">
        <v>0</v>
      </c>
      <c r="P17" s="84"/>
      <c r="Q17" s="108">
        <f t="shared" si="1"/>
        <v>12420815756</v>
      </c>
      <c r="R17" s="181"/>
      <c r="S17" s="181"/>
      <c r="T17" s="181"/>
    </row>
    <row r="18" spans="1:20" ht="18.75" customHeight="1" thickBot="1" x14ac:dyDescent="0.5">
      <c r="A18" s="114" t="s">
        <v>117</v>
      </c>
      <c r="B18" s="114"/>
      <c r="C18" s="109">
        <v>0</v>
      </c>
      <c r="D18" s="17"/>
      <c r="E18" s="123">
        <v>417223632</v>
      </c>
      <c r="F18" s="16"/>
      <c r="G18" s="123">
        <v>0</v>
      </c>
      <c r="H18" s="16"/>
      <c r="I18" s="146">
        <f t="shared" si="0"/>
        <v>417223632</v>
      </c>
      <c r="J18" s="16"/>
      <c r="K18" s="109">
        <v>0</v>
      </c>
      <c r="L18" s="17"/>
      <c r="M18" s="123">
        <v>5292896040</v>
      </c>
      <c r="N18" s="16"/>
      <c r="O18" s="123">
        <v>0</v>
      </c>
      <c r="P18" s="84"/>
      <c r="Q18" s="123">
        <f>K18+M18+O18</f>
        <v>5292896040</v>
      </c>
      <c r="R18" s="181"/>
      <c r="S18" s="181"/>
      <c r="T18" s="181"/>
    </row>
    <row r="19" spans="1:20" ht="19.5" thickBot="1" x14ac:dyDescent="0.5">
      <c r="A19" s="15" t="s">
        <v>3</v>
      </c>
      <c r="B19" s="16"/>
      <c r="C19" s="148">
        <f>SUM(C10:C18)</f>
        <v>61332641394</v>
      </c>
      <c r="D19" s="17"/>
      <c r="E19" s="147">
        <f>SUM(E10:E18)</f>
        <v>-157642512915</v>
      </c>
      <c r="F19" s="48"/>
      <c r="G19" s="18" t="s">
        <v>18</v>
      </c>
      <c r="H19" s="48"/>
      <c r="I19" s="147">
        <f>SUM(I10:I18)</f>
        <v>-96309871521</v>
      </c>
      <c r="J19" s="16"/>
      <c r="K19" s="148">
        <f>SUM(K10:K18)</f>
        <v>99125562593</v>
      </c>
      <c r="L19" s="17"/>
      <c r="M19" s="147">
        <f>SUM(M10:M18)</f>
        <v>-104902579118</v>
      </c>
      <c r="N19" s="16"/>
      <c r="O19" s="145">
        <f>SUM(O10:O18)</f>
        <v>0</v>
      </c>
      <c r="P19" s="16"/>
      <c r="Q19" s="147">
        <f>SUM(Q10:Q18)</f>
        <v>-5777016525</v>
      </c>
    </row>
    <row r="20" spans="1:20" ht="18.75" thickTop="1" x14ac:dyDescent="0.45"/>
    <row r="21" spans="1:20" x14ac:dyDescent="0.45"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</row>
    <row r="22" spans="1:20" x14ac:dyDescent="0.45"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</row>
    <row r="23" spans="1:20" x14ac:dyDescent="0.45"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5"/>
    </row>
    <row r="24" spans="1:20" x14ac:dyDescent="0.45"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</row>
  </sheetData>
  <mergeCells count="22">
    <mergeCell ref="A7:A9"/>
    <mergeCell ref="B7:B9"/>
    <mergeCell ref="D7:D9"/>
    <mergeCell ref="Q7:Q9"/>
    <mergeCell ref="I7:I9"/>
    <mergeCell ref="P7:P9"/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</mergeCells>
  <pageMargins left="0.7" right="0.7" top="0.75" bottom="0.75" header="0.3" footer="0.3"/>
  <pageSetup scale="67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18"/>
  <sheetViews>
    <sheetView rightToLeft="1" topLeftCell="A13" zoomScaleNormal="100" zoomScaleSheetLayoutView="109" workbookViewId="0">
      <selection activeCell="A9" sqref="A9"/>
    </sheetView>
  </sheetViews>
  <sheetFormatPr defaultColWidth="9.140625" defaultRowHeight="15.75" x14ac:dyDescent="0.4"/>
  <cols>
    <col min="1" max="1" width="67.85546875" style="5" bestFit="1" customWidth="1"/>
    <col min="2" max="2" width="0.7109375" style="5" customWidth="1"/>
    <col min="3" max="3" width="20" style="5" customWidth="1"/>
    <col min="4" max="4" width="0.5703125" style="5" customWidth="1"/>
    <col min="5" max="5" width="23.5703125" style="5" customWidth="1"/>
    <col min="6" max="16384" width="9.140625" style="5"/>
  </cols>
  <sheetData>
    <row r="1" spans="1:5" ht="24" x14ac:dyDescent="0.4">
      <c r="A1" s="253" t="s">
        <v>98</v>
      </c>
      <c r="B1" s="253"/>
      <c r="C1" s="253"/>
      <c r="D1" s="253"/>
      <c r="E1" s="253"/>
    </row>
    <row r="2" spans="1:5" ht="24" x14ac:dyDescent="0.4">
      <c r="A2" s="253" t="s">
        <v>223</v>
      </c>
      <c r="B2" s="253"/>
      <c r="C2" s="253"/>
      <c r="D2" s="253"/>
      <c r="E2" s="253"/>
    </row>
    <row r="3" spans="1:5" ht="24" x14ac:dyDescent="0.4">
      <c r="A3" s="253" t="s">
        <v>100</v>
      </c>
      <c r="B3" s="253"/>
      <c r="C3" s="253"/>
      <c r="D3" s="253"/>
      <c r="E3" s="253"/>
    </row>
    <row r="4" spans="1:5" ht="25.5" x14ac:dyDescent="0.4">
      <c r="A4" s="254" t="s">
        <v>83</v>
      </c>
      <c r="B4" s="254"/>
      <c r="C4" s="254"/>
      <c r="D4" s="254"/>
      <c r="E4" s="254"/>
    </row>
    <row r="5" spans="1:5" ht="16.5" thickBot="1" x14ac:dyDescent="0.45">
      <c r="A5" s="3"/>
      <c r="B5" s="3"/>
      <c r="C5" s="3"/>
      <c r="D5" s="3"/>
      <c r="E5" s="3"/>
    </row>
    <row r="6" spans="1:5" ht="37.5" customHeight="1" thickBot="1" x14ac:dyDescent="0.45">
      <c r="A6" s="290" t="s">
        <v>23</v>
      </c>
      <c r="B6" s="290"/>
      <c r="C6" s="291" t="s">
        <v>220</v>
      </c>
      <c r="D6" s="291"/>
      <c r="E6" s="215" t="s">
        <v>222</v>
      </c>
    </row>
    <row r="7" spans="1:5" ht="59.25" customHeight="1" x14ac:dyDescent="0.4">
      <c r="A7" s="36" t="s">
        <v>20</v>
      </c>
      <c r="B7" s="8"/>
      <c r="C7" s="14" t="s">
        <v>21</v>
      </c>
      <c r="D7" s="29"/>
      <c r="E7" s="14" t="s">
        <v>21</v>
      </c>
    </row>
    <row r="8" spans="1:5" ht="22.5" customHeight="1" thickBot="1" x14ac:dyDescent="0.45">
      <c r="A8" s="28"/>
      <c r="B8" s="8"/>
      <c r="C8" s="51"/>
      <c r="D8" s="8"/>
      <c r="E8" s="51"/>
    </row>
    <row r="9" spans="1:5" ht="18" customHeight="1" x14ac:dyDescent="0.4">
      <c r="A9" s="91" t="s">
        <v>142</v>
      </c>
      <c r="B9" s="91"/>
      <c r="C9" s="126">
        <v>0</v>
      </c>
      <c r="D9" s="150"/>
      <c r="E9" s="126">
        <v>7322</v>
      </c>
    </row>
    <row r="10" spans="1:5" ht="18" customHeight="1" x14ac:dyDescent="0.4">
      <c r="A10" s="91" t="s">
        <v>224</v>
      </c>
      <c r="B10" s="91"/>
      <c r="C10" s="126">
        <v>0</v>
      </c>
      <c r="D10" s="150"/>
      <c r="E10" s="126">
        <v>219178082</v>
      </c>
    </row>
    <row r="11" spans="1:5" ht="18.75" x14ac:dyDescent="0.4">
      <c r="A11" s="91" t="s">
        <v>143</v>
      </c>
      <c r="B11" s="91"/>
      <c r="C11" s="126">
        <v>2189</v>
      </c>
      <c r="E11" s="126">
        <v>10003</v>
      </c>
    </row>
    <row r="12" spans="1:5" ht="18.75" x14ac:dyDescent="0.4">
      <c r="A12" s="91" t="s">
        <v>225</v>
      </c>
      <c r="B12" s="91"/>
      <c r="C12" s="126">
        <v>0</v>
      </c>
      <c r="E12" s="126">
        <v>118082205</v>
      </c>
    </row>
    <row r="13" spans="1:5" ht="18.75" x14ac:dyDescent="0.4">
      <c r="A13" s="91" t="s">
        <v>226</v>
      </c>
      <c r="B13" s="91"/>
      <c r="C13" s="126">
        <v>0</v>
      </c>
      <c r="E13" s="126">
        <v>116302917</v>
      </c>
    </row>
    <row r="14" spans="1:5" ht="18.75" x14ac:dyDescent="0.4">
      <c r="A14" s="91" t="s">
        <v>227</v>
      </c>
      <c r="B14" s="91"/>
      <c r="C14" s="126">
        <v>0</v>
      </c>
      <c r="E14" s="126">
        <v>298426006</v>
      </c>
    </row>
    <row r="15" spans="1:5" ht="18.75" x14ac:dyDescent="0.4">
      <c r="A15" s="91" t="s">
        <v>228</v>
      </c>
      <c r="B15" s="91"/>
      <c r="C15" s="126">
        <v>0</v>
      </c>
      <c r="E15" s="126">
        <v>87049055</v>
      </c>
    </row>
    <row r="16" spans="1:5" ht="18.75" x14ac:dyDescent="0.4">
      <c r="A16" s="91" t="s">
        <v>229</v>
      </c>
      <c r="B16" s="91"/>
      <c r="C16" s="126">
        <v>0</v>
      </c>
      <c r="E16" s="126">
        <v>290850961</v>
      </c>
    </row>
    <row r="17" spans="1:5" ht="18.75" x14ac:dyDescent="0.4">
      <c r="A17" s="92" t="s">
        <v>144</v>
      </c>
      <c r="B17" s="91"/>
      <c r="C17" s="219">
        <v>38586</v>
      </c>
      <c r="E17" s="219">
        <v>-18016715</v>
      </c>
    </row>
    <row r="18" spans="1:5" ht="18.75" x14ac:dyDescent="0.4">
      <c r="A18" s="91" t="s">
        <v>230</v>
      </c>
      <c r="B18" s="91"/>
      <c r="C18" s="126">
        <v>0</v>
      </c>
      <c r="E18" s="126">
        <v>2158621116</v>
      </c>
    </row>
    <row r="19" spans="1:5" ht="18.75" x14ac:dyDescent="0.4">
      <c r="A19" s="91" t="s">
        <v>231</v>
      </c>
      <c r="B19" s="91"/>
      <c r="C19" s="126">
        <v>0</v>
      </c>
      <c r="E19" s="126">
        <v>3659442966</v>
      </c>
    </row>
    <row r="20" spans="1:5" ht="18.75" x14ac:dyDescent="0.4">
      <c r="A20" s="91" t="s">
        <v>145</v>
      </c>
      <c r="B20" s="91"/>
      <c r="C20" s="126">
        <v>6246370943</v>
      </c>
      <c r="E20" s="126">
        <v>24160190408</v>
      </c>
    </row>
    <row r="21" spans="1:5" ht="18.75" x14ac:dyDescent="0.4">
      <c r="A21" s="91" t="s">
        <v>232</v>
      </c>
      <c r="B21" s="91"/>
      <c r="C21" s="126">
        <v>0</v>
      </c>
      <c r="E21" s="126">
        <v>7412050208</v>
      </c>
    </row>
    <row r="22" spans="1:5" ht="18.75" x14ac:dyDescent="0.4">
      <c r="A22" s="91" t="s">
        <v>233</v>
      </c>
      <c r="B22" s="91"/>
      <c r="C22" s="126">
        <v>0</v>
      </c>
      <c r="E22" s="126">
        <v>1000142467</v>
      </c>
    </row>
    <row r="23" spans="1:5" ht="18.75" x14ac:dyDescent="0.4">
      <c r="A23" s="91" t="s">
        <v>234</v>
      </c>
      <c r="B23" s="91"/>
      <c r="C23" s="126">
        <v>0</v>
      </c>
      <c r="E23" s="126">
        <v>1620416496</v>
      </c>
    </row>
    <row r="24" spans="1:5" ht="18.75" x14ac:dyDescent="0.4">
      <c r="A24" s="91" t="s">
        <v>235</v>
      </c>
      <c r="B24" s="91"/>
      <c r="C24" s="126">
        <v>0</v>
      </c>
      <c r="E24" s="126">
        <v>2743249320</v>
      </c>
    </row>
    <row r="25" spans="1:5" ht="18.75" x14ac:dyDescent="0.4">
      <c r="A25" s="91" t="s">
        <v>236</v>
      </c>
      <c r="B25" s="91"/>
      <c r="C25" s="126">
        <v>0</v>
      </c>
      <c r="E25" s="126">
        <v>365535398</v>
      </c>
    </row>
    <row r="26" spans="1:5" ht="18.75" x14ac:dyDescent="0.4">
      <c r="A26" s="91" t="s">
        <v>237</v>
      </c>
      <c r="B26" s="91"/>
      <c r="C26" s="126">
        <v>0</v>
      </c>
      <c r="E26" s="126">
        <v>384876715</v>
      </c>
    </row>
    <row r="27" spans="1:5" ht="18.75" x14ac:dyDescent="0.4">
      <c r="A27" s="91" t="s">
        <v>238</v>
      </c>
      <c r="B27" s="91"/>
      <c r="C27" s="126">
        <v>0</v>
      </c>
      <c r="E27" s="126">
        <v>8483662699</v>
      </c>
    </row>
    <row r="28" spans="1:5" ht="18.75" x14ac:dyDescent="0.4">
      <c r="A28" s="91" t="s">
        <v>239</v>
      </c>
      <c r="B28" s="91"/>
      <c r="C28" s="126">
        <v>0</v>
      </c>
      <c r="E28" s="126">
        <v>3543032779</v>
      </c>
    </row>
    <row r="29" spans="1:5" ht="18.75" x14ac:dyDescent="0.4">
      <c r="A29" s="91" t="s">
        <v>240</v>
      </c>
      <c r="B29" s="91"/>
      <c r="C29" s="126">
        <v>0</v>
      </c>
      <c r="E29" s="126">
        <v>209732664</v>
      </c>
    </row>
    <row r="30" spans="1:5" ht="18.75" x14ac:dyDescent="0.4">
      <c r="A30" s="91" t="s">
        <v>241</v>
      </c>
      <c r="B30" s="91"/>
      <c r="C30" s="126">
        <v>0</v>
      </c>
      <c r="E30" s="126">
        <v>4547513661</v>
      </c>
    </row>
    <row r="31" spans="1:5" ht="18.75" x14ac:dyDescent="0.4">
      <c r="A31" s="91" t="s">
        <v>242</v>
      </c>
      <c r="B31" s="91"/>
      <c r="C31" s="126">
        <v>0</v>
      </c>
      <c r="E31" s="126">
        <v>6593289606</v>
      </c>
    </row>
    <row r="32" spans="1:5" ht="18.75" x14ac:dyDescent="0.4">
      <c r="A32" s="91" t="s">
        <v>146</v>
      </c>
      <c r="B32" s="91"/>
      <c r="C32" s="126">
        <v>1401520880</v>
      </c>
      <c r="E32" s="126">
        <v>5417643716</v>
      </c>
    </row>
    <row r="33" spans="1:5" ht="18.75" x14ac:dyDescent="0.4">
      <c r="A33" s="91" t="s">
        <v>243</v>
      </c>
      <c r="B33" s="91"/>
      <c r="C33" s="126">
        <v>0</v>
      </c>
      <c r="E33" s="126">
        <v>16088237578</v>
      </c>
    </row>
    <row r="34" spans="1:5" ht="18.75" x14ac:dyDescent="0.4">
      <c r="A34" s="91" t="s">
        <v>147</v>
      </c>
      <c r="B34" s="91"/>
      <c r="C34" s="126">
        <v>8989071037</v>
      </c>
      <c r="E34" s="126">
        <v>46256830594</v>
      </c>
    </row>
    <row r="35" spans="1:5" ht="18.75" x14ac:dyDescent="0.4">
      <c r="A35" s="91" t="s">
        <v>148</v>
      </c>
      <c r="B35" s="91"/>
      <c r="C35" s="126">
        <v>1397988049</v>
      </c>
      <c r="E35" s="126">
        <v>16305091861</v>
      </c>
    </row>
    <row r="36" spans="1:5" ht="18.75" x14ac:dyDescent="0.4">
      <c r="A36" s="91" t="s">
        <v>244</v>
      </c>
      <c r="B36" s="91"/>
      <c r="C36" s="126">
        <v>0</v>
      </c>
      <c r="E36" s="126">
        <v>8703708881</v>
      </c>
    </row>
    <row r="37" spans="1:5" ht="18.75" x14ac:dyDescent="0.4">
      <c r="A37" s="91" t="s">
        <v>245</v>
      </c>
      <c r="B37" s="91"/>
      <c r="C37" s="126">
        <v>0</v>
      </c>
      <c r="E37" s="126">
        <v>4135463097</v>
      </c>
    </row>
    <row r="38" spans="1:5" ht="18.75" x14ac:dyDescent="0.4">
      <c r="A38" s="91" t="s">
        <v>149</v>
      </c>
      <c r="B38" s="91"/>
      <c r="C38" s="126">
        <v>2468710233</v>
      </c>
      <c r="E38" s="126">
        <v>10205306384</v>
      </c>
    </row>
    <row r="39" spans="1:5" ht="18.75" x14ac:dyDescent="0.4">
      <c r="A39" s="91" t="s">
        <v>246</v>
      </c>
      <c r="B39" s="91"/>
      <c r="C39" s="126">
        <v>-19014672</v>
      </c>
      <c r="E39" s="126">
        <v>2619287683</v>
      </c>
    </row>
    <row r="40" spans="1:5" ht="18.75" x14ac:dyDescent="0.4">
      <c r="A40" s="91" t="s">
        <v>150</v>
      </c>
      <c r="B40" s="91"/>
      <c r="C40" s="126">
        <v>0</v>
      </c>
      <c r="E40" s="126">
        <v>7215157</v>
      </c>
    </row>
    <row r="41" spans="1:5" ht="18.75" x14ac:dyDescent="0.4">
      <c r="A41" s="91" t="s">
        <v>247</v>
      </c>
      <c r="B41" s="91"/>
      <c r="C41" s="126">
        <v>0</v>
      </c>
      <c r="E41" s="126">
        <v>12913865767</v>
      </c>
    </row>
    <row r="42" spans="1:5" ht="18.75" x14ac:dyDescent="0.4">
      <c r="A42" s="91" t="s">
        <v>248</v>
      </c>
      <c r="B42" s="91"/>
      <c r="C42" s="126">
        <v>0</v>
      </c>
      <c r="E42" s="126">
        <v>5749823569</v>
      </c>
    </row>
    <row r="43" spans="1:5" ht="18.75" x14ac:dyDescent="0.4">
      <c r="A43" s="91" t="s">
        <v>151</v>
      </c>
      <c r="B43" s="91"/>
      <c r="C43" s="126">
        <v>2210229497</v>
      </c>
      <c r="E43" s="126">
        <v>8930622932</v>
      </c>
    </row>
    <row r="44" spans="1:5" ht="18.75" x14ac:dyDescent="0.4">
      <c r="A44" s="91" t="s">
        <v>249</v>
      </c>
      <c r="B44" s="91"/>
      <c r="C44" s="126">
        <v>0</v>
      </c>
      <c r="E44" s="126">
        <v>952099975</v>
      </c>
    </row>
    <row r="45" spans="1:5" ht="18.75" x14ac:dyDescent="0.4">
      <c r="A45" s="91" t="s">
        <v>250</v>
      </c>
      <c r="B45" s="91"/>
      <c r="C45" s="126">
        <v>0</v>
      </c>
      <c r="E45" s="126">
        <v>2872876719</v>
      </c>
    </row>
    <row r="46" spans="1:5" ht="18.75" x14ac:dyDescent="0.4">
      <c r="A46" s="91" t="s">
        <v>251</v>
      </c>
      <c r="B46" s="91"/>
      <c r="C46" s="126">
        <v>0</v>
      </c>
      <c r="E46" s="126">
        <v>1705699461</v>
      </c>
    </row>
    <row r="47" spans="1:5" ht="18.75" x14ac:dyDescent="0.4">
      <c r="A47" s="91" t="s">
        <v>152</v>
      </c>
      <c r="B47" s="91"/>
      <c r="C47" s="126">
        <v>790698359</v>
      </c>
      <c r="E47" s="126">
        <v>4267973644</v>
      </c>
    </row>
    <row r="48" spans="1:5" ht="18.75" x14ac:dyDescent="0.4">
      <c r="A48" s="91" t="s">
        <v>153</v>
      </c>
      <c r="B48" s="91"/>
      <c r="C48" s="126">
        <v>0</v>
      </c>
      <c r="E48" s="126">
        <v>-9795862</v>
      </c>
    </row>
    <row r="49" spans="1:5" ht="18.75" x14ac:dyDescent="0.4">
      <c r="A49" s="91" t="s">
        <v>154</v>
      </c>
      <c r="B49" s="91"/>
      <c r="C49" s="126">
        <v>2383</v>
      </c>
      <c r="E49" s="126">
        <v>-426676</v>
      </c>
    </row>
    <row r="50" spans="1:5" ht="18.75" x14ac:dyDescent="0.4">
      <c r="A50" s="91" t="s">
        <v>155</v>
      </c>
      <c r="B50" s="91"/>
      <c r="C50" s="126">
        <v>4979508200</v>
      </c>
      <c r="E50" s="126">
        <v>27741783067</v>
      </c>
    </row>
    <row r="51" spans="1:5" ht="18.75" x14ac:dyDescent="0.4">
      <c r="A51" s="91" t="s">
        <v>156</v>
      </c>
      <c r="B51" s="91"/>
      <c r="C51" s="126">
        <v>8974043721</v>
      </c>
      <c r="E51" s="126">
        <v>46236305112</v>
      </c>
    </row>
    <row r="52" spans="1:5" ht="18.75" x14ac:dyDescent="0.4">
      <c r="A52" s="91" t="s">
        <v>157</v>
      </c>
      <c r="B52" s="91"/>
      <c r="C52" s="126">
        <v>8974043721</v>
      </c>
      <c r="E52" s="126">
        <v>46236305112</v>
      </c>
    </row>
    <row r="53" spans="1:5" ht="18.75" x14ac:dyDescent="0.4">
      <c r="A53" s="91" t="s">
        <v>158</v>
      </c>
      <c r="B53" s="91"/>
      <c r="C53" s="126">
        <v>3589617500</v>
      </c>
      <c r="E53" s="126">
        <v>18494522043</v>
      </c>
    </row>
    <row r="54" spans="1:5" ht="18.75" x14ac:dyDescent="0.4">
      <c r="A54" s="91" t="s">
        <v>159</v>
      </c>
      <c r="B54" s="91"/>
      <c r="C54" s="126">
        <v>3589617500</v>
      </c>
      <c r="E54" s="126">
        <v>18494522043</v>
      </c>
    </row>
    <row r="55" spans="1:5" ht="18.75" x14ac:dyDescent="0.4">
      <c r="A55" s="91" t="s">
        <v>160</v>
      </c>
      <c r="B55" s="91"/>
      <c r="C55" s="126">
        <v>5384426250</v>
      </c>
      <c r="E55" s="126">
        <v>27741783065</v>
      </c>
    </row>
    <row r="56" spans="1:5" ht="18.75" x14ac:dyDescent="0.4">
      <c r="A56" s="91" t="s">
        <v>252</v>
      </c>
      <c r="B56" s="91"/>
      <c r="C56" s="126">
        <v>0</v>
      </c>
      <c r="E56" s="126">
        <v>2838753972</v>
      </c>
    </row>
    <row r="57" spans="1:5" ht="18.75" x14ac:dyDescent="0.4">
      <c r="A57" s="91" t="s">
        <v>161</v>
      </c>
      <c r="B57" s="91"/>
      <c r="C57" s="126">
        <v>194901662</v>
      </c>
      <c r="E57" s="126">
        <v>1989316535</v>
      </c>
    </row>
    <row r="58" spans="1:5" ht="18.75" x14ac:dyDescent="0.4">
      <c r="A58" s="91" t="s">
        <v>162</v>
      </c>
      <c r="B58" s="91"/>
      <c r="C58" s="126">
        <v>14812556562</v>
      </c>
      <c r="E58" s="126">
        <v>72141592620</v>
      </c>
    </row>
    <row r="59" spans="1:5" ht="18.75" x14ac:dyDescent="0.4">
      <c r="A59" s="91" t="s">
        <v>163</v>
      </c>
      <c r="B59" s="91"/>
      <c r="C59" s="126">
        <v>10015032814</v>
      </c>
      <c r="E59" s="126">
        <v>48320360654</v>
      </c>
    </row>
    <row r="60" spans="1:5" ht="18.75" x14ac:dyDescent="0.4">
      <c r="A60" s="91" t="s">
        <v>164</v>
      </c>
      <c r="B60" s="91"/>
      <c r="C60" s="126">
        <v>292374346</v>
      </c>
      <c r="E60" s="126">
        <v>1397334834</v>
      </c>
    </row>
    <row r="61" spans="1:5" ht="18.75" x14ac:dyDescent="0.4">
      <c r="A61" s="91" t="s">
        <v>166</v>
      </c>
      <c r="B61" s="91"/>
      <c r="C61" s="126">
        <v>0</v>
      </c>
      <c r="E61" s="126">
        <v>2945497620</v>
      </c>
    </row>
    <row r="62" spans="1:5" ht="18.75" x14ac:dyDescent="0.4">
      <c r="A62" s="91" t="s">
        <v>167</v>
      </c>
      <c r="B62" s="91"/>
      <c r="C62" s="126">
        <v>32597827850</v>
      </c>
      <c r="E62" s="126">
        <v>147707158387</v>
      </c>
    </row>
    <row r="63" spans="1:5" ht="18.75" x14ac:dyDescent="0.4">
      <c r="A63" s="91" t="s">
        <v>168</v>
      </c>
      <c r="B63" s="91"/>
      <c r="C63" s="126">
        <v>1396633872</v>
      </c>
      <c r="E63" s="126">
        <v>24479210360</v>
      </c>
    </row>
    <row r="64" spans="1:5" ht="18.75" x14ac:dyDescent="0.4">
      <c r="A64" s="91" t="s">
        <v>169</v>
      </c>
      <c r="B64" s="91"/>
      <c r="C64" s="126">
        <v>8125442616</v>
      </c>
      <c r="E64" s="126">
        <v>57475038233</v>
      </c>
    </row>
    <row r="65" spans="1:5" ht="18.75" x14ac:dyDescent="0.4">
      <c r="A65" s="91" t="s">
        <v>253</v>
      </c>
      <c r="B65" s="91"/>
      <c r="C65" s="126">
        <v>0</v>
      </c>
      <c r="E65" s="126">
        <v>344706849</v>
      </c>
    </row>
    <row r="66" spans="1:5" ht="18.75" x14ac:dyDescent="0.4">
      <c r="A66" s="91" t="s">
        <v>170</v>
      </c>
      <c r="B66" s="91"/>
      <c r="C66" s="126">
        <v>279159673</v>
      </c>
      <c r="E66" s="126">
        <v>1027446202</v>
      </c>
    </row>
    <row r="67" spans="1:5" ht="18.75" x14ac:dyDescent="0.4">
      <c r="A67" s="91" t="s">
        <v>254</v>
      </c>
      <c r="B67" s="91"/>
      <c r="C67" s="126">
        <v>0</v>
      </c>
      <c r="E67" s="126">
        <v>5245318624</v>
      </c>
    </row>
    <row r="68" spans="1:5" ht="18.75" x14ac:dyDescent="0.4">
      <c r="A68" s="91" t="s">
        <v>255</v>
      </c>
      <c r="B68" s="91"/>
      <c r="C68" s="126">
        <v>0</v>
      </c>
      <c r="E68" s="126">
        <v>5450704109</v>
      </c>
    </row>
    <row r="69" spans="1:5" ht="18.75" x14ac:dyDescent="0.4">
      <c r="A69" s="91" t="s">
        <v>171</v>
      </c>
      <c r="B69" s="91"/>
      <c r="C69" s="126">
        <v>5059644800</v>
      </c>
      <c r="E69" s="126">
        <v>35870478188</v>
      </c>
    </row>
    <row r="70" spans="1:5" ht="18.75" x14ac:dyDescent="0.4">
      <c r="A70" s="91" t="s">
        <v>256</v>
      </c>
      <c r="B70" s="91"/>
      <c r="C70" s="126">
        <v>0</v>
      </c>
      <c r="E70" s="126">
        <v>12853719615</v>
      </c>
    </row>
    <row r="71" spans="1:5" ht="18.75" x14ac:dyDescent="0.4">
      <c r="A71" s="91" t="s">
        <v>172</v>
      </c>
      <c r="B71" s="91"/>
      <c r="C71" s="126">
        <v>510190815</v>
      </c>
      <c r="E71" s="126">
        <v>9891266383</v>
      </c>
    </row>
    <row r="72" spans="1:5" ht="18.75" x14ac:dyDescent="0.4">
      <c r="A72" s="91" t="s">
        <v>173</v>
      </c>
      <c r="B72" s="91"/>
      <c r="C72" s="126">
        <v>533876189</v>
      </c>
      <c r="E72" s="126">
        <v>3269760656</v>
      </c>
    </row>
    <row r="73" spans="1:5" ht="18.75" x14ac:dyDescent="0.4">
      <c r="A73" s="91" t="s">
        <v>174</v>
      </c>
      <c r="B73" s="91"/>
      <c r="C73" s="126">
        <v>1014241817</v>
      </c>
      <c r="E73" s="126">
        <v>5871926229</v>
      </c>
    </row>
    <row r="74" spans="1:5" ht="18.75" x14ac:dyDescent="0.4">
      <c r="A74" s="91" t="s">
        <v>175</v>
      </c>
      <c r="B74" s="91"/>
      <c r="C74" s="126">
        <v>2139213165</v>
      </c>
      <c r="E74" s="126">
        <v>8012178378</v>
      </c>
    </row>
    <row r="75" spans="1:5" ht="18.75" x14ac:dyDescent="0.4">
      <c r="A75" s="91" t="s">
        <v>176</v>
      </c>
      <c r="B75" s="91"/>
      <c r="C75" s="126">
        <v>9380303547</v>
      </c>
      <c r="E75" s="126">
        <v>20576149716</v>
      </c>
    </row>
    <row r="76" spans="1:5" ht="18.75" x14ac:dyDescent="0.4">
      <c r="A76" s="91" t="s">
        <v>177</v>
      </c>
      <c r="B76" s="91"/>
      <c r="C76" s="126">
        <v>1279398909</v>
      </c>
      <c r="E76" s="126">
        <v>2639071014</v>
      </c>
    </row>
    <row r="77" spans="1:5" ht="18.75" x14ac:dyDescent="0.4">
      <c r="A77" s="91" t="s">
        <v>178</v>
      </c>
      <c r="B77" s="91"/>
      <c r="C77" s="126">
        <v>6189836061</v>
      </c>
      <c r="E77" s="126">
        <v>12579344253</v>
      </c>
    </row>
    <row r="78" spans="1:5" ht="18.75" x14ac:dyDescent="0.4">
      <c r="A78" s="91" t="s">
        <v>179</v>
      </c>
      <c r="B78" s="91"/>
      <c r="C78" s="126">
        <v>13005459636</v>
      </c>
      <c r="E78" s="126">
        <v>26010919272</v>
      </c>
    </row>
    <row r="79" spans="1:5" ht="18.75" x14ac:dyDescent="0.4">
      <c r="A79" s="91" t="s">
        <v>180</v>
      </c>
      <c r="B79" s="91"/>
      <c r="C79" s="126">
        <v>2147136229</v>
      </c>
      <c r="E79" s="126">
        <v>4225009999</v>
      </c>
    </row>
    <row r="80" spans="1:5" ht="18.75" x14ac:dyDescent="0.4">
      <c r="A80" s="91" t="s">
        <v>181</v>
      </c>
      <c r="B80" s="91"/>
      <c r="C80" s="126">
        <v>46283148211</v>
      </c>
      <c r="E80" s="126">
        <v>85101272517</v>
      </c>
    </row>
    <row r="81" spans="1:5" ht="18.75" x14ac:dyDescent="0.4">
      <c r="A81" s="91" t="s">
        <v>182</v>
      </c>
      <c r="B81" s="91"/>
      <c r="C81" s="126">
        <v>8193074741</v>
      </c>
      <c r="E81" s="126">
        <v>28001817891</v>
      </c>
    </row>
    <row r="82" spans="1:5" ht="18.75" x14ac:dyDescent="0.4">
      <c r="A82" s="91" t="s">
        <v>183</v>
      </c>
      <c r="B82" s="91"/>
      <c r="C82" s="126">
        <v>4628946241</v>
      </c>
      <c r="E82" s="126">
        <v>15385311666</v>
      </c>
    </row>
    <row r="83" spans="1:5" ht="18.75" x14ac:dyDescent="0.4">
      <c r="A83" s="91" t="s">
        <v>184</v>
      </c>
      <c r="B83" s="91"/>
      <c r="C83" s="126">
        <v>257837724</v>
      </c>
      <c r="E83" s="126">
        <v>471220668</v>
      </c>
    </row>
    <row r="84" spans="1:5" ht="18.75" x14ac:dyDescent="0.4">
      <c r="A84" s="91" t="s">
        <v>185</v>
      </c>
      <c r="B84" s="91"/>
      <c r="C84" s="126">
        <v>25878386857</v>
      </c>
      <c r="E84" s="126">
        <v>45826885215</v>
      </c>
    </row>
    <row r="85" spans="1:5" ht="18.75" x14ac:dyDescent="0.4">
      <c r="A85" s="91" t="s">
        <v>186</v>
      </c>
      <c r="B85" s="91"/>
      <c r="C85" s="126">
        <v>12247228660</v>
      </c>
      <c r="E85" s="126">
        <v>21925859937</v>
      </c>
    </row>
    <row r="86" spans="1:5" ht="18.75" x14ac:dyDescent="0.4">
      <c r="A86" s="91" t="s">
        <v>187</v>
      </c>
      <c r="B86" s="91"/>
      <c r="C86" s="126">
        <v>12784152994</v>
      </c>
      <c r="E86" s="126">
        <v>22260928949</v>
      </c>
    </row>
    <row r="87" spans="1:5" ht="18.75" x14ac:dyDescent="0.4">
      <c r="A87" s="91" t="s">
        <v>188</v>
      </c>
      <c r="B87" s="91"/>
      <c r="C87" s="126">
        <v>5897122332</v>
      </c>
      <c r="E87" s="126">
        <v>10480283123</v>
      </c>
    </row>
    <row r="88" spans="1:5" ht="18.75" x14ac:dyDescent="0.4">
      <c r="A88" s="91" t="s">
        <v>189</v>
      </c>
      <c r="B88" s="91"/>
      <c r="C88" s="126">
        <v>4308494795</v>
      </c>
      <c r="E88" s="126">
        <v>5952043643</v>
      </c>
    </row>
    <row r="89" spans="1:5" ht="18.75" x14ac:dyDescent="0.4">
      <c r="A89" s="91" t="s">
        <v>190</v>
      </c>
      <c r="B89" s="91"/>
      <c r="C89" s="126">
        <v>3300239073</v>
      </c>
      <c r="E89" s="126">
        <v>4378627043</v>
      </c>
    </row>
    <row r="90" spans="1:5" ht="18.75" x14ac:dyDescent="0.4">
      <c r="A90" s="92" t="s">
        <v>191</v>
      </c>
      <c r="B90" s="92"/>
      <c r="C90" s="219">
        <v>6230361852</v>
      </c>
      <c r="D90" s="57"/>
      <c r="E90" s="219">
        <v>7981707501</v>
      </c>
    </row>
    <row r="91" spans="1:5" ht="18.75" x14ac:dyDescent="0.4">
      <c r="A91" s="220" t="s">
        <v>141</v>
      </c>
      <c r="B91" s="220"/>
      <c r="C91" s="221">
        <v>0</v>
      </c>
      <c r="D91" s="222"/>
      <c r="E91" s="221">
        <v>-135455359</v>
      </c>
    </row>
    <row r="92" spans="1:5" ht="18.75" x14ac:dyDescent="0.4">
      <c r="A92" s="91" t="s">
        <v>192</v>
      </c>
      <c r="B92" s="91"/>
      <c r="C92" s="126">
        <v>11816161588</v>
      </c>
      <c r="E92" s="126">
        <v>15381735355</v>
      </c>
    </row>
    <row r="93" spans="1:5" ht="18.75" x14ac:dyDescent="0.4">
      <c r="A93" s="91" t="s">
        <v>193</v>
      </c>
      <c r="B93" s="91"/>
      <c r="C93" s="126">
        <v>9230995086</v>
      </c>
      <c r="E93" s="126">
        <v>11541233334</v>
      </c>
    </row>
    <row r="94" spans="1:5" ht="18.75" x14ac:dyDescent="0.4">
      <c r="A94" s="91" t="s">
        <v>194</v>
      </c>
      <c r="B94" s="91"/>
      <c r="C94" s="126">
        <v>11367683043</v>
      </c>
      <c r="E94" s="126">
        <v>13201180308</v>
      </c>
    </row>
    <row r="95" spans="1:5" ht="18.75" x14ac:dyDescent="0.4">
      <c r="A95" s="91" t="s">
        <v>195</v>
      </c>
      <c r="B95" s="91"/>
      <c r="C95" s="126">
        <v>16839670053</v>
      </c>
      <c r="E95" s="126">
        <v>19012530705</v>
      </c>
    </row>
    <row r="96" spans="1:5" ht="18.75" x14ac:dyDescent="0.4">
      <c r="A96" s="91" t="s">
        <v>196</v>
      </c>
      <c r="B96" s="91"/>
      <c r="C96" s="126">
        <v>827213110</v>
      </c>
      <c r="E96" s="126">
        <v>855737700</v>
      </c>
    </row>
    <row r="97" spans="1:5" ht="18.75" x14ac:dyDescent="0.4">
      <c r="A97" s="91" t="s">
        <v>197</v>
      </c>
      <c r="B97" s="91"/>
      <c r="C97" s="126">
        <v>6906333354</v>
      </c>
      <c r="E97" s="126">
        <v>6906333354</v>
      </c>
    </row>
    <row r="98" spans="1:5" ht="18.75" x14ac:dyDescent="0.4">
      <c r="A98" s="91" t="s">
        <v>198</v>
      </c>
      <c r="B98" s="91"/>
      <c r="C98" s="126">
        <v>9673005440</v>
      </c>
      <c r="E98" s="126">
        <v>9673005440</v>
      </c>
    </row>
    <row r="99" spans="1:5" ht="18.75" x14ac:dyDescent="0.4">
      <c r="A99" s="91" t="s">
        <v>199</v>
      </c>
      <c r="B99" s="91"/>
      <c r="C99" s="126">
        <v>16170476058</v>
      </c>
      <c r="E99" s="126">
        <v>16170476058</v>
      </c>
    </row>
    <row r="100" spans="1:5" ht="18.75" x14ac:dyDescent="0.4">
      <c r="A100" s="91" t="s">
        <v>200</v>
      </c>
      <c r="B100" s="91"/>
      <c r="C100" s="126">
        <v>17431693972</v>
      </c>
      <c r="E100" s="126">
        <v>17431693972</v>
      </c>
    </row>
    <row r="101" spans="1:5" ht="18.75" x14ac:dyDescent="0.4">
      <c r="A101" s="91" t="s">
        <v>201</v>
      </c>
      <c r="B101" s="91"/>
      <c r="C101" s="126">
        <v>9019705968</v>
      </c>
      <c r="E101" s="126">
        <v>9019705968</v>
      </c>
    </row>
    <row r="102" spans="1:5" ht="18.75" x14ac:dyDescent="0.4">
      <c r="A102" s="91" t="s">
        <v>202</v>
      </c>
      <c r="B102" s="91"/>
      <c r="C102" s="126">
        <v>1245240980</v>
      </c>
      <c r="E102" s="126">
        <v>1245240980</v>
      </c>
    </row>
    <row r="103" spans="1:5" ht="18.75" x14ac:dyDescent="0.4">
      <c r="A103" s="91" t="s">
        <v>203</v>
      </c>
      <c r="B103" s="91"/>
      <c r="C103" s="126">
        <v>5089297934</v>
      </c>
      <c r="E103" s="126">
        <v>5089297934</v>
      </c>
    </row>
    <row r="104" spans="1:5" ht="18.75" x14ac:dyDescent="0.4">
      <c r="A104" s="91" t="s">
        <v>204</v>
      </c>
      <c r="B104" s="91"/>
      <c r="C104" s="126">
        <v>5761396710</v>
      </c>
      <c r="E104" s="126">
        <v>5761396710</v>
      </c>
    </row>
    <row r="105" spans="1:5" ht="18.75" x14ac:dyDescent="0.4">
      <c r="A105" s="91" t="s">
        <v>205</v>
      </c>
      <c r="B105" s="91"/>
      <c r="C105" s="126">
        <v>6811038248</v>
      </c>
      <c r="E105" s="126">
        <v>6811038248</v>
      </c>
    </row>
    <row r="106" spans="1:5" ht="18.75" x14ac:dyDescent="0.4">
      <c r="A106" s="91" t="s">
        <v>207</v>
      </c>
      <c r="B106" s="91"/>
      <c r="C106" s="126">
        <v>3381147539</v>
      </c>
      <c r="E106" s="126">
        <v>3381147539</v>
      </c>
    </row>
    <row r="107" spans="1:5" ht="18.75" x14ac:dyDescent="0.4">
      <c r="A107" s="91" t="s">
        <v>208</v>
      </c>
      <c r="B107" s="91"/>
      <c r="C107" s="126">
        <v>3381147539</v>
      </c>
      <c r="E107" s="126">
        <v>3381147539</v>
      </c>
    </row>
    <row r="108" spans="1:5" ht="18.75" x14ac:dyDescent="0.4">
      <c r="A108" s="91" t="s">
        <v>209</v>
      </c>
      <c r="B108" s="91"/>
      <c r="C108" s="126">
        <v>3381147539</v>
      </c>
      <c r="E108" s="126">
        <v>3381147539</v>
      </c>
    </row>
    <row r="109" spans="1:5" ht="18.75" x14ac:dyDescent="0.4">
      <c r="A109" s="91" t="s">
        <v>210</v>
      </c>
      <c r="B109" s="91"/>
      <c r="C109" s="126">
        <v>3381147539</v>
      </c>
      <c r="E109" s="126">
        <v>3381147539</v>
      </c>
    </row>
    <row r="110" spans="1:5" ht="18.75" x14ac:dyDescent="0.4">
      <c r="A110" s="91" t="s">
        <v>211</v>
      </c>
      <c r="B110" s="91"/>
      <c r="C110" s="126">
        <v>3381147539</v>
      </c>
      <c r="E110" s="126">
        <v>3381147539</v>
      </c>
    </row>
    <row r="111" spans="1:5" ht="18.75" x14ac:dyDescent="0.4">
      <c r="A111" s="91" t="s">
        <v>212</v>
      </c>
      <c r="B111" s="91"/>
      <c r="C111" s="126">
        <v>3381147539</v>
      </c>
      <c r="E111" s="126">
        <v>3381147539</v>
      </c>
    </row>
    <row r="112" spans="1:5" ht="18.75" x14ac:dyDescent="0.4">
      <c r="A112" s="91" t="s">
        <v>213</v>
      </c>
      <c r="B112" s="91"/>
      <c r="C112" s="126">
        <v>2020911882</v>
      </c>
      <c r="E112" s="126">
        <v>2020911882</v>
      </c>
    </row>
    <row r="113" spans="1:5" ht="18.75" x14ac:dyDescent="0.4">
      <c r="A113" s="91" t="s">
        <v>214</v>
      </c>
      <c r="B113" s="91"/>
      <c r="C113" s="126">
        <v>282173544</v>
      </c>
      <c r="E113" s="126">
        <v>282173544</v>
      </c>
    </row>
    <row r="114" spans="1:5" ht="18.75" x14ac:dyDescent="0.4">
      <c r="A114" s="91" t="s">
        <v>215</v>
      </c>
      <c r="B114" s="91"/>
      <c r="C114" s="126">
        <v>4587295076</v>
      </c>
      <c r="E114" s="126">
        <v>4587295076</v>
      </c>
    </row>
    <row r="115" spans="1:5" ht="18.75" x14ac:dyDescent="0.4">
      <c r="A115" s="114" t="s">
        <v>216</v>
      </c>
      <c r="B115" s="92"/>
      <c r="C115" s="142">
        <v>3880327868</v>
      </c>
      <c r="E115" s="142">
        <v>3880327868</v>
      </c>
    </row>
    <row r="116" spans="1:5" ht="18.75" thickBot="1" x14ac:dyDescent="0.45">
      <c r="A116" s="57" t="s">
        <v>257</v>
      </c>
      <c r="B116" s="57"/>
      <c r="C116" s="151">
        <f>SUM(C9:C115)</f>
        <v>457206603567</v>
      </c>
      <c r="D116" s="40"/>
      <c r="E116" s="151">
        <f>SUM(E9:E115)</f>
        <v>1330011356427</v>
      </c>
    </row>
    <row r="117" spans="1:5" ht="16.5" thickTop="1" x14ac:dyDescent="0.4"/>
    <row r="118" spans="1:5" x14ac:dyDescent="0.4">
      <c r="C118" s="218"/>
      <c r="D118" s="218"/>
      <c r="E118" s="218"/>
    </row>
  </sheetData>
  <mergeCells count="6">
    <mergeCell ref="A6:B6"/>
    <mergeCell ref="C6:D6"/>
    <mergeCell ref="A4:E4"/>
    <mergeCell ref="A1:E1"/>
    <mergeCell ref="A2:E2"/>
    <mergeCell ref="A3:E3"/>
  </mergeCells>
  <pageMargins left="0.7" right="0.7" top="0.75" bottom="0.75" header="0.3" footer="0.3"/>
  <pageSetup scale="3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"/>
  <sheetViews>
    <sheetView rightToLeft="1" zoomScaleNormal="100" zoomScaleSheetLayoutView="157" workbookViewId="0">
      <selection activeCell="E13" sqref="E13"/>
    </sheetView>
  </sheetViews>
  <sheetFormatPr defaultRowHeight="15" x14ac:dyDescent="0.25"/>
  <cols>
    <col min="1" max="1" width="32.42578125" customWidth="1"/>
    <col min="2" max="2" width="1.42578125" customWidth="1"/>
    <col min="3" max="3" width="13.28515625" customWidth="1"/>
    <col min="4" max="4" width="1.28515625" customWidth="1"/>
    <col min="5" max="5" width="17.5703125" customWidth="1"/>
  </cols>
  <sheetData>
    <row r="1" spans="1:5" ht="21" x14ac:dyDescent="0.25">
      <c r="A1" s="262" t="s">
        <v>98</v>
      </c>
      <c r="B1" s="262"/>
      <c r="C1" s="262"/>
      <c r="D1" s="262"/>
      <c r="E1" s="262"/>
    </row>
    <row r="2" spans="1:5" ht="21" x14ac:dyDescent="0.25">
      <c r="A2" s="262" t="s">
        <v>223</v>
      </c>
      <c r="B2" s="262"/>
      <c r="C2" s="262"/>
      <c r="D2" s="262"/>
      <c r="E2" s="262"/>
    </row>
    <row r="3" spans="1:5" ht="21" x14ac:dyDescent="0.25">
      <c r="A3" s="262" t="s">
        <v>100</v>
      </c>
      <c r="B3" s="262"/>
      <c r="C3" s="262"/>
      <c r="D3" s="262"/>
      <c r="E3" s="262"/>
    </row>
    <row r="4" spans="1:5" ht="25.5" x14ac:dyDescent="0.25">
      <c r="A4" s="254" t="s">
        <v>84</v>
      </c>
      <c r="B4" s="254"/>
      <c r="C4" s="254"/>
      <c r="D4" s="254"/>
      <c r="E4" s="254"/>
    </row>
    <row r="5" spans="1:5" ht="16.5" thickBot="1" x14ac:dyDescent="0.3">
      <c r="A5" s="12"/>
      <c r="B5" s="4"/>
      <c r="C5" s="28"/>
      <c r="D5" s="8"/>
      <c r="E5" s="28"/>
    </row>
    <row r="6" spans="1:5" ht="16.5" customHeight="1" x14ac:dyDescent="0.25">
      <c r="A6" s="285" t="s">
        <v>35</v>
      </c>
      <c r="B6" s="286"/>
      <c r="C6" s="281" t="s">
        <v>7</v>
      </c>
      <c r="D6" s="14"/>
      <c r="E6" s="281" t="s">
        <v>7</v>
      </c>
    </row>
    <row r="7" spans="1:5" ht="16.5" thickBot="1" x14ac:dyDescent="0.3">
      <c r="A7" s="286"/>
      <c r="B7" s="286"/>
      <c r="C7" s="283"/>
      <c r="D7" s="9"/>
      <c r="E7" s="283"/>
    </row>
    <row r="8" spans="1:5" ht="18.75" x14ac:dyDescent="0.25">
      <c r="A8" s="91" t="s">
        <v>258</v>
      </c>
      <c r="B8" s="91"/>
      <c r="C8" s="108">
        <v>0</v>
      </c>
      <c r="D8" s="84"/>
      <c r="E8" s="108">
        <v>700341413</v>
      </c>
    </row>
    <row r="9" spans="1:5" ht="19.5" thickBot="1" x14ac:dyDescent="0.3">
      <c r="A9" s="114" t="s">
        <v>259</v>
      </c>
      <c r="B9" s="114"/>
      <c r="C9" s="123">
        <v>48090221</v>
      </c>
      <c r="D9" s="84"/>
      <c r="E9" s="123">
        <v>74943893</v>
      </c>
    </row>
    <row r="10" spans="1:5" ht="19.5" thickBot="1" x14ac:dyDescent="0.3">
      <c r="A10" s="15" t="s">
        <v>3</v>
      </c>
      <c r="B10" s="16"/>
      <c r="C10" s="145">
        <f>SUM(C8:C9)</f>
        <v>48090221</v>
      </c>
      <c r="D10" s="16"/>
      <c r="E10" s="145">
        <f>SUM(E8:E9)</f>
        <v>775285306</v>
      </c>
    </row>
    <row r="11" spans="1:5" ht="15.75" thickTop="1" x14ac:dyDescent="0.25"/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3"/>
  <sheetViews>
    <sheetView rightToLeft="1" view="pageBreakPreview" topLeftCell="A4" zoomScale="111" zoomScaleNormal="100" zoomScaleSheetLayoutView="111" workbookViewId="0">
      <selection activeCell="M6" sqref="M6"/>
    </sheetView>
  </sheetViews>
  <sheetFormatPr defaultRowHeight="15" x14ac:dyDescent="0.25"/>
  <cols>
    <col min="1" max="1" width="28.28515625" bestFit="1" customWidth="1"/>
    <col min="2" max="2" width="12.5703125" customWidth="1"/>
    <col min="3" max="3" width="0.85546875" customWidth="1"/>
    <col min="4" max="4" width="12.42578125" customWidth="1"/>
    <col min="5" max="5" width="1.28515625" customWidth="1"/>
    <col min="6" max="6" width="1" customWidth="1"/>
    <col min="7" max="7" width="23" customWidth="1"/>
    <col min="8" max="8" width="0.85546875" customWidth="1"/>
    <col min="10" max="10" width="0.7109375" customWidth="1"/>
    <col min="11" max="11" width="19.28515625" customWidth="1"/>
    <col min="12" max="12" width="0.7109375" customWidth="1"/>
    <col min="13" max="13" width="18.5703125" customWidth="1"/>
    <col min="14" max="14" width="0.5703125" customWidth="1"/>
    <col min="16" max="16" width="0.5703125" customWidth="1"/>
    <col min="17" max="17" width="21.140625" customWidth="1"/>
  </cols>
  <sheetData>
    <row r="1" spans="1:18" ht="25.5" x14ac:dyDescent="0.25">
      <c r="A1" s="261" t="s">
        <v>98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</row>
    <row r="2" spans="1:18" ht="25.5" x14ac:dyDescent="0.25">
      <c r="A2" s="261" t="s">
        <v>223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</row>
    <row r="3" spans="1:18" ht="25.5" x14ac:dyDescent="0.25">
      <c r="A3" s="261" t="s">
        <v>100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</row>
    <row r="4" spans="1:18" ht="25.5" x14ac:dyDescent="0.25">
      <c r="A4" s="254" t="s">
        <v>93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</row>
    <row r="5" spans="1:18" ht="30" customHeight="1" thickBot="1" x14ac:dyDescent="0.5">
      <c r="A5" s="42"/>
      <c r="B5" s="292"/>
      <c r="C5" s="292"/>
      <c r="D5" s="292"/>
      <c r="E5" s="297"/>
      <c r="F5" s="13"/>
      <c r="G5" s="283" t="s">
        <v>220</v>
      </c>
      <c r="H5" s="283"/>
      <c r="I5" s="283"/>
      <c r="J5" s="283"/>
      <c r="K5" s="283"/>
      <c r="L5" s="13"/>
      <c r="M5" s="283" t="s">
        <v>222</v>
      </c>
      <c r="N5" s="283"/>
      <c r="O5" s="283"/>
      <c r="P5" s="283"/>
      <c r="Q5" s="283"/>
    </row>
    <row r="6" spans="1:18" ht="38.25" customHeight="1" thickBot="1" x14ac:dyDescent="0.5">
      <c r="A6" s="13" t="s">
        <v>52</v>
      </c>
      <c r="B6" s="47" t="s">
        <v>55</v>
      </c>
      <c r="C6" s="48"/>
      <c r="D6" s="47" t="s">
        <v>28</v>
      </c>
      <c r="E6" s="48"/>
      <c r="F6" s="48"/>
      <c r="G6" s="47" t="s">
        <v>70</v>
      </c>
      <c r="H6" s="48"/>
      <c r="I6" s="47" t="s">
        <v>54</v>
      </c>
      <c r="J6" s="48"/>
      <c r="K6" s="47" t="s">
        <v>56</v>
      </c>
      <c r="L6" s="13"/>
      <c r="M6" s="47" t="s">
        <v>70</v>
      </c>
      <c r="N6" s="48"/>
      <c r="O6" s="47" t="s">
        <v>54</v>
      </c>
      <c r="P6" s="48"/>
      <c r="Q6" s="47" t="s">
        <v>56</v>
      </c>
    </row>
    <row r="7" spans="1:18" ht="18.75" x14ac:dyDescent="0.45">
      <c r="A7" s="111" t="s">
        <v>121</v>
      </c>
      <c r="B7" s="9" t="s">
        <v>18</v>
      </c>
      <c r="C7" s="13"/>
      <c r="D7" s="83" t="s">
        <v>136</v>
      </c>
      <c r="E7" s="13"/>
      <c r="F7" s="13"/>
      <c r="G7" s="107">
        <v>7127747512</v>
      </c>
      <c r="H7" s="13"/>
      <c r="I7" s="107">
        <v>0</v>
      </c>
      <c r="J7" s="13"/>
      <c r="K7" s="144">
        <f>G7+I7</f>
        <v>7127747512</v>
      </c>
      <c r="L7" s="13"/>
      <c r="M7" s="107">
        <v>7127747512</v>
      </c>
      <c r="N7" s="13"/>
      <c r="O7" s="107">
        <v>0</v>
      </c>
      <c r="P7" s="13"/>
      <c r="Q7" s="144">
        <f>M7+O7</f>
        <v>7127747512</v>
      </c>
    </row>
    <row r="8" spans="1:18" ht="18.75" x14ac:dyDescent="0.45">
      <c r="A8" s="112" t="s">
        <v>120</v>
      </c>
      <c r="B8" s="9" t="s">
        <v>18</v>
      </c>
      <c r="C8" s="13"/>
      <c r="D8" s="105" t="s">
        <v>134</v>
      </c>
      <c r="E8" s="13"/>
      <c r="F8" s="13"/>
      <c r="G8" s="108">
        <v>20426543679</v>
      </c>
      <c r="H8" s="13"/>
      <c r="I8" s="108">
        <v>0</v>
      </c>
      <c r="J8" s="13"/>
      <c r="K8" s="144">
        <f>G8+I8</f>
        <v>20426543679</v>
      </c>
      <c r="L8" s="13"/>
      <c r="M8" s="108">
        <v>58219464878</v>
      </c>
      <c r="N8" s="13"/>
      <c r="O8" s="108">
        <v>0</v>
      </c>
      <c r="P8" s="13"/>
      <c r="Q8" s="144">
        <f>M8+O8</f>
        <v>58219464878</v>
      </c>
    </row>
    <row r="9" spans="1:18" ht="18.75" x14ac:dyDescent="0.45">
      <c r="A9" s="112" t="s">
        <v>123</v>
      </c>
      <c r="B9" s="9" t="s">
        <v>18</v>
      </c>
      <c r="C9" s="13"/>
      <c r="D9" s="105" t="s">
        <v>140</v>
      </c>
      <c r="E9" s="13"/>
      <c r="F9" s="13"/>
      <c r="G9" s="108">
        <v>31604422088</v>
      </c>
      <c r="H9" s="13"/>
      <c r="I9" s="108">
        <v>0</v>
      </c>
      <c r="J9" s="13"/>
      <c r="K9" s="144">
        <f>G9+I9</f>
        <v>31604422088</v>
      </c>
      <c r="L9" s="13"/>
      <c r="M9" s="108">
        <v>31604422088</v>
      </c>
      <c r="N9" s="13"/>
      <c r="O9" s="108">
        <v>0</v>
      </c>
      <c r="P9" s="13"/>
      <c r="Q9" s="144">
        <f>M9+O9</f>
        <v>31604422088</v>
      </c>
    </row>
    <row r="10" spans="1:18" ht="19.5" thickBot="1" x14ac:dyDescent="0.5">
      <c r="A10" s="113" t="s">
        <v>122</v>
      </c>
      <c r="B10" s="9" t="s">
        <v>18</v>
      </c>
      <c r="C10" s="13"/>
      <c r="D10" s="106" t="s">
        <v>138</v>
      </c>
      <c r="E10" s="13"/>
      <c r="F10" s="13"/>
      <c r="G10" s="109">
        <v>2173928115</v>
      </c>
      <c r="H10" s="13"/>
      <c r="I10" s="109">
        <v>0</v>
      </c>
      <c r="J10" s="13"/>
      <c r="K10" s="146">
        <f>G10+I10</f>
        <v>2173928115</v>
      </c>
      <c r="L10" s="13"/>
      <c r="M10" s="109">
        <v>2173928115</v>
      </c>
      <c r="N10" s="13"/>
      <c r="O10" s="109">
        <v>0</v>
      </c>
      <c r="P10" s="13"/>
      <c r="Q10" s="146">
        <f>M10+O10</f>
        <v>2173928115</v>
      </c>
    </row>
    <row r="11" spans="1:18" ht="19.5" thickBot="1" x14ac:dyDescent="0.5">
      <c r="A11" s="13"/>
      <c r="B11" s="13"/>
      <c r="C11" s="13"/>
      <c r="D11" s="13"/>
      <c r="E11" s="13"/>
      <c r="F11" s="13"/>
      <c r="G11" s="145">
        <f>SUM(G7:G10)</f>
        <v>61332641394</v>
      </c>
      <c r="H11" s="13"/>
      <c r="I11" s="11" t="s">
        <v>18</v>
      </c>
      <c r="J11" s="13"/>
      <c r="K11" s="145">
        <f>SUM(K7:K10)</f>
        <v>61332641394</v>
      </c>
      <c r="L11" s="13"/>
      <c r="M11" s="145">
        <f>SUM(M7:M10)</f>
        <v>99125562593</v>
      </c>
      <c r="N11" s="152"/>
      <c r="O11" s="18" t="s">
        <v>18</v>
      </c>
      <c r="P11" s="152"/>
      <c r="Q11" s="145">
        <f>SUM(Q7:Q10)</f>
        <v>99125562593</v>
      </c>
    </row>
    <row r="12" spans="1:18" ht="18.75" thickTop="1" x14ac:dyDescent="0.4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8" x14ac:dyDescent="0.25"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</row>
    <row r="14" spans="1:18" x14ac:dyDescent="0.25"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</row>
    <row r="15" spans="1:18" x14ac:dyDescent="0.25">
      <c r="D15" s="236"/>
      <c r="E15" s="236"/>
      <c r="F15" s="236"/>
      <c r="G15" s="237"/>
      <c r="H15" s="236"/>
      <c r="I15" s="236"/>
      <c r="J15" s="236"/>
      <c r="K15" s="236"/>
      <c r="L15" s="236"/>
      <c r="M15" s="237"/>
      <c r="N15" s="236"/>
      <c r="O15" s="236"/>
      <c r="P15" s="236"/>
      <c r="Q15" s="236"/>
      <c r="R15" s="236"/>
    </row>
    <row r="16" spans="1:18" x14ac:dyDescent="0.25"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</row>
    <row r="17" spans="4:18" x14ac:dyDescent="0.25"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</row>
    <row r="18" spans="4:18" x14ac:dyDescent="0.25"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</row>
    <row r="19" spans="4:18" x14ac:dyDescent="0.25"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</row>
    <row r="20" spans="4:18" x14ac:dyDescent="0.25">
      <c r="D20" s="236"/>
      <c r="E20" s="236"/>
      <c r="F20" s="236"/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</row>
    <row r="21" spans="4:18" x14ac:dyDescent="0.25"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</row>
    <row r="22" spans="4:18" x14ac:dyDescent="0.25"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</row>
    <row r="23" spans="4:18" x14ac:dyDescent="0.25"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</row>
  </sheetData>
  <mergeCells count="7">
    <mergeCell ref="G5:K5"/>
    <mergeCell ref="M5:Q5"/>
    <mergeCell ref="A4:Q4"/>
    <mergeCell ref="A1:Q1"/>
    <mergeCell ref="A2:Q2"/>
    <mergeCell ref="A3:Q3"/>
    <mergeCell ref="B5:D5"/>
  </mergeCells>
  <pageMargins left="0.7" right="0.7" top="0.75" bottom="0.75" header="0.3" footer="0.3"/>
  <pageSetup scale="71" orientation="landscape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21"/>
  <sheetViews>
    <sheetView rightToLeft="1" topLeftCell="A67" zoomScaleNormal="100" zoomScaleSheetLayoutView="100" workbookViewId="0">
      <selection activeCell="A7" sqref="A7"/>
    </sheetView>
  </sheetViews>
  <sheetFormatPr defaultRowHeight="15" x14ac:dyDescent="0.25"/>
  <cols>
    <col min="1" max="1" width="67.85546875" bestFit="1" customWidth="1"/>
    <col min="2" max="2" width="15" customWidth="1"/>
    <col min="3" max="3" width="0.85546875" customWidth="1"/>
    <col min="4" max="4" width="14.42578125" customWidth="1"/>
    <col min="5" max="5" width="0.7109375" customWidth="1"/>
    <col min="6" max="6" width="18" customWidth="1"/>
    <col min="7" max="7" width="0.7109375" customWidth="1"/>
    <col min="8" max="8" width="16.42578125" customWidth="1"/>
    <col min="9" max="9" width="0.5703125" customWidth="1"/>
    <col min="10" max="10" width="13.7109375" customWidth="1"/>
    <col min="11" max="11" width="0.5703125" customWidth="1"/>
    <col min="12" max="12" width="19.42578125" customWidth="1"/>
    <col min="14" max="14" width="14.5703125" bestFit="1" customWidth="1"/>
  </cols>
  <sheetData>
    <row r="1" spans="1:15" ht="24" x14ac:dyDescent="0.25">
      <c r="A1" s="253" t="s">
        <v>98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</row>
    <row r="2" spans="1:15" ht="24" x14ac:dyDescent="0.25">
      <c r="A2" s="253" t="s">
        <v>223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</row>
    <row r="3" spans="1:15" ht="24" x14ac:dyDescent="0.25">
      <c r="A3" s="253" t="s">
        <v>100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</row>
    <row r="4" spans="1:15" ht="25.5" x14ac:dyDescent="0.25">
      <c r="A4" s="254" t="s">
        <v>94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</row>
    <row r="5" spans="1:15" ht="16.5" customHeight="1" thickBot="1" x14ac:dyDescent="0.5">
      <c r="A5" s="42"/>
      <c r="B5" s="283" t="s">
        <v>220</v>
      </c>
      <c r="C5" s="283"/>
      <c r="D5" s="283"/>
      <c r="E5" s="283"/>
      <c r="F5" s="283"/>
      <c r="G5" s="13"/>
      <c r="H5" s="283" t="s">
        <v>221</v>
      </c>
      <c r="I5" s="283"/>
      <c r="J5" s="283"/>
      <c r="K5" s="283"/>
      <c r="L5" s="283"/>
    </row>
    <row r="6" spans="1:15" ht="24.75" customHeight="1" thickBot="1" x14ac:dyDescent="0.5">
      <c r="A6" s="13" t="s">
        <v>52</v>
      </c>
      <c r="B6" s="47" t="s">
        <v>70</v>
      </c>
      <c r="C6" s="48"/>
      <c r="D6" s="47" t="s">
        <v>54</v>
      </c>
      <c r="E6" s="48"/>
      <c r="F6" s="47" t="s">
        <v>56</v>
      </c>
      <c r="G6" s="13"/>
      <c r="H6" s="47" t="s">
        <v>70</v>
      </c>
      <c r="I6" s="48"/>
      <c r="J6" s="47" t="s">
        <v>54</v>
      </c>
      <c r="K6" s="48"/>
      <c r="L6" s="47" t="s">
        <v>56</v>
      </c>
    </row>
    <row r="7" spans="1:15" ht="18.75" x14ac:dyDescent="0.25">
      <c r="A7" s="111" t="s">
        <v>141</v>
      </c>
      <c r="B7" s="107">
        <v>0</v>
      </c>
      <c r="C7" s="84"/>
      <c r="D7" s="143">
        <v>0</v>
      </c>
      <c r="E7" s="84"/>
      <c r="F7" s="143">
        <f>B7-D7</f>
        <v>0</v>
      </c>
      <c r="G7" s="84"/>
      <c r="H7" s="143">
        <v>-135455359</v>
      </c>
      <c r="I7" s="84"/>
      <c r="J7" s="107">
        <v>0</v>
      </c>
      <c r="K7" s="84"/>
      <c r="L7" s="143">
        <f>H7-J7</f>
        <v>-135455359</v>
      </c>
      <c r="N7" s="180"/>
      <c r="O7" s="212"/>
    </row>
    <row r="8" spans="1:15" ht="18.75" x14ac:dyDescent="0.25">
      <c r="A8" s="112" t="s">
        <v>142</v>
      </c>
      <c r="B8" s="108">
        <v>0</v>
      </c>
      <c r="C8" s="84"/>
      <c r="D8" s="126">
        <v>0</v>
      </c>
      <c r="E8" s="84"/>
      <c r="F8" s="126">
        <f>B8-D8</f>
        <v>0</v>
      </c>
      <c r="G8" s="84"/>
      <c r="H8" s="126">
        <v>7322</v>
      </c>
      <c r="I8" s="84"/>
      <c r="J8" s="108">
        <v>0</v>
      </c>
      <c r="K8" s="84"/>
      <c r="L8" s="126">
        <f>H8-J8</f>
        <v>7322</v>
      </c>
      <c r="N8" s="180"/>
      <c r="O8" s="212"/>
    </row>
    <row r="9" spans="1:15" ht="18.75" x14ac:dyDescent="0.25">
      <c r="A9" s="112" t="s">
        <v>224</v>
      </c>
      <c r="B9" s="108">
        <v>0</v>
      </c>
      <c r="C9" s="84"/>
      <c r="D9" s="126">
        <v>0</v>
      </c>
      <c r="E9" s="84"/>
      <c r="F9" s="126">
        <f t="shared" ref="F9:F72" si="0">B9-D9</f>
        <v>0</v>
      </c>
      <c r="G9" s="84"/>
      <c r="H9" s="126">
        <v>219178082</v>
      </c>
      <c r="I9" s="84"/>
      <c r="J9" s="108">
        <v>0</v>
      </c>
      <c r="K9" s="84"/>
      <c r="L9" s="126">
        <f t="shared" ref="L9:L72" si="1">H9-J9</f>
        <v>219178082</v>
      </c>
      <c r="N9" s="180"/>
      <c r="O9" s="212"/>
    </row>
    <row r="10" spans="1:15" ht="18.75" x14ac:dyDescent="0.25">
      <c r="A10" s="112" t="s">
        <v>143</v>
      </c>
      <c r="B10" s="108">
        <v>2189</v>
      </c>
      <c r="C10" s="84"/>
      <c r="D10" s="126">
        <v>0</v>
      </c>
      <c r="E10" s="84"/>
      <c r="F10" s="126">
        <f t="shared" si="0"/>
        <v>2189</v>
      </c>
      <c r="G10" s="84"/>
      <c r="H10" s="126">
        <v>10003</v>
      </c>
      <c r="I10" s="84"/>
      <c r="J10" s="108">
        <v>0</v>
      </c>
      <c r="K10" s="84"/>
      <c r="L10" s="126">
        <f t="shared" si="1"/>
        <v>10003</v>
      </c>
      <c r="N10" s="180"/>
      <c r="O10" s="212"/>
    </row>
    <row r="11" spans="1:15" ht="18.75" x14ac:dyDescent="0.25">
      <c r="A11" s="112" t="s">
        <v>225</v>
      </c>
      <c r="B11" s="108">
        <v>0</v>
      </c>
      <c r="C11" s="84"/>
      <c r="D11" s="126">
        <v>0</v>
      </c>
      <c r="E11" s="84"/>
      <c r="F11" s="126">
        <f t="shared" si="0"/>
        <v>0</v>
      </c>
      <c r="G11" s="84"/>
      <c r="H11" s="126">
        <v>118082205</v>
      </c>
      <c r="I11" s="84"/>
      <c r="J11" s="108">
        <v>0</v>
      </c>
      <c r="K11" s="84"/>
      <c r="L11" s="126">
        <f t="shared" si="1"/>
        <v>118082205</v>
      </c>
      <c r="N11" s="180"/>
      <c r="O11" s="212"/>
    </row>
    <row r="12" spans="1:15" ht="18.75" x14ac:dyDescent="0.25">
      <c r="A12" s="112" t="s">
        <v>226</v>
      </c>
      <c r="B12" s="108">
        <v>0</v>
      </c>
      <c r="C12" s="84"/>
      <c r="D12" s="126">
        <v>0</v>
      </c>
      <c r="E12" s="84"/>
      <c r="F12" s="126">
        <f t="shared" si="0"/>
        <v>0</v>
      </c>
      <c r="G12" s="84"/>
      <c r="H12" s="126">
        <v>116302917</v>
      </c>
      <c r="I12" s="84"/>
      <c r="J12" s="108">
        <v>0</v>
      </c>
      <c r="K12" s="84"/>
      <c r="L12" s="126">
        <f t="shared" si="1"/>
        <v>116302917</v>
      </c>
      <c r="N12" s="180"/>
      <c r="O12" s="212"/>
    </row>
    <row r="13" spans="1:15" ht="18.75" x14ac:dyDescent="0.25">
      <c r="A13" s="112" t="s">
        <v>227</v>
      </c>
      <c r="B13" s="108">
        <v>0</v>
      </c>
      <c r="C13" s="84"/>
      <c r="D13" s="126">
        <v>0</v>
      </c>
      <c r="E13" s="84"/>
      <c r="F13" s="126">
        <f t="shared" si="0"/>
        <v>0</v>
      </c>
      <c r="G13" s="84"/>
      <c r="H13" s="126">
        <v>298426006</v>
      </c>
      <c r="I13" s="84"/>
      <c r="J13" s="108">
        <v>0</v>
      </c>
      <c r="K13" s="84"/>
      <c r="L13" s="126">
        <f t="shared" si="1"/>
        <v>298426006</v>
      </c>
      <c r="N13" s="180"/>
      <c r="O13" s="212"/>
    </row>
    <row r="14" spans="1:15" ht="18.75" x14ac:dyDescent="0.25">
      <c r="A14" s="112" t="s">
        <v>228</v>
      </c>
      <c r="B14" s="108">
        <v>0</v>
      </c>
      <c r="C14" s="84"/>
      <c r="D14" s="126">
        <v>0</v>
      </c>
      <c r="E14" s="84"/>
      <c r="F14" s="126">
        <f t="shared" si="0"/>
        <v>0</v>
      </c>
      <c r="G14" s="84"/>
      <c r="H14" s="126">
        <v>87049055</v>
      </c>
      <c r="I14" s="84"/>
      <c r="J14" s="108">
        <v>0</v>
      </c>
      <c r="K14" s="84"/>
      <c r="L14" s="126">
        <f t="shared" si="1"/>
        <v>87049055</v>
      </c>
      <c r="N14" s="180"/>
      <c r="O14" s="212"/>
    </row>
    <row r="15" spans="1:15" ht="18.75" x14ac:dyDescent="0.25">
      <c r="A15" s="112" t="s">
        <v>229</v>
      </c>
      <c r="B15" s="108">
        <v>0</v>
      </c>
      <c r="C15" s="84"/>
      <c r="D15" s="126">
        <v>0</v>
      </c>
      <c r="E15" s="84"/>
      <c r="F15" s="126">
        <f t="shared" si="0"/>
        <v>0</v>
      </c>
      <c r="G15" s="84"/>
      <c r="H15" s="126">
        <v>290850961</v>
      </c>
      <c r="I15" s="84"/>
      <c r="J15" s="108">
        <v>0</v>
      </c>
      <c r="K15" s="84"/>
      <c r="L15" s="126">
        <f t="shared" si="1"/>
        <v>290850961</v>
      </c>
      <c r="N15" s="180"/>
      <c r="O15" s="212"/>
    </row>
    <row r="16" spans="1:15" ht="18.75" x14ac:dyDescent="0.25">
      <c r="A16" s="112" t="s">
        <v>144</v>
      </c>
      <c r="B16" s="108">
        <v>38586</v>
      </c>
      <c r="C16" s="84"/>
      <c r="D16" s="126">
        <v>0</v>
      </c>
      <c r="E16" s="84"/>
      <c r="F16" s="126">
        <f t="shared" si="0"/>
        <v>38586</v>
      </c>
      <c r="G16" s="84"/>
      <c r="H16" s="126">
        <v>-18016715</v>
      </c>
      <c r="I16" s="84"/>
      <c r="J16" s="108">
        <v>0</v>
      </c>
      <c r="K16" s="84"/>
      <c r="L16" s="126">
        <f t="shared" si="1"/>
        <v>-18016715</v>
      </c>
      <c r="N16" s="180"/>
      <c r="O16" s="212"/>
    </row>
    <row r="17" spans="1:15" ht="18.75" x14ac:dyDescent="0.25">
      <c r="A17" s="112" t="s">
        <v>230</v>
      </c>
      <c r="B17" s="108">
        <v>0</v>
      </c>
      <c r="C17" s="84"/>
      <c r="D17" s="126">
        <v>0</v>
      </c>
      <c r="E17" s="84"/>
      <c r="F17" s="126">
        <f t="shared" si="0"/>
        <v>0</v>
      </c>
      <c r="G17" s="84"/>
      <c r="H17" s="126">
        <v>2158621116</v>
      </c>
      <c r="I17" s="84"/>
      <c r="J17" s="108">
        <v>0</v>
      </c>
      <c r="K17" s="84"/>
      <c r="L17" s="126">
        <f t="shared" si="1"/>
        <v>2158621116</v>
      </c>
      <c r="N17" s="180"/>
      <c r="O17" s="212"/>
    </row>
    <row r="18" spans="1:15" ht="18.75" x14ac:dyDescent="0.25">
      <c r="A18" s="112" t="s">
        <v>231</v>
      </c>
      <c r="B18" s="108">
        <v>0</v>
      </c>
      <c r="C18" s="84"/>
      <c r="D18" s="126">
        <v>0</v>
      </c>
      <c r="E18" s="84"/>
      <c r="F18" s="126">
        <f t="shared" si="0"/>
        <v>0</v>
      </c>
      <c r="G18" s="84"/>
      <c r="H18" s="126">
        <v>3659442966</v>
      </c>
      <c r="I18" s="84"/>
      <c r="J18" s="108">
        <v>0</v>
      </c>
      <c r="K18" s="84"/>
      <c r="L18" s="126">
        <f t="shared" si="1"/>
        <v>3659442966</v>
      </c>
      <c r="N18" s="180"/>
      <c r="O18" s="212"/>
    </row>
    <row r="19" spans="1:15" ht="18.75" x14ac:dyDescent="0.25">
      <c r="A19" s="112" t="s">
        <v>145</v>
      </c>
      <c r="B19" s="108">
        <v>6246370943</v>
      </c>
      <c r="C19" s="84"/>
      <c r="D19" s="126">
        <v>910759</v>
      </c>
      <c r="E19" s="84"/>
      <c r="F19" s="126">
        <f t="shared" si="0"/>
        <v>6245460184</v>
      </c>
      <c r="G19" s="84"/>
      <c r="H19" s="126">
        <v>24160190408</v>
      </c>
      <c r="I19" s="84"/>
      <c r="J19" s="108">
        <v>31306378</v>
      </c>
      <c r="K19" s="84"/>
      <c r="L19" s="126">
        <f t="shared" si="1"/>
        <v>24128884030</v>
      </c>
      <c r="N19" s="180"/>
      <c r="O19" s="212"/>
    </row>
    <row r="20" spans="1:15" ht="18.75" x14ac:dyDescent="0.25">
      <c r="A20" s="112" t="s">
        <v>232</v>
      </c>
      <c r="B20" s="108">
        <v>0</v>
      </c>
      <c r="C20" s="84"/>
      <c r="D20" s="126">
        <v>0</v>
      </c>
      <c r="E20" s="84"/>
      <c r="F20" s="126">
        <f t="shared" si="0"/>
        <v>0</v>
      </c>
      <c r="G20" s="84"/>
      <c r="H20" s="126">
        <v>7412050208</v>
      </c>
      <c r="I20" s="84"/>
      <c r="J20" s="108">
        <v>0</v>
      </c>
      <c r="K20" s="84"/>
      <c r="L20" s="126">
        <f t="shared" si="1"/>
        <v>7412050208</v>
      </c>
      <c r="N20" s="180"/>
      <c r="O20" s="212"/>
    </row>
    <row r="21" spans="1:15" ht="18.75" x14ac:dyDescent="0.25">
      <c r="A21" s="112" t="s">
        <v>233</v>
      </c>
      <c r="B21" s="108">
        <v>0</v>
      </c>
      <c r="C21" s="84"/>
      <c r="D21" s="126">
        <v>0</v>
      </c>
      <c r="E21" s="84"/>
      <c r="F21" s="126">
        <f t="shared" si="0"/>
        <v>0</v>
      </c>
      <c r="G21" s="84"/>
      <c r="H21" s="126">
        <v>1000142467</v>
      </c>
      <c r="I21" s="84"/>
      <c r="J21" s="108">
        <v>0</v>
      </c>
      <c r="K21" s="84"/>
      <c r="L21" s="126">
        <f t="shared" si="1"/>
        <v>1000142467</v>
      </c>
      <c r="N21" s="180"/>
      <c r="O21" s="212"/>
    </row>
    <row r="22" spans="1:15" ht="18.75" x14ac:dyDescent="0.25">
      <c r="A22" s="112" t="s">
        <v>234</v>
      </c>
      <c r="B22" s="108">
        <v>0</v>
      </c>
      <c r="C22" s="84"/>
      <c r="D22" s="126">
        <v>0</v>
      </c>
      <c r="E22" s="84"/>
      <c r="F22" s="126">
        <f t="shared" si="0"/>
        <v>0</v>
      </c>
      <c r="G22" s="84"/>
      <c r="H22" s="126">
        <v>1620416496</v>
      </c>
      <c r="I22" s="84"/>
      <c r="J22" s="108">
        <v>0</v>
      </c>
      <c r="K22" s="84"/>
      <c r="L22" s="126">
        <f t="shared" si="1"/>
        <v>1620416496</v>
      </c>
      <c r="N22" s="180"/>
      <c r="O22" s="212"/>
    </row>
    <row r="23" spans="1:15" ht="18.75" x14ac:dyDescent="0.25">
      <c r="A23" s="112" t="s">
        <v>235</v>
      </c>
      <c r="B23" s="108">
        <v>0</v>
      </c>
      <c r="C23" s="84"/>
      <c r="D23" s="126">
        <v>0</v>
      </c>
      <c r="E23" s="84"/>
      <c r="F23" s="126">
        <f t="shared" si="0"/>
        <v>0</v>
      </c>
      <c r="G23" s="84"/>
      <c r="H23" s="126">
        <v>2743249320</v>
      </c>
      <c r="I23" s="84"/>
      <c r="J23" s="108">
        <v>7616163</v>
      </c>
      <c r="K23" s="84"/>
      <c r="L23" s="126">
        <f t="shared" si="1"/>
        <v>2735633157</v>
      </c>
      <c r="N23" s="180"/>
      <c r="O23" s="212"/>
    </row>
    <row r="24" spans="1:15" ht="18.75" x14ac:dyDescent="0.25">
      <c r="A24" s="112" t="s">
        <v>236</v>
      </c>
      <c r="B24" s="108">
        <v>0</v>
      </c>
      <c r="C24" s="84"/>
      <c r="D24" s="126">
        <v>0</v>
      </c>
      <c r="E24" s="84"/>
      <c r="F24" s="126">
        <f t="shared" si="0"/>
        <v>0</v>
      </c>
      <c r="G24" s="84"/>
      <c r="H24" s="126">
        <v>365535398</v>
      </c>
      <c r="I24" s="84"/>
      <c r="J24" s="108">
        <v>159059</v>
      </c>
      <c r="K24" s="84"/>
      <c r="L24" s="126">
        <f t="shared" si="1"/>
        <v>365376339</v>
      </c>
      <c r="N24" s="180"/>
      <c r="O24" s="212"/>
    </row>
    <row r="25" spans="1:15" ht="18.75" x14ac:dyDescent="0.25">
      <c r="A25" s="112" t="s">
        <v>237</v>
      </c>
      <c r="B25" s="108">
        <v>0</v>
      </c>
      <c r="C25" s="84"/>
      <c r="D25" s="126">
        <v>0</v>
      </c>
      <c r="E25" s="84"/>
      <c r="F25" s="126">
        <f t="shared" si="0"/>
        <v>0</v>
      </c>
      <c r="G25" s="84"/>
      <c r="H25" s="126">
        <v>384876715</v>
      </c>
      <c r="I25" s="84"/>
      <c r="J25" s="108">
        <v>1250196</v>
      </c>
      <c r="K25" s="84"/>
      <c r="L25" s="126">
        <f t="shared" si="1"/>
        <v>383626519</v>
      </c>
      <c r="N25" s="180"/>
      <c r="O25" s="212"/>
    </row>
    <row r="26" spans="1:15" ht="18.75" x14ac:dyDescent="0.25">
      <c r="A26" s="112" t="s">
        <v>238</v>
      </c>
      <c r="B26" s="108">
        <v>0</v>
      </c>
      <c r="C26" s="84"/>
      <c r="D26" s="126">
        <v>0</v>
      </c>
      <c r="E26" s="84"/>
      <c r="F26" s="126">
        <f t="shared" si="0"/>
        <v>0</v>
      </c>
      <c r="G26" s="84"/>
      <c r="H26" s="126">
        <v>8483662699</v>
      </c>
      <c r="I26" s="84"/>
      <c r="J26" s="108">
        <v>8620676</v>
      </c>
      <c r="K26" s="84"/>
      <c r="L26" s="126">
        <f t="shared" si="1"/>
        <v>8475042023</v>
      </c>
      <c r="N26" s="180"/>
      <c r="O26" s="212"/>
    </row>
    <row r="27" spans="1:15" ht="18.75" x14ac:dyDescent="0.25">
      <c r="A27" s="112" t="s">
        <v>239</v>
      </c>
      <c r="B27" s="108">
        <v>0</v>
      </c>
      <c r="C27" s="84"/>
      <c r="D27" s="126">
        <v>-632562</v>
      </c>
      <c r="E27" s="84"/>
      <c r="F27" s="126">
        <f t="shared" si="0"/>
        <v>632562</v>
      </c>
      <c r="G27" s="84"/>
      <c r="H27" s="126">
        <v>3543032779</v>
      </c>
      <c r="I27" s="84"/>
      <c r="J27" s="108">
        <v>11355704</v>
      </c>
      <c r="K27" s="84"/>
      <c r="L27" s="126">
        <f t="shared" si="1"/>
        <v>3531677075</v>
      </c>
      <c r="N27" s="180"/>
      <c r="O27" s="212"/>
    </row>
    <row r="28" spans="1:15" ht="18.75" x14ac:dyDescent="0.25">
      <c r="A28" s="112" t="s">
        <v>240</v>
      </c>
      <c r="B28" s="108">
        <v>0</v>
      </c>
      <c r="C28" s="84"/>
      <c r="D28" s="126">
        <v>0</v>
      </c>
      <c r="E28" s="84"/>
      <c r="F28" s="126">
        <f t="shared" si="0"/>
        <v>0</v>
      </c>
      <c r="G28" s="84"/>
      <c r="H28" s="126">
        <v>209732664</v>
      </c>
      <c r="I28" s="84"/>
      <c r="J28" s="108">
        <v>0</v>
      </c>
      <c r="K28" s="84"/>
      <c r="L28" s="126">
        <f t="shared" si="1"/>
        <v>209732664</v>
      </c>
      <c r="N28" s="180"/>
      <c r="O28" s="212"/>
    </row>
    <row r="29" spans="1:15" ht="18.75" x14ac:dyDescent="0.25">
      <c r="A29" s="112" t="s">
        <v>241</v>
      </c>
      <c r="B29" s="108">
        <v>0</v>
      </c>
      <c r="C29" s="84"/>
      <c r="D29" s="126">
        <v>0</v>
      </c>
      <c r="E29" s="84"/>
      <c r="F29" s="126">
        <f t="shared" si="0"/>
        <v>0</v>
      </c>
      <c r="G29" s="84"/>
      <c r="H29" s="126">
        <v>4547513661</v>
      </c>
      <c r="I29" s="84"/>
      <c r="J29" s="108">
        <v>0</v>
      </c>
      <c r="K29" s="84"/>
      <c r="L29" s="126">
        <f t="shared" si="1"/>
        <v>4547513661</v>
      </c>
      <c r="N29" s="180"/>
      <c r="O29" s="212"/>
    </row>
    <row r="30" spans="1:15" ht="18.75" x14ac:dyDescent="0.25">
      <c r="A30" s="112" t="s">
        <v>242</v>
      </c>
      <c r="B30" s="108">
        <v>0</v>
      </c>
      <c r="C30" s="84"/>
      <c r="D30" s="126">
        <v>0</v>
      </c>
      <c r="E30" s="84"/>
      <c r="F30" s="126">
        <f t="shared" si="0"/>
        <v>0</v>
      </c>
      <c r="G30" s="84"/>
      <c r="H30" s="126">
        <v>6593289606</v>
      </c>
      <c r="I30" s="84"/>
      <c r="J30" s="108">
        <v>0</v>
      </c>
      <c r="K30" s="84"/>
      <c r="L30" s="126">
        <f t="shared" si="1"/>
        <v>6593289606</v>
      </c>
      <c r="N30" s="180"/>
      <c r="O30" s="212"/>
    </row>
    <row r="31" spans="1:15" ht="18.75" x14ac:dyDescent="0.25">
      <c r="A31" s="112" t="s">
        <v>146</v>
      </c>
      <c r="B31" s="108">
        <v>1401520880</v>
      </c>
      <c r="C31" s="84"/>
      <c r="D31" s="126">
        <v>-4083973</v>
      </c>
      <c r="E31" s="84"/>
      <c r="F31" s="126">
        <f t="shared" si="0"/>
        <v>1405604853</v>
      </c>
      <c r="G31" s="84"/>
      <c r="H31" s="126">
        <v>5417643716</v>
      </c>
      <c r="I31" s="84"/>
      <c r="J31" s="108">
        <v>0</v>
      </c>
      <c r="K31" s="84"/>
      <c r="L31" s="126">
        <f t="shared" si="1"/>
        <v>5417643716</v>
      </c>
      <c r="N31" s="180"/>
      <c r="O31" s="212"/>
    </row>
    <row r="32" spans="1:15" ht="18.75" x14ac:dyDescent="0.25">
      <c r="A32" s="112" t="s">
        <v>243</v>
      </c>
      <c r="B32" s="108">
        <v>0</v>
      </c>
      <c r="C32" s="84"/>
      <c r="D32" s="126">
        <v>0</v>
      </c>
      <c r="E32" s="84"/>
      <c r="F32" s="126">
        <f t="shared" si="0"/>
        <v>0</v>
      </c>
      <c r="G32" s="84"/>
      <c r="H32" s="126">
        <v>16088237578</v>
      </c>
      <c r="I32" s="84"/>
      <c r="J32" s="108">
        <v>24229653</v>
      </c>
      <c r="K32" s="84"/>
      <c r="L32" s="126">
        <f t="shared" si="1"/>
        <v>16064007925</v>
      </c>
      <c r="N32" s="180"/>
      <c r="O32" s="212"/>
    </row>
    <row r="33" spans="1:15" ht="18.75" x14ac:dyDescent="0.25">
      <c r="A33" s="112" t="s">
        <v>147</v>
      </c>
      <c r="B33" s="108">
        <v>8989071037</v>
      </c>
      <c r="C33" s="84"/>
      <c r="D33" s="126">
        <v>-13243896</v>
      </c>
      <c r="E33" s="84"/>
      <c r="F33" s="126">
        <f t="shared" si="0"/>
        <v>9002314933</v>
      </c>
      <c r="G33" s="84"/>
      <c r="H33" s="126">
        <v>46256830594</v>
      </c>
      <c r="I33" s="84"/>
      <c r="J33" s="108">
        <v>35656644</v>
      </c>
      <c r="K33" s="84"/>
      <c r="L33" s="126">
        <f t="shared" si="1"/>
        <v>46221173950</v>
      </c>
      <c r="N33" s="180"/>
      <c r="O33" s="212"/>
    </row>
    <row r="34" spans="1:15" ht="18.75" x14ac:dyDescent="0.25">
      <c r="A34" s="112" t="s">
        <v>148</v>
      </c>
      <c r="B34" s="108">
        <v>1397988049</v>
      </c>
      <c r="C34" s="84"/>
      <c r="D34" s="126">
        <v>-21406804</v>
      </c>
      <c r="E34" s="84"/>
      <c r="F34" s="126">
        <f t="shared" si="0"/>
        <v>1419394853</v>
      </c>
      <c r="G34" s="84"/>
      <c r="H34" s="126">
        <v>16305091861</v>
      </c>
      <c r="I34" s="84"/>
      <c r="J34" s="108">
        <v>0</v>
      </c>
      <c r="K34" s="84"/>
      <c r="L34" s="126">
        <f t="shared" si="1"/>
        <v>16305091861</v>
      </c>
      <c r="N34" s="180"/>
      <c r="O34" s="212"/>
    </row>
    <row r="35" spans="1:15" ht="18.75" x14ac:dyDescent="0.25">
      <c r="A35" s="112" t="s">
        <v>244</v>
      </c>
      <c r="B35" s="108">
        <v>0</v>
      </c>
      <c r="C35" s="84"/>
      <c r="D35" s="126">
        <v>0</v>
      </c>
      <c r="E35" s="84"/>
      <c r="F35" s="126">
        <f t="shared" si="0"/>
        <v>0</v>
      </c>
      <c r="G35" s="84"/>
      <c r="H35" s="126">
        <v>8703708881</v>
      </c>
      <c r="I35" s="84"/>
      <c r="J35" s="108">
        <v>0</v>
      </c>
      <c r="K35" s="84"/>
      <c r="L35" s="126">
        <f t="shared" si="1"/>
        <v>8703708881</v>
      </c>
      <c r="N35" s="180"/>
      <c r="O35" s="212"/>
    </row>
    <row r="36" spans="1:15" ht="18.75" x14ac:dyDescent="0.25">
      <c r="A36" s="112" t="s">
        <v>245</v>
      </c>
      <c r="B36" s="108">
        <v>0</v>
      </c>
      <c r="C36" s="84"/>
      <c r="D36" s="126">
        <v>0</v>
      </c>
      <c r="E36" s="84"/>
      <c r="F36" s="126">
        <f t="shared" si="0"/>
        <v>0</v>
      </c>
      <c r="G36" s="84"/>
      <c r="H36" s="126">
        <v>4135463097</v>
      </c>
      <c r="I36" s="84"/>
      <c r="J36" s="108">
        <v>0</v>
      </c>
      <c r="K36" s="84"/>
      <c r="L36" s="126">
        <f t="shared" si="1"/>
        <v>4135463097</v>
      </c>
      <c r="N36" s="180"/>
      <c r="O36" s="212"/>
    </row>
    <row r="37" spans="1:15" ht="18.75" x14ac:dyDescent="0.25">
      <c r="A37" s="112" t="s">
        <v>149</v>
      </c>
      <c r="B37" s="108">
        <v>2468710233</v>
      </c>
      <c r="C37" s="84"/>
      <c r="D37" s="126">
        <v>-561035</v>
      </c>
      <c r="E37" s="84"/>
      <c r="F37" s="126">
        <f t="shared" si="0"/>
        <v>2469271268</v>
      </c>
      <c r="G37" s="84"/>
      <c r="H37" s="126">
        <v>10205306384</v>
      </c>
      <c r="I37" s="84"/>
      <c r="J37" s="108">
        <v>12342780</v>
      </c>
      <c r="K37" s="84"/>
      <c r="L37" s="126">
        <f t="shared" si="1"/>
        <v>10192963604</v>
      </c>
      <c r="N37" s="180"/>
      <c r="O37" s="212"/>
    </row>
    <row r="38" spans="1:15" ht="18.75" x14ac:dyDescent="0.25">
      <c r="A38" s="112" t="s">
        <v>246</v>
      </c>
      <c r="B38" s="108">
        <v>-19014672</v>
      </c>
      <c r="C38" s="84"/>
      <c r="D38" s="126">
        <v>-134636</v>
      </c>
      <c r="E38" s="84"/>
      <c r="F38" s="126">
        <f t="shared" si="0"/>
        <v>-18880036</v>
      </c>
      <c r="G38" s="84"/>
      <c r="H38" s="126">
        <v>2619287683</v>
      </c>
      <c r="I38" s="84"/>
      <c r="J38" s="108">
        <v>0</v>
      </c>
      <c r="K38" s="84"/>
      <c r="L38" s="126">
        <f t="shared" si="1"/>
        <v>2619287683</v>
      </c>
      <c r="N38" s="180"/>
      <c r="O38" s="212"/>
    </row>
    <row r="39" spans="1:15" ht="18.75" x14ac:dyDescent="0.25">
      <c r="A39" s="112" t="s">
        <v>150</v>
      </c>
      <c r="B39" s="108">
        <v>0</v>
      </c>
      <c r="C39" s="84"/>
      <c r="D39" s="126">
        <v>0</v>
      </c>
      <c r="E39" s="84"/>
      <c r="F39" s="126">
        <f t="shared" si="0"/>
        <v>0</v>
      </c>
      <c r="G39" s="84"/>
      <c r="H39" s="126">
        <v>7215157</v>
      </c>
      <c r="I39" s="84"/>
      <c r="J39" s="108">
        <v>0</v>
      </c>
      <c r="K39" s="84"/>
      <c r="L39" s="126">
        <f t="shared" si="1"/>
        <v>7215157</v>
      </c>
      <c r="N39" s="180"/>
      <c r="O39" s="212"/>
    </row>
    <row r="40" spans="1:15" ht="18.75" x14ac:dyDescent="0.25">
      <c r="A40" s="112" t="s">
        <v>247</v>
      </c>
      <c r="B40" s="108">
        <v>0</v>
      </c>
      <c r="C40" s="84"/>
      <c r="D40" s="126">
        <v>0</v>
      </c>
      <c r="E40" s="84"/>
      <c r="F40" s="126">
        <f t="shared" si="0"/>
        <v>0</v>
      </c>
      <c r="G40" s="84"/>
      <c r="H40" s="126">
        <v>12913865767</v>
      </c>
      <c r="I40" s="84"/>
      <c r="J40" s="108">
        <v>0</v>
      </c>
      <c r="K40" s="84"/>
      <c r="L40" s="126">
        <f t="shared" si="1"/>
        <v>12913865767</v>
      </c>
      <c r="N40" s="180"/>
      <c r="O40" s="212"/>
    </row>
    <row r="41" spans="1:15" ht="18.75" x14ac:dyDescent="0.25">
      <c r="A41" s="112" t="s">
        <v>248</v>
      </c>
      <c r="B41" s="108">
        <v>0</v>
      </c>
      <c r="C41" s="84"/>
      <c r="D41" s="126">
        <v>0</v>
      </c>
      <c r="E41" s="84"/>
      <c r="F41" s="126">
        <f t="shared" si="0"/>
        <v>0</v>
      </c>
      <c r="G41" s="84"/>
      <c r="H41" s="126">
        <v>5749823569</v>
      </c>
      <c r="I41" s="84"/>
      <c r="J41" s="108">
        <v>0</v>
      </c>
      <c r="K41" s="84"/>
      <c r="L41" s="126">
        <f t="shared" si="1"/>
        <v>5749823569</v>
      </c>
      <c r="N41" s="180"/>
      <c r="O41" s="212"/>
    </row>
    <row r="42" spans="1:15" ht="18.75" x14ac:dyDescent="0.25">
      <c r="A42" s="112" t="s">
        <v>151</v>
      </c>
      <c r="B42" s="108">
        <v>2210229497</v>
      </c>
      <c r="C42" s="84"/>
      <c r="D42" s="126">
        <v>-1962919</v>
      </c>
      <c r="E42" s="84"/>
      <c r="F42" s="126">
        <f t="shared" si="0"/>
        <v>2212192416</v>
      </c>
      <c r="G42" s="84"/>
      <c r="H42" s="126">
        <v>8930622932</v>
      </c>
      <c r="I42" s="84"/>
      <c r="J42" s="108">
        <v>15370340</v>
      </c>
      <c r="K42" s="84"/>
      <c r="L42" s="126">
        <f t="shared" si="1"/>
        <v>8915252592</v>
      </c>
      <c r="N42" s="180"/>
      <c r="O42" s="212"/>
    </row>
    <row r="43" spans="1:15" ht="18.75" x14ac:dyDescent="0.25">
      <c r="A43" s="112" t="s">
        <v>249</v>
      </c>
      <c r="B43" s="108">
        <v>0</v>
      </c>
      <c r="C43" s="84"/>
      <c r="D43" s="126">
        <v>0</v>
      </c>
      <c r="E43" s="84"/>
      <c r="F43" s="126">
        <f t="shared" si="0"/>
        <v>0</v>
      </c>
      <c r="G43" s="84"/>
      <c r="H43" s="126">
        <v>952099975</v>
      </c>
      <c r="I43" s="84"/>
      <c r="J43" s="108">
        <v>0</v>
      </c>
      <c r="K43" s="84"/>
      <c r="L43" s="126">
        <f t="shared" si="1"/>
        <v>952099975</v>
      </c>
      <c r="N43" s="180"/>
      <c r="O43" s="212"/>
    </row>
    <row r="44" spans="1:15" ht="18.75" x14ac:dyDescent="0.25">
      <c r="A44" s="112" t="s">
        <v>250</v>
      </c>
      <c r="B44" s="108">
        <v>0</v>
      </c>
      <c r="C44" s="84"/>
      <c r="D44" s="126">
        <v>0</v>
      </c>
      <c r="E44" s="84"/>
      <c r="F44" s="126">
        <f t="shared" si="0"/>
        <v>0</v>
      </c>
      <c r="G44" s="84"/>
      <c r="H44" s="126">
        <v>2872876719</v>
      </c>
      <c r="I44" s="84"/>
      <c r="J44" s="108">
        <v>0</v>
      </c>
      <c r="K44" s="84"/>
      <c r="L44" s="126">
        <f t="shared" si="1"/>
        <v>2872876719</v>
      </c>
      <c r="N44" s="180"/>
      <c r="O44" s="212"/>
    </row>
    <row r="45" spans="1:15" ht="18.75" x14ac:dyDescent="0.25">
      <c r="A45" s="112" t="s">
        <v>251</v>
      </c>
      <c r="B45" s="108">
        <v>0</v>
      </c>
      <c r="C45" s="84"/>
      <c r="D45" s="126">
        <v>0</v>
      </c>
      <c r="E45" s="84"/>
      <c r="F45" s="126">
        <f t="shared" si="0"/>
        <v>0</v>
      </c>
      <c r="G45" s="84"/>
      <c r="H45" s="126">
        <v>1705699461</v>
      </c>
      <c r="I45" s="84"/>
      <c r="J45" s="108">
        <v>4212050</v>
      </c>
      <c r="K45" s="84"/>
      <c r="L45" s="126">
        <f t="shared" si="1"/>
        <v>1701487411</v>
      </c>
      <c r="N45" s="180"/>
      <c r="O45" s="212"/>
    </row>
    <row r="46" spans="1:15" ht="18.75" x14ac:dyDescent="0.25">
      <c r="A46" s="112" t="s">
        <v>152</v>
      </c>
      <c r="B46" s="108">
        <v>790698359</v>
      </c>
      <c r="C46" s="84"/>
      <c r="D46" s="126">
        <v>-5969038</v>
      </c>
      <c r="E46" s="84"/>
      <c r="F46" s="126">
        <f t="shared" si="0"/>
        <v>796667397</v>
      </c>
      <c r="G46" s="84"/>
      <c r="H46" s="126">
        <v>4267973644</v>
      </c>
      <c r="I46" s="84"/>
      <c r="J46" s="108">
        <v>6354078</v>
      </c>
      <c r="K46" s="84"/>
      <c r="L46" s="126">
        <f t="shared" si="1"/>
        <v>4261619566</v>
      </c>
      <c r="N46" s="180"/>
      <c r="O46" s="212"/>
    </row>
    <row r="47" spans="1:15" ht="18.75" x14ac:dyDescent="0.25">
      <c r="A47" s="112" t="s">
        <v>153</v>
      </c>
      <c r="B47" s="108">
        <v>0</v>
      </c>
      <c r="C47" s="84"/>
      <c r="D47" s="126">
        <v>0</v>
      </c>
      <c r="E47" s="84"/>
      <c r="F47" s="126">
        <f t="shared" si="0"/>
        <v>0</v>
      </c>
      <c r="G47" s="84"/>
      <c r="H47" s="126">
        <v>-9795862</v>
      </c>
      <c r="I47" s="84"/>
      <c r="J47" s="108">
        <v>0</v>
      </c>
      <c r="K47" s="84"/>
      <c r="L47" s="126">
        <f t="shared" si="1"/>
        <v>-9795862</v>
      </c>
      <c r="N47" s="180"/>
      <c r="O47" s="212"/>
    </row>
    <row r="48" spans="1:15" ht="18.75" x14ac:dyDescent="0.25">
      <c r="A48" s="112" t="s">
        <v>154</v>
      </c>
      <c r="B48" s="108">
        <v>2383</v>
      </c>
      <c r="C48" s="84"/>
      <c r="D48" s="126">
        <v>0</v>
      </c>
      <c r="E48" s="84"/>
      <c r="F48" s="126">
        <f t="shared" si="0"/>
        <v>2383</v>
      </c>
      <c r="G48" s="84"/>
      <c r="H48" s="126">
        <v>-426676</v>
      </c>
      <c r="I48" s="84"/>
      <c r="J48" s="108">
        <v>396</v>
      </c>
      <c r="K48" s="84"/>
      <c r="L48" s="126">
        <f t="shared" si="1"/>
        <v>-427072</v>
      </c>
      <c r="N48" s="180"/>
      <c r="O48" s="212"/>
    </row>
    <row r="49" spans="1:15" ht="18.75" x14ac:dyDescent="0.25">
      <c r="A49" s="112" t="s">
        <v>155</v>
      </c>
      <c r="B49" s="108">
        <v>4979508200</v>
      </c>
      <c r="C49" s="84"/>
      <c r="D49" s="126">
        <v>-22380246</v>
      </c>
      <c r="E49" s="84"/>
      <c r="F49" s="126">
        <f t="shared" si="0"/>
        <v>5001888446</v>
      </c>
      <c r="G49" s="84"/>
      <c r="H49" s="126">
        <v>27741783067</v>
      </c>
      <c r="I49" s="84"/>
      <c r="J49" s="108">
        <v>3479342</v>
      </c>
      <c r="K49" s="84"/>
      <c r="L49" s="126">
        <f t="shared" si="1"/>
        <v>27738303725</v>
      </c>
      <c r="N49" s="180"/>
      <c r="O49" s="212"/>
    </row>
    <row r="50" spans="1:15" ht="18.75" x14ac:dyDescent="0.25">
      <c r="A50" s="112" t="s">
        <v>156</v>
      </c>
      <c r="B50" s="108">
        <v>8974043721</v>
      </c>
      <c r="C50" s="84"/>
      <c r="D50" s="126">
        <v>-45426571</v>
      </c>
      <c r="E50" s="84"/>
      <c r="F50" s="126">
        <f t="shared" si="0"/>
        <v>9019470292</v>
      </c>
      <c r="G50" s="84"/>
      <c r="H50" s="126">
        <v>46236305112</v>
      </c>
      <c r="I50" s="84"/>
      <c r="J50" s="108">
        <v>5798911</v>
      </c>
      <c r="K50" s="84"/>
      <c r="L50" s="126">
        <f t="shared" si="1"/>
        <v>46230506201</v>
      </c>
      <c r="N50" s="180"/>
      <c r="O50" s="212"/>
    </row>
    <row r="51" spans="1:15" ht="18.75" x14ac:dyDescent="0.25">
      <c r="A51" s="112" t="s">
        <v>157</v>
      </c>
      <c r="B51" s="108">
        <v>8974043721</v>
      </c>
      <c r="C51" s="84"/>
      <c r="D51" s="126">
        <v>-45426571</v>
      </c>
      <c r="E51" s="84"/>
      <c r="F51" s="126">
        <f t="shared" si="0"/>
        <v>9019470292</v>
      </c>
      <c r="G51" s="84"/>
      <c r="H51" s="126">
        <v>46236305112</v>
      </c>
      <c r="I51" s="84"/>
      <c r="J51" s="108">
        <v>5798911</v>
      </c>
      <c r="K51" s="84"/>
      <c r="L51" s="126">
        <f t="shared" si="1"/>
        <v>46230506201</v>
      </c>
      <c r="N51" s="180"/>
      <c r="O51" s="212"/>
    </row>
    <row r="52" spans="1:15" ht="18.75" x14ac:dyDescent="0.25">
      <c r="A52" s="112" t="s">
        <v>158</v>
      </c>
      <c r="B52" s="108">
        <v>3589617500</v>
      </c>
      <c r="C52" s="84"/>
      <c r="D52" s="126">
        <v>-18170628</v>
      </c>
      <c r="E52" s="84"/>
      <c r="F52" s="126">
        <f t="shared" si="0"/>
        <v>3607788128</v>
      </c>
      <c r="G52" s="84"/>
      <c r="H52" s="126">
        <v>18494522043</v>
      </c>
      <c r="I52" s="84"/>
      <c r="J52" s="108">
        <v>2319569</v>
      </c>
      <c r="K52" s="84"/>
      <c r="L52" s="126">
        <f t="shared" si="1"/>
        <v>18492202474</v>
      </c>
      <c r="N52" s="180"/>
      <c r="O52" s="212"/>
    </row>
    <row r="53" spans="1:15" ht="18.75" x14ac:dyDescent="0.25">
      <c r="A53" s="112" t="s">
        <v>159</v>
      </c>
      <c r="B53" s="108">
        <v>3589617500</v>
      </c>
      <c r="C53" s="84"/>
      <c r="D53" s="126">
        <v>-18170628</v>
      </c>
      <c r="E53" s="84"/>
      <c r="F53" s="126">
        <f t="shared" si="0"/>
        <v>3607788128</v>
      </c>
      <c r="G53" s="84"/>
      <c r="H53" s="126">
        <v>18494522043</v>
      </c>
      <c r="I53" s="84"/>
      <c r="J53" s="108">
        <v>2319569</v>
      </c>
      <c r="K53" s="84"/>
      <c r="L53" s="126">
        <f t="shared" si="1"/>
        <v>18492202474</v>
      </c>
      <c r="N53" s="180"/>
      <c r="O53" s="212"/>
    </row>
    <row r="54" spans="1:15" ht="18.75" x14ac:dyDescent="0.25">
      <c r="A54" s="112" t="s">
        <v>160</v>
      </c>
      <c r="B54" s="108">
        <v>5384426250</v>
      </c>
      <c r="C54" s="84"/>
      <c r="D54" s="126">
        <v>-27255942</v>
      </c>
      <c r="E54" s="84"/>
      <c r="F54" s="126">
        <f t="shared" si="0"/>
        <v>5411682192</v>
      </c>
      <c r="G54" s="84"/>
      <c r="H54" s="126">
        <v>27741783065</v>
      </c>
      <c r="I54" s="84"/>
      <c r="J54" s="108">
        <v>3479342</v>
      </c>
      <c r="K54" s="84"/>
      <c r="L54" s="126">
        <f t="shared" si="1"/>
        <v>27738303723</v>
      </c>
      <c r="N54" s="180"/>
      <c r="O54" s="212"/>
    </row>
    <row r="55" spans="1:15" ht="18.75" x14ac:dyDescent="0.25">
      <c r="A55" s="112" t="s">
        <v>252</v>
      </c>
      <c r="B55" s="108">
        <v>0</v>
      </c>
      <c r="C55" s="84"/>
      <c r="D55" s="126">
        <v>0</v>
      </c>
      <c r="E55" s="84"/>
      <c r="F55" s="126">
        <f t="shared" si="0"/>
        <v>0</v>
      </c>
      <c r="G55" s="84"/>
      <c r="H55" s="126">
        <v>2838753972</v>
      </c>
      <c r="I55" s="84"/>
      <c r="J55" s="108">
        <v>1418154</v>
      </c>
      <c r="K55" s="84"/>
      <c r="L55" s="126">
        <f t="shared" si="1"/>
        <v>2837335818</v>
      </c>
      <c r="N55" s="180"/>
      <c r="O55" s="212"/>
    </row>
    <row r="56" spans="1:15" ht="18.75" x14ac:dyDescent="0.25">
      <c r="A56" s="112" t="s">
        <v>161</v>
      </c>
      <c r="B56" s="108">
        <v>194901662</v>
      </c>
      <c r="C56" s="84"/>
      <c r="D56" s="126">
        <v>-4312193</v>
      </c>
      <c r="E56" s="84"/>
      <c r="F56" s="126">
        <f t="shared" si="0"/>
        <v>199213855</v>
      </c>
      <c r="G56" s="84"/>
      <c r="H56" s="126">
        <v>1989316535</v>
      </c>
      <c r="I56" s="84"/>
      <c r="J56" s="108">
        <v>48450</v>
      </c>
      <c r="K56" s="84"/>
      <c r="L56" s="126">
        <f t="shared" si="1"/>
        <v>1989268085</v>
      </c>
      <c r="N56" s="180"/>
      <c r="O56" s="212"/>
    </row>
    <row r="57" spans="1:15" ht="18.75" x14ac:dyDescent="0.25">
      <c r="A57" s="112" t="s">
        <v>162</v>
      </c>
      <c r="B57" s="108">
        <v>14812556562</v>
      </c>
      <c r="C57" s="84"/>
      <c r="D57" s="126">
        <v>-17566871</v>
      </c>
      <c r="E57" s="84"/>
      <c r="F57" s="126">
        <f t="shared" si="0"/>
        <v>14830123433</v>
      </c>
      <c r="G57" s="84"/>
      <c r="H57" s="126">
        <v>72141592620</v>
      </c>
      <c r="I57" s="84"/>
      <c r="J57" s="108">
        <v>0</v>
      </c>
      <c r="K57" s="84"/>
      <c r="L57" s="126">
        <f t="shared" si="1"/>
        <v>72141592620</v>
      </c>
      <c r="N57" s="180"/>
      <c r="O57" s="212"/>
    </row>
    <row r="58" spans="1:15" ht="18.75" x14ac:dyDescent="0.25">
      <c r="A58" s="112" t="s">
        <v>163</v>
      </c>
      <c r="B58" s="108">
        <v>10015032814</v>
      </c>
      <c r="C58" s="84"/>
      <c r="D58" s="126">
        <v>-13846275</v>
      </c>
      <c r="E58" s="84"/>
      <c r="F58" s="126">
        <f t="shared" si="0"/>
        <v>10028879089</v>
      </c>
      <c r="G58" s="84"/>
      <c r="H58" s="126">
        <v>48320360654</v>
      </c>
      <c r="I58" s="84"/>
      <c r="J58" s="108">
        <v>0</v>
      </c>
      <c r="K58" s="84"/>
      <c r="L58" s="126">
        <f t="shared" si="1"/>
        <v>48320360654</v>
      </c>
      <c r="N58" s="180"/>
      <c r="O58" s="212"/>
    </row>
    <row r="59" spans="1:15" ht="18.75" x14ac:dyDescent="0.25">
      <c r="A59" s="112" t="s">
        <v>164</v>
      </c>
      <c r="B59" s="108">
        <v>292374346</v>
      </c>
      <c r="C59" s="84"/>
      <c r="D59" s="126">
        <v>-461617</v>
      </c>
      <c r="E59" s="84"/>
      <c r="F59" s="126">
        <f t="shared" si="0"/>
        <v>292835963</v>
      </c>
      <c r="G59" s="84"/>
      <c r="H59" s="126">
        <v>1397334834</v>
      </c>
      <c r="I59" s="84"/>
      <c r="J59" s="108">
        <v>0</v>
      </c>
      <c r="K59" s="84"/>
      <c r="L59" s="126">
        <f t="shared" si="1"/>
        <v>1397334834</v>
      </c>
      <c r="N59" s="180"/>
      <c r="O59" s="212"/>
    </row>
    <row r="60" spans="1:15" ht="18.75" x14ac:dyDescent="0.25">
      <c r="A60" s="112" t="s">
        <v>166</v>
      </c>
      <c r="B60" s="108">
        <v>0</v>
      </c>
      <c r="C60" s="84"/>
      <c r="D60" s="126">
        <v>0</v>
      </c>
      <c r="E60" s="84"/>
      <c r="F60" s="126">
        <f t="shared" si="0"/>
        <v>0</v>
      </c>
      <c r="G60" s="84"/>
      <c r="H60" s="126">
        <v>2945497620</v>
      </c>
      <c r="I60" s="84"/>
      <c r="J60" s="108">
        <v>0</v>
      </c>
      <c r="K60" s="84"/>
      <c r="L60" s="126">
        <f t="shared" si="1"/>
        <v>2945497620</v>
      </c>
      <c r="N60" s="180"/>
      <c r="O60" s="212"/>
    </row>
    <row r="61" spans="1:15" ht="18.75" x14ac:dyDescent="0.25">
      <c r="A61" s="112" t="s">
        <v>167</v>
      </c>
      <c r="B61" s="108">
        <v>32597827850</v>
      </c>
      <c r="C61" s="84"/>
      <c r="D61" s="126">
        <v>85813356</v>
      </c>
      <c r="E61" s="84"/>
      <c r="F61" s="126">
        <f t="shared" si="0"/>
        <v>32512014494</v>
      </c>
      <c r="G61" s="84"/>
      <c r="H61" s="126">
        <v>147707158387</v>
      </c>
      <c r="I61" s="84"/>
      <c r="J61" s="108">
        <v>97234707</v>
      </c>
      <c r="K61" s="84"/>
      <c r="L61" s="126">
        <f t="shared" si="1"/>
        <v>147609923680</v>
      </c>
      <c r="N61" s="180"/>
      <c r="O61" s="212"/>
    </row>
    <row r="62" spans="1:15" ht="18.75" x14ac:dyDescent="0.25">
      <c r="A62" s="112" t="s">
        <v>168</v>
      </c>
      <c r="B62" s="108">
        <v>1396633872</v>
      </c>
      <c r="C62" s="84"/>
      <c r="D62" s="126">
        <v>-42071833</v>
      </c>
      <c r="E62" s="84"/>
      <c r="F62" s="126">
        <f t="shared" si="0"/>
        <v>1438705705</v>
      </c>
      <c r="G62" s="84"/>
      <c r="H62" s="126">
        <v>24479210360</v>
      </c>
      <c r="I62" s="84"/>
      <c r="J62" s="108">
        <v>0</v>
      </c>
      <c r="K62" s="84"/>
      <c r="L62" s="126">
        <f t="shared" si="1"/>
        <v>24479210360</v>
      </c>
      <c r="N62" s="180"/>
      <c r="O62" s="212"/>
    </row>
    <row r="63" spans="1:15" ht="18.75" x14ac:dyDescent="0.25">
      <c r="A63" s="112" t="s">
        <v>169</v>
      </c>
      <c r="B63" s="108">
        <v>8125442616</v>
      </c>
      <c r="C63" s="84"/>
      <c r="D63" s="126">
        <v>-63552661</v>
      </c>
      <c r="E63" s="84"/>
      <c r="F63" s="126">
        <f t="shared" si="0"/>
        <v>8188995277</v>
      </c>
      <c r="G63" s="84"/>
      <c r="H63" s="126">
        <v>57475038233</v>
      </c>
      <c r="I63" s="84"/>
      <c r="J63" s="108">
        <v>35471264</v>
      </c>
      <c r="K63" s="84"/>
      <c r="L63" s="126">
        <f t="shared" si="1"/>
        <v>57439566969</v>
      </c>
      <c r="N63" s="180"/>
      <c r="O63" s="212"/>
    </row>
    <row r="64" spans="1:15" ht="18.75" x14ac:dyDescent="0.25">
      <c r="A64" s="112" t="s">
        <v>253</v>
      </c>
      <c r="B64" s="108">
        <v>0</v>
      </c>
      <c r="C64" s="84"/>
      <c r="D64" s="126">
        <v>0</v>
      </c>
      <c r="E64" s="84"/>
      <c r="F64" s="126">
        <f t="shared" si="0"/>
        <v>0</v>
      </c>
      <c r="G64" s="84"/>
      <c r="H64" s="126">
        <v>344706849</v>
      </c>
      <c r="I64" s="84"/>
      <c r="J64" s="108">
        <v>0</v>
      </c>
      <c r="K64" s="84"/>
      <c r="L64" s="126">
        <f t="shared" si="1"/>
        <v>344706849</v>
      </c>
      <c r="N64" s="180"/>
      <c r="O64" s="212"/>
    </row>
    <row r="65" spans="1:15" ht="18.75" x14ac:dyDescent="0.25">
      <c r="A65" s="112" t="s">
        <v>170</v>
      </c>
      <c r="B65" s="108">
        <v>279159673</v>
      </c>
      <c r="C65" s="84"/>
      <c r="D65" s="126">
        <v>-1381992</v>
      </c>
      <c r="E65" s="84"/>
      <c r="F65" s="126">
        <f t="shared" si="0"/>
        <v>280541665</v>
      </c>
      <c r="G65" s="84"/>
      <c r="H65" s="126">
        <v>1027446202</v>
      </c>
      <c r="I65" s="84"/>
      <c r="J65" s="108">
        <v>1410079</v>
      </c>
      <c r="K65" s="84"/>
      <c r="L65" s="126">
        <f t="shared" si="1"/>
        <v>1026036123</v>
      </c>
      <c r="N65" s="180"/>
      <c r="O65" s="212"/>
    </row>
    <row r="66" spans="1:15" ht="18.75" x14ac:dyDescent="0.25">
      <c r="A66" s="112" t="s">
        <v>254</v>
      </c>
      <c r="B66" s="108">
        <v>0</v>
      </c>
      <c r="C66" s="84"/>
      <c r="D66" s="126">
        <v>-4841911</v>
      </c>
      <c r="E66" s="84"/>
      <c r="F66" s="126">
        <f t="shared" si="0"/>
        <v>4841911</v>
      </c>
      <c r="G66" s="84"/>
      <c r="H66" s="126">
        <v>5245318624</v>
      </c>
      <c r="I66" s="84"/>
      <c r="J66" s="108">
        <v>14780571</v>
      </c>
      <c r="K66" s="84"/>
      <c r="L66" s="126">
        <f t="shared" si="1"/>
        <v>5230538053</v>
      </c>
      <c r="N66" s="180"/>
      <c r="O66" s="212"/>
    </row>
    <row r="67" spans="1:15" ht="18.75" x14ac:dyDescent="0.25">
      <c r="A67" s="112" t="s">
        <v>255</v>
      </c>
      <c r="B67" s="108">
        <v>0</v>
      </c>
      <c r="C67" s="84"/>
      <c r="D67" s="126">
        <v>0</v>
      </c>
      <c r="E67" s="84"/>
      <c r="F67" s="126">
        <f t="shared" si="0"/>
        <v>0</v>
      </c>
      <c r="G67" s="84"/>
      <c r="H67" s="126">
        <v>5450704109</v>
      </c>
      <c r="I67" s="84"/>
      <c r="J67" s="108">
        <v>0</v>
      </c>
      <c r="K67" s="84"/>
      <c r="L67" s="126">
        <f t="shared" si="1"/>
        <v>5450704109</v>
      </c>
      <c r="N67" s="180"/>
      <c r="O67" s="212"/>
    </row>
    <row r="68" spans="1:15" ht="18.75" x14ac:dyDescent="0.25">
      <c r="A68" s="112" t="s">
        <v>171</v>
      </c>
      <c r="B68" s="108">
        <v>5059644800</v>
      </c>
      <c r="C68" s="84"/>
      <c r="D68" s="126">
        <v>-470204</v>
      </c>
      <c r="E68" s="84"/>
      <c r="F68" s="126">
        <f t="shared" si="0"/>
        <v>5060115004</v>
      </c>
      <c r="G68" s="84"/>
      <c r="H68" s="126">
        <v>35870478188</v>
      </c>
      <c r="I68" s="84"/>
      <c r="J68" s="108">
        <v>996752</v>
      </c>
      <c r="K68" s="84"/>
      <c r="L68" s="126">
        <f t="shared" si="1"/>
        <v>35869481436</v>
      </c>
      <c r="N68" s="180"/>
      <c r="O68" s="212"/>
    </row>
    <row r="69" spans="1:15" ht="18.75" x14ac:dyDescent="0.25">
      <c r="A69" s="112" t="s">
        <v>256</v>
      </c>
      <c r="B69" s="108">
        <v>0</v>
      </c>
      <c r="C69" s="84"/>
      <c r="D69" s="126">
        <v>-2533074</v>
      </c>
      <c r="E69" s="84"/>
      <c r="F69" s="126">
        <f t="shared" si="0"/>
        <v>2533074</v>
      </c>
      <c r="G69" s="84"/>
      <c r="H69" s="126">
        <v>12853719615</v>
      </c>
      <c r="I69" s="84"/>
      <c r="J69" s="108">
        <v>0</v>
      </c>
      <c r="K69" s="84"/>
      <c r="L69" s="126">
        <f t="shared" si="1"/>
        <v>12853719615</v>
      </c>
      <c r="N69" s="180"/>
      <c r="O69" s="212"/>
    </row>
    <row r="70" spans="1:15" ht="18.75" x14ac:dyDescent="0.25">
      <c r="A70" s="112" t="s">
        <v>172</v>
      </c>
      <c r="B70" s="108">
        <v>510190815</v>
      </c>
      <c r="C70" s="84"/>
      <c r="D70" s="126">
        <v>-11380058</v>
      </c>
      <c r="E70" s="84"/>
      <c r="F70" s="126">
        <f t="shared" si="0"/>
        <v>521570873</v>
      </c>
      <c r="G70" s="84"/>
      <c r="H70" s="126">
        <v>9891266383</v>
      </c>
      <c r="I70" s="84"/>
      <c r="J70" s="108">
        <v>7354116</v>
      </c>
      <c r="K70" s="84"/>
      <c r="L70" s="126">
        <f t="shared" si="1"/>
        <v>9883912267</v>
      </c>
      <c r="N70" s="180"/>
      <c r="O70" s="212"/>
    </row>
    <row r="71" spans="1:15" ht="18.75" x14ac:dyDescent="0.25">
      <c r="A71" s="112" t="s">
        <v>173</v>
      </c>
      <c r="B71" s="108">
        <v>533876189</v>
      </c>
      <c r="C71" s="84"/>
      <c r="D71" s="126">
        <v>-9586997</v>
      </c>
      <c r="E71" s="84"/>
      <c r="F71" s="126">
        <f t="shared" si="0"/>
        <v>543463186</v>
      </c>
      <c r="G71" s="84"/>
      <c r="H71" s="126">
        <v>3269760656</v>
      </c>
      <c r="I71" s="84"/>
      <c r="J71" s="108">
        <v>0</v>
      </c>
      <c r="K71" s="84"/>
      <c r="L71" s="126">
        <f t="shared" si="1"/>
        <v>3269760656</v>
      </c>
      <c r="N71" s="180"/>
      <c r="O71" s="212"/>
    </row>
    <row r="72" spans="1:15" ht="18.75" x14ac:dyDescent="0.25">
      <c r="A72" s="112" t="s">
        <v>174</v>
      </c>
      <c r="B72" s="108">
        <v>1014241817</v>
      </c>
      <c r="C72" s="84"/>
      <c r="D72" s="126">
        <v>-19379903</v>
      </c>
      <c r="E72" s="84"/>
      <c r="F72" s="126">
        <f t="shared" si="0"/>
        <v>1033621720</v>
      </c>
      <c r="G72" s="84"/>
      <c r="H72" s="126">
        <v>5871926229</v>
      </c>
      <c r="I72" s="84"/>
      <c r="J72" s="108">
        <v>0</v>
      </c>
      <c r="K72" s="84"/>
      <c r="L72" s="126">
        <f t="shared" si="1"/>
        <v>5871926229</v>
      </c>
      <c r="N72" s="180"/>
      <c r="O72" s="212"/>
    </row>
    <row r="73" spans="1:15" ht="18.75" x14ac:dyDescent="0.25">
      <c r="A73" s="112" t="s">
        <v>175</v>
      </c>
      <c r="B73" s="108">
        <v>2139213165</v>
      </c>
      <c r="C73" s="84"/>
      <c r="D73" s="126">
        <v>-23821128</v>
      </c>
      <c r="E73" s="84"/>
      <c r="F73" s="126">
        <f t="shared" ref="F73:F113" si="2">B73-D73</f>
        <v>2163034293</v>
      </c>
      <c r="G73" s="84"/>
      <c r="H73" s="126">
        <v>8012178378</v>
      </c>
      <c r="I73" s="84"/>
      <c r="J73" s="108">
        <v>0</v>
      </c>
      <c r="K73" s="84"/>
      <c r="L73" s="126">
        <f t="shared" ref="L73:L113" si="3">H73-J73</f>
        <v>8012178378</v>
      </c>
      <c r="N73" s="180"/>
      <c r="O73" s="212"/>
    </row>
    <row r="74" spans="1:15" ht="18.75" x14ac:dyDescent="0.25">
      <c r="A74" s="112" t="s">
        <v>176</v>
      </c>
      <c r="B74" s="108">
        <v>9380303547</v>
      </c>
      <c r="C74" s="84"/>
      <c r="D74" s="126">
        <v>0</v>
      </c>
      <c r="E74" s="84"/>
      <c r="F74" s="126">
        <f t="shared" si="2"/>
        <v>9380303547</v>
      </c>
      <c r="G74" s="84"/>
      <c r="H74" s="126">
        <v>20576149716</v>
      </c>
      <c r="I74" s="84"/>
      <c r="J74" s="108">
        <v>0</v>
      </c>
      <c r="K74" s="84"/>
      <c r="L74" s="126">
        <f t="shared" si="3"/>
        <v>20576149716</v>
      </c>
      <c r="N74" s="180"/>
      <c r="O74" s="212"/>
    </row>
    <row r="75" spans="1:15" ht="18.75" x14ac:dyDescent="0.25">
      <c r="A75" s="112" t="s">
        <v>177</v>
      </c>
      <c r="B75" s="108">
        <v>1279398909</v>
      </c>
      <c r="C75" s="84"/>
      <c r="D75" s="126">
        <v>-2505189</v>
      </c>
      <c r="E75" s="84"/>
      <c r="F75" s="126">
        <f t="shared" si="2"/>
        <v>1281904098</v>
      </c>
      <c r="G75" s="84"/>
      <c r="H75" s="126">
        <v>2639071014</v>
      </c>
      <c r="I75" s="84"/>
      <c r="J75" s="108">
        <v>7754915</v>
      </c>
      <c r="K75" s="84"/>
      <c r="L75" s="126">
        <f t="shared" si="3"/>
        <v>2631316099</v>
      </c>
      <c r="N75" s="180"/>
      <c r="O75" s="212"/>
    </row>
    <row r="76" spans="1:15" ht="18.75" x14ac:dyDescent="0.25">
      <c r="A76" s="112" t="s">
        <v>178</v>
      </c>
      <c r="B76" s="108">
        <v>6189836061</v>
      </c>
      <c r="C76" s="84"/>
      <c r="D76" s="126">
        <v>0</v>
      </c>
      <c r="E76" s="84"/>
      <c r="F76" s="126">
        <f t="shared" si="2"/>
        <v>6189836061</v>
      </c>
      <c r="G76" s="84"/>
      <c r="H76" s="126">
        <v>12579344253</v>
      </c>
      <c r="I76" s="84"/>
      <c r="J76" s="108">
        <v>37088819</v>
      </c>
      <c r="K76" s="84"/>
      <c r="L76" s="126">
        <f t="shared" si="3"/>
        <v>12542255434</v>
      </c>
      <c r="N76" s="180"/>
      <c r="O76" s="212"/>
    </row>
    <row r="77" spans="1:15" ht="18.75" x14ac:dyDescent="0.25">
      <c r="A77" s="112" t="s">
        <v>179</v>
      </c>
      <c r="B77" s="108">
        <v>13005459636</v>
      </c>
      <c r="C77" s="84"/>
      <c r="D77" s="126">
        <v>0</v>
      </c>
      <c r="E77" s="84"/>
      <c r="F77" s="126">
        <f t="shared" si="2"/>
        <v>13005459636</v>
      </c>
      <c r="G77" s="84"/>
      <c r="H77" s="126">
        <v>26010919272</v>
      </c>
      <c r="I77" s="84"/>
      <c r="J77" s="108">
        <v>0</v>
      </c>
      <c r="K77" s="84"/>
      <c r="L77" s="126">
        <f t="shared" si="3"/>
        <v>26010919272</v>
      </c>
      <c r="N77" s="180"/>
      <c r="O77" s="212"/>
    </row>
    <row r="78" spans="1:15" ht="18.75" x14ac:dyDescent="0.25">
      <c r="A78" s="112" t="s">
        <v>180</v>
      </c>
      <c r="B78" s="108">
        <v>2147136229</v>
      </c>
      <c r="C78" s="84"/>
      <c r="D78" s="126">
        <v>0</v>
      </c>
      <c r="E78" s="84"/>
      <c r="F78" s="126">
        <f t="shared" si="2"/>
        <v>2147136229</v>
      </c>
      <c r="G78" s="84"/>
      <c r="H78" s="126">
        <v>4225009999</v>
      </c>
      <c r="I78" s="84"/>
      <c r="J78" s="108">
        <v>329020</v>
      </c>
      <c r="K78" s="84"/>
      <c r="L78" s="126">
        <f t="shared" si="3"/>
        <v>4224680979</v>
      </c>
      <c r="N78" s="180"/>
      <c r="O78" s="212"/>
    </row>
    <row r="79" spans="1:15" ht="18.75" x14ac:dyDescent="0.25">
      <c r="A79" s="112" t="s">
        <v>181</v>
      </c>
      <c r="B79" s="108">
        <v>46283148211</v>
      </c>
      <c r="C79" s="84"/>
      <c r="D79" s="126">
        <v>0</v>
      </c>
      <c r="E79" s="84"/>
      <c r="F79" s="126">
        <f t="shared" si="2"/>
        <v>46283148211</v>
      </c>
      <c r="G79" s="84"/>
      <c r="H79" s="126">
        <v>85101272517</v>
      </c>
      <c r="I79" s="84"/>
      <c r="J79" s="108">
        <v>23566275</v>
      </c>
      <c r="K79" s="84"/>
      <c r="L79" s="126">
        <f t="shared" si="3"/>
        <v>85077706242</v>
      </c>
      <c r="N79" s="180"/>
      <c r="O79" s="212"/>
    </row>
    <row r="80" spans="1:15" ht="18.75" x14ac:dyDescent="0.25">
      <c r="A80" s="112" t="s">
        <v>182</v>
      </c>
      <c r="B80" s="108">
        <v>8193074741</v>
      </c>
      <c r="C80" s="84"/>
      <c r="D80" s="126">
        <v>-93727125</v>
      </c>
      <c r="E80" s="84"/>
      <c r="F80" s="126">
        <f t="shared" si="2"/>
        <v>8286801866</v>
      </c>
      <c r="G80" s="84"/>
      <c r="H80" s="126">
        <v>28001817891</v>
      </c>
      <c r="I80" s="84"/>
      <c r="J80" s="108">
        <v>0</v>
      </c>
      <c r="K80" s="84"/>
      <c r="L80" s="126">
        <f t="shared" si="3"/>
        <v>28001817891</v>
      </c>
      <c r="N80" s="180"/>
      <c r="O80" s="212"/>
    </row>
    <row r="81" spans="1:15" ht="18.75" x14ac:dyDescent="0.25">
      <c r="A81" s="112" t="s">
        <v>183</v>
      </c>
      <c r="B81" s="108">
        <v>4628946241</v>
      </c>
      <c r="C81" s="84"/>
      <c r="D81" s="126">
        <v>-50894860</v>
      </c>
      <c r="E81" s="84"/>
      <c r="F81" s="126">
        <f t="shared" si="2"/>
        <v>4679841101</v>
      </c>
      <c r="G81" s="84"/>
      <c r="H81" s="126">
        <v>15385311666</v>
      </c>
      <c r="I81" s="84"/>
      <c r="J81" s="108">
        <v>0</v>
      </c>
      <c r="K81" s="84"/>
      <c r="L81" s="126">
        <f t="shared" si="3"/>
        <v>15385311666</v>
      </c>
      <c r="N81" s="180"/>
      <c r="O81" s="212"/>
    </row>
    <row r="82" spans="1:15" ht="18.75" x14ac:dyDescent="0.25">
      <c r="A82" s="112" t="s">
        <v>184</v>
      </c>
      <c r="B82" s="108">
        <v>257837724</v>
      </c>
      <c r="C82" s="84"/>
      <c r="D82" s="126">
        <v>-449826</v>
      </c>
      <c r="E82" s="84"/>
      <c r="F82" s="126">
        <f t="shared" si="2"/>
        <v>258287550</v>
      </c>
      <c r="G82" s="84"/>
      <c r="H82" s="126">
        <v>471220668</v>
      </c>
      <c r="I82" s="84"/>
      <c r="J82" s="108">
        <v>727163</v>
      </c>
      <c r="K82" s="84"/>
      <c r="L82" s="126">
        <f t="shared" si="3"/>
        <v>470493505</v>
      </c>
      <c r="N82" s="180"/>
      <c r="O82" s="212"/>
    </row>
    <row r="83" spans="1:15" ht="18.75" x14ac:dyDescent="0.25">
      <c r="A83" s="112" t="s">
        <v>185</v>
      </c>
      <c r="B83" s="108">
        <v>25878386857</v>
      </c>
      <c r="C83" s="84"/>
      <c r="D83" s="126">
        <v>156327228</v>
      </c>
      <c r="E83" s="84"/>
      <c r="F83" s="126">
        <f t="shared" si="2"/>
        <v>25722059629</v>
      </c>
      <c r="G83" s="84"/>
      <c r="H83" s="126">
        <v>45826885215</v>
      </c>
      <c r="I83" s="84"/>
      <c r="J83" s="108">
        <v>161370042</v>
      </c>
      <c r="K83" s="84"/>
      <c r="L83" s="126">
        <f t="shared" si="3"/>
        <v>45665515173</v>
      </c>
      <c r="N83" s="180"/>
      <c r="O83" s="212"/>
    </row>
    <row r="84" spans="1:15" ht="18.75" x14ac:dyDescent="0.25">
      <c r="A84" s="112" t="s">
        <v>186</v>
      </c>
      <c r="B84" s="108">
        <v>12247228660</v>
      </c>
      <c r="C84" s="84"/>
      <c r="D84" s="126">
        <v>18622028</v>
      </c>
      <c r="E84" s="84"/>
      <c r="F84" s="126">
        <f t="shared" si="2"/>
        <v>12228606632</v>
      </c>
      <c r="G84" s="84"/>
      <c r="H84" s="126">
        <v>21925859937</v>
      </c>
      <c r="I84" s="84"/>
      <c r="J84" s="108">
        <v>21486956</v>
      </c>
      <c r="K84" s="84"/>
      <c r="L84" s="126">
        <f t="shared" si="3"/>
        <v>21904372981</v>
      </c>
      <c r="N84" s="180"/>
      <c r="O84" s="212"/>
    </row>
    <row r="85" spans="1:15" ht="18.75" x14ac:dyDescent="0.25">
      <c r="A85" s="112" t="s">
        <v>187</v>
      </c>
      <c r="B85" s="108">
        <v>12784152994</v>
      </c>
      <c r="C85" s="84"/>
      <c r="D85" s="126">
        <v>86960496</v>
      </c>
      <c r="E85" s="84"/>
      <c r="F85" s="126">
        <f t="shared" si="2"/>
        <v>12697192498</v>
      </c>
      <c r="G85" s="84"/>
      <c r="H85" s="126">
        <v>22260928949</v>
      </c>
      <c r="I85" s="84"/>
      <c r="J85" s="108">
        <v>89765673</v>
      </c>
      <c r="K85" s="84"/>
      <c r="L85" s="126">
        <f t="shared" si="3"/>
        <v>22171163276</v>
      </c>
      <c r="N85" s="180"/>
      <c r="O85" s="212"/>
    </row>
    <row r="86" spans="1:15" ht="18.75" x14ac:dyDescent="0.25">
      <c r="A86" s="112" t="s">
        <v>188</v>
      </c>
      <c r="B86" s="108">
        <v>5897122332</v>
      </c>
      <c r="C86" s="84"/>
      <c r="D86" s="126">
        <v>-40113749</v>
      </c>
      <c r="E86" s="84"/>
      <c r="F86" s="126">
        <f t="shared" si="2"/>
        <v>5937236081</v>
      </c>
      <c r="G86" s="84"/>
      <c r="H86" s="126">
        <v>10480283123</v>
      </c>
      <c r="I86" s="84"/>
      <c r="J86" s="108">
        <v>3053404</v>
      </c>
      <c r="K86" s="84"/>
      <c r="L86" s="126">
        <f t="shared" si="3"/>
        <v>10477229719</v>
      </c>
      <c r="N86" s="180"/>
      <c r="O86" s="212"/>
    </row>
    <row r="87" spans="1:15" ht="18.75" x14ac:dyDescent="0.25">
      <c r="A87" s="112" t="s">
        <v>189</v>
      </c>
      <c r="B87" s="108">
        <v>4308494795</v>
      </c>
      <c r="C87" s="84"/>
      <c r="D87" s="126">
        <v>-24376071</v>
      </c>
      <c r="E87" s="84"/>
      <c r="F87" s="126">
        <f t="shared" si="2"/>
        <v>4332870866</v>
      </c>
      <c r="G87" s="84"/>
      <c r="H87" s="126">
        <v>5952043643</v>
      </c>
      <c r="I87" s="84"/>
      <c r="J87" s="108">
        <v>0</v>
      </c>
      <c r="K87" s="84"/>
      <c r="L87" s="126">
        <f t="shared" si="3"/>
        <v>5952043643</v>
      </c>
      <c r="N87" s="180"/>
      <c r="O87" s="212"/>
    </row>
    <row r="88" spans="1:15" ht="18.75" x14ac:dyDescent="0.25">
      <c r="A88" s="112" t="s">
        <v>190</v>
      </c>
      <c r="B88" s="108">
        <v>3300239073</v>
      </c>
      <c r="C88" s="84"/>
      <c r="D88" s="126">
        <v>-14759039</v>
      </c>
      <c r="E88" s="84"/>
      <c r="F88" s="126">
        <f t="shared" si="2"/>
        <v>3314998112</v>
      </c>
      <c r="G88" s="84"/>
      <c r="H88" s="126">
        <v>4378627043</v>
      </c>
      <c r="I88" s="84"/>
      <c r="J88" s="108">
        <v>2890946</v>
      </c>
      <c r="K88" s="84"/>
      <c r="L88" s="126">
        <f t="shared" si="3"/>
        <v>4375736097</v>
      </c>
      <c r="N88" s="180"/>
      <c r="O88" s="212"/>
    </row>
    <row r="89" spans="1:15" ht="18.75" x14ac:dyDescent="0.25">
      <c r="A89" s="112" t="s">
        <v>191</v>
      </c>
      <c r="B89" s="108">
        <v>6230361852</v>
      </c>
      <c r="C89" s="84"/>
      <c r="D89" s="126">
        <v>-30005868</v>
      </c>
      <c r="E89" s="84"/>
      <c r="F89" s="126">
        <f t="shared" si="2"/>
        <v>6260367720</v>
      </c>
      <c r="G89" s="84"/>
      <c r="H89" s="126">
        <v>7981707501</v>
      </c>
      <c r="I89" s="84"/>
      <c r="J89" s="108">
        <v>0</v>
      </c>
      <c r="K89" s="84"/>
      <c r="L89" s="126">
        <f t="shared" si="3"/>
        <v>7981707501</v>
      </c>
      <c r="N89" s="180"/>
      <c r="O89" s="212"/>
    </row>
    <row r="90" spans="1:15" ht="18.75" x14ac:dyDescent="0.25">
      <c r="A90" s="112" t="s">
        <v>192</v>
      </c>
      <c r="B90" s="108">
        <v>11816161588</v>
      </c>
      <c r="C90" s="84"/>
      <c r="D90" s="126">
        <v>-51960847</v>
      </c>
      <c r="E90" s="84"/>
      <c r="F90" s="126">
        <f t="shared" si="2"/>
        <v>11868122435</v>
      </c>
      <c r="G90" s="84"/>
      <c r="H90" s="126">
        <v>15381735355</v>
      </c>
      <c r="I90" s="84"/>
      <c r="J90" s="108">
        <v>9128257</v>
      </c>
      <c r="K90" s="84"/>
      <c r="L90" s="126">
        <f t="shared" si="3"/>
        <v>15372607098</v>
      </c>
      <c r="N90" s="180"/>
      <c r="O90" s="212"/>
    </row>
    <row r="91" spans="1:15" ht="18.75" x14ac:dyDescent="0.25">
      <c r="A91" s="112" t="s">
        <v>193</v>
      </c>
      <c r="B91" s="108">
        <v>9230995086</v>
      </c>
      <c r="C91" s="84"/>
      <c r="D91" s="126">
        <v>-41348349</v>
      </c>
      <c r="E91" s="84"/>
      <c r="F91" s="126">
        <f t="shared" si="2"/>
        <v>9272343435</v>
      </c>
      <c r="G91" s="84"/>
      <c r="H91" s="126">
        <v>11541233334</v>
      </c>
      <c r="I91" s="84"/>
      <c r="J91" s="108">
        <v>0</v>
      </c>
      <c r="K91" s="84"/>
      <c r="L91" s="126">
        <f t="shared" si="3"/>
        <v>11541233334</v>
      </c>
      <c r="N91" s="180"/>
      <c r="O91" s="212"/>
    </row>
    <row r="92" spans="1:15" ht="18.75" x14ac:dyDescent="0.25">
      <c r="A92" s="112" t="s">
        <v>194</v>
      </c>
      <c r="B92" s="108">
        <v>11367683043</v>
      </c>
      <c r="C92" s="84"/>
      <c r="D92" s="126">
        <v>229459576</v>
      </c>
      <c r="E92" s="84"/>
      <c r="F92" s="126">
        <f t="shared" si="2"/>
        <v>11138223467</v>
      </c>
      <c r="G92" s="84"/>
      <c r="H92" s="126">
        <v>13201180308</v>
      </c>
      <c r="I92" s="84"/>
      <c r="J92" s="108">
        <v>266469185</v>
      </c>
      <c r="K92" s="84"/>
      <c r="L92" s="126">
        <f t="shared" si="3"/>
        <v>12934711123</v>
      </c>
      <c r="N92" s="180"/>
      <c r="O92" s="212"/>
    </row>
    <row r="93" spans="1:15" ht="18.75" x14ac:dyDescent="0.25">
      <c r="A93" s="112" t="s">
        <v>195</v>
      </c>
      <c r="B93" s="108">
        <v>16839670053</v>
      </c>
      <c r="C93" s="84"/>
      <c r="D93" s="126">
        <v>352712774</v>
      </c>
      <c r="E93" s="84"/>
      <c r="F93" s="126">
        <f t="shared" si="2"/>
        <v>16486957279</v>
      </c>
      <c r="G93" s="84"/>
      <c r="H93" s="126">
        <v>19012530705</v>
      </c>
      <c r="I93" s="84"/>
      <c r="J93" s="108">
        <v>398224100</v>
      </c>
      <c r="K93" s="84"/>
      <c r="L93" s="126">
        <f t="shared" si="3"/>
        <v>18614306605</v>
      </c>
      <c r="N93" s="180"/>
      <c r="O93" s="212"/>
    </row>
    <row r="94" spans="1:15" ht="18.75" x14ac:dyDescent="0.25">
      <c r="A94" s="112" t="s">
        <v>196</v>
      </c>
      <c r="B94" s="108">
        <v>827213110</v>
      </c>
      <c r="C94" s="84"/>
      <c r="D94" s="126">
        <v>19206710</v>
      </c>
      <c r="E94" s="84"/>
      <c r="F94" s="126">
        <f t="shared" si="2"/>
        <v>808006400</v>
      </c>
      <c r="G94" s="84"/>
      <c r="H94" s="126">
        <v>855737700</v>
      </c>
      <c r="I94" s="84"/>
      <c r="J94" s="108">
        <v>19869010</v>
      </c>
      <c r="K94" s="84"/>
      <c r="L94" s="126">
        <f t="shared" si="3"/>
        <v>835868690</v>
      </c>
      <c r="N94" s="180"/>
      <c r="O94" s="212"/>
    </row>
    <row r="95" spans="1:15" ht="18.75" x14ac:dyDescent="0.25">
      <c r="A95" s="112" t="s">
        <v>197</v>
      </c>
      <c r="B95" s="108">
        <v>6906333354</v>
      </c>
      <c r="C95" s="84"/>
      <c r="D95" s="126">
        <v>10927146</v>
      </c>
      <c r="E95" s="84"/>
      <c r="F95" s="126">
        <f t="shared" si="2"/>
        <v>6895406208</v>
      </c>
      <c r="G95" s="84"/>
      <c r="H95" s="126">
        <v>6906333354</v>
      </c>
      <c r="I95" s="84"/>
      <c r="J95" s="108">
        <v>10927146</v>
      </c>
      <c r="K95" s="84"/>
      <c r="L95" s="126">
        <f t="shared" si="3"/>
        <v>6895406208</v>
      </c>
      <c r="N95" s="180"/>
      <c r="O95" s="212"/>
    </row>
    <row r="96" spans="1:15" ht="18.75" x14ac:dyDescent="0.25">
      <c r="A96" s="112" t="s">
        <v>198</v>
      </c>
      <c r="B96" s="108">
        <v>9673005440</v>
      </c>
      <c r="C96" s="84"/>
      <c r="D96" s="126">
        <v>22938683</v>
      </c>
      <c r="E96" s="84"/>
      <c r="F96" s="126">
        <f t="shared" si="2"/>
        <v>9650066757</v>
      </c>
      <c r="G96" s="84"/>
      <c r="H96" s="126">
        <v>9673005440</v>
      </c>
      <c r="I96" s="84"/>
      <c r="J96" s="108">
        <v>22938683</v>
      </c>
      <c r="K96" s="84"/>
      <c r="L96" s="126">
        <f t="shared" si="3"/>
        <v>9650066757</v>
      </c>
      <c r="N96" s="180"/>
      <c r="O96" s="212"/>
    </row>
    <row r="97" spans="1:15" ht="18.75" x14ac:dyDescent="0.25">
      <c r="A97" s="112" t="s">
        <v>199</v>
      </c>
      <c r="B97" s="108">
        <v>16170476058</v>
      </c>
      <c r="C97" s="84"/>
      <c r="D97" s="126">
        <v>114497552</v>
      </c>
      <c r="E97" s="84"/>
      <c r="F97" s="126">
        <f t="shared" si="2"/>
        <v>16055978506</v>
      </c>
      <c r="G97" s="84"/>
      <c r="H97" s="126">
        <v>16170476058</v>
      </c>
      <c r="I97" s="84"/>
      <c r="J97" s="108">
        <v>114497552</v>
      </c>
      <c r="K97" s="84"/>
      <c r="L97" s="126">
        <f t="shared" si="3"/>
        <v>16055978506</v>
      </c>
      <c r="N97" s="180"/>
      <c r="O97" s="212"/>
    </row>
    <row r="98" spans="1:15" ht="18.75" x14ac:dyDescent="0.25">
      <c r="A98" s="112" t="s">
        <v>200</v>
      </c>
      <c r="B98" s="108">
        <v>17431693972</v>
      </c>
      <c r="C98" s="84"/>
      <c r="D98" s="126">
        <v>123427800</v>
      </c>
      <c r="E98" s="84"/>
      <c r="F98" s="126">
        <f t="shared" si="2"/>
        <v>17308266172</v>
      </c>
      <c r="G98" s="84"/>
      <c r="H98" s="126">
        <v>17431693972</v>
      </c>
      <c r="I98" s="84"/>
      <c r="J98" s="108">
        <v>123427800</v>
      </c>
      <c r="K98" s="84"/>
      <c r="L98" s="126">
        <f t="shared" si="3"/>
        <v>17308266172</v>
      </c>
      <c r="N98" s="180"/>
      <c r="O98" s="212"/>
    </row>
    <row r="99" spans="1:15" ht="18.75" x14ac:dyDescent="0.25">
      <c r="A99" s="112" t="s">
        <v>201</v>
      </c>
      <c r="B99" s="108">
        <v>9019705968</v>
      </c>
      <c r="C99" s="84"/>
      <c r="D99" s="126">
        <v>70905794</v>
      </c>
      <c r="E99" s="84"/>
      <c r="F99" s="126">
        <f t="shared" si="2"/>
        <v>8948800174</v>
      </c>
      <c r="G99" s="84"/>
      <c r="H99" s="126">
        <v>9019705968</v>
      </c>
      <c r="I99" s="84"/>
      <c r="J99" s="108">
        <v>70905794</v>
      </c>
      <c r="K99" s="84"/>
      <c r="L99" s="126">
        <f t="shared" si="3"/>
        <v>8948800174</v>
      </c>
      <c r="N99" s="180"/>
      <c r="O99" s="212"/>
    </row>
    <row r="100" spans="1:15" ht="18.75" x14ac:dyDescent="0.25">
      <c r="A100" s="112" t="s">
        <v>202</v>
      </c>
      <c r="B100" s="108">
        <v>1245240980</v>
      </c>
      <c r="C100" s="84"/>
      <c r="D100" s="126">
        <v>10759551</v>
      </c>
      <c r="E100" s="84"/>
      <c r="F100" s="126">
        <f t="shared" si="2"/>
        <v>1234481429</v>
      </c>
      <c r="G100" s="84"/>
      <c r="H100" s="126">
        <v>1245240980</v>
      </c>
      <c r="I100" s="84"/>
      <c r="J100" s="108">
        <v>10759551</v>
      </c>
      <c r="K100" s="84"/>
      <c r="L100" s="126">
        <f t="shared" si="3"/>
        <v>1234481429</v>
      </c>
      <c r="N100" s="180"/>
      <c r="O100" s="212"/>
    </row>
    <row r="101" spans="1:15" ht="18.75" x14ac:dyDescent="0.25">
      <c r="A101" s="112" t="s">
        <v>203</v>
      </c>
      <c r="B101" s="108">
        <v>5089297934</v>
      </c>
      <c r="C101" s="84"/>
      <c r="D101" s="126">
        <v>47934277</v>
      </c>
      <c r="E101" s="84"/>
      <c r="F101" s="126">
        <f t="shared" si="2"/>
        <v>5041363657</v>
      </c>
      <c r="G101" s="84"/>
      <c r="H101" s="126">
        <v>5089297934</v>
      </c>
      <c r="I101" s="84"/>
      <c r="J101" s="108">
        <v>47934277</v>
      </c>
      <c r="K101" s="84"/>
      <c r="L101" s="126">
        <f t="shared" si="3"/>
        <v>5041363657</v>
      </c>
      <c r="N101" s="180"/>
      <c r="O101" s="212"/>
    </row>
    <row r="102" spans="1:15" ht="18.75" x14ac:dyDescent="0.25">
      <c r="A102" s="112" t="s">
        <v>204</v>
      </c>
      <c r="B102" s="108">
        <v>5761396710</v>
      </c>
      <c r="C102" s="84"/>
      <c r="D102" s="126">
        <v>58740475</v>
      </c>
      <c r="E102" s="84"/>
      <c r="F102" s="126">
        <f t="shared" si="2"/>
        <v>5702656235</v>
      </c>
      <c r="G102" s="84"/>
      <c r="H102" s="126">
        <v>5761396710</v>
      </c>
      <c r="I102" s="84"/>
      <c r="J102" s="108">
        <v>58740475</v>
      </c>
      <c r="K102" s="84"/>
      <c r="L102" s="126">
        <f t="shared" si="3"/>
        <v>5702656235</v>
      </c>
      <c r="N102" s="180"/>
      <c r="O102" s="212"/>
    </row>
    <row r="103" spans="1:15" ht="18.75" x14ac:dyDescent="0.25">
      <c r="A103" s="112" t="s">
        <v>205</v>
      </c>
      <c r="B103" s="108">
        <v>6811038248</v>
      </c>
      <c r="C103" s="84"/>
      <c r="D103" s="126">
        <v>90524947</v>
      </c>
      <c r="E103" s="84"/>
      <c r="F103" s="126">
        <f t="shared" si="2"/>
        <v>6720513301</v>
      </c>
      <c r="G103" s="84"/>
      <c r="H103" s="126">
        <v>6811038248</v>
      </c>
      <c r="I103" s="84"/>
      <c r="J103" s="108">
        <v>90524947</v>
      </c>
      <c r="K103" s="84"/>
      <c r="L103" s="126">
        <f t="shared" si="3"/>
        <v>6720513301</v>
      </c>
      <c r="N103" s="180"/>
      <c r="O103" s="212"/>
    </row>
    <row r="104" spans="1:15" ht="18.75" x14ac:dyDescent="0.25">
      <c r="A104" s="112" t="s">
        <v>207</v>
      </c>
      <c r="B104" s="108">
        <v>3381147539</v>
      </c>
      <c r="C104" s="84"/>
      <c r="D104" s="126">
        <v>11199973</v>
      </c>
      <c r="E104" s="84"/>
      <c r="F104" s="126">
        <f t="shared" si="2"/>
        <v>3369947566</v>
      </c>
      <c r="G104" s="84"/>
      <c r="H104" s="126">
        <v>3381147539</v>
      </c>
      <c r="I104" s="84"/>
      <c r="J104" s="108">
        <v>11199973</v>
      </c>
      <c r="K104" s="84"/>
      <c r="L104" s="126">
        <f t="shared" si="3"/>
        <v>3369947566</v>
      </c>
      <c r="N104" s="180"/>
      <c r="O104" s="212"/>
    </row>
    <row r="105" spans="1:15" ht="18.75" x14ac:dyDescent="0.25">
      <c r="A105" s="112" t="s">
        <v>208</v>
      </c>
      <c r="B105" s="108">
        <v>3381147539</v>
      </c>
      <c r="C105" s="84"/>
      <c r="D105" s="126">
        <v>11199973</v>
      </c>
      <c r="E105" s="84"/>
      <c r="F105" s="126">
        <f t="shared" si="2"/>
        <v>3369947566</v>
      </c>
      <c r="G105" s="84"/>
      <c r="H105" s="126">
        <v>3381147539</v>
      </c>
      <c r="I105" s="84"/>
      <c r="J105" s="108">
        <v>11199973</v>
      </c>
      <c r="K105" s="84"/>
      <c r="L105" s="126">
        <f t="shared" si="3"/>
        <v>3369947566</v>
      </c>
      <c r="N105" s="180"/>
      <c r="O105" s="212"/>
    </row>
    <row r="106" spans="1:15" ht="18.75" x14ac:dyDescent="0.25">
      <c r="A106" s="112" t="s">
        <v>209</v>
      </c>
      <c r="B106" s="108">
        <v>3381147539</v>
      </c>
      <c r="C106" s="84"/>
      <c r="D106" s="126">
        <v>11199973</v>
      </c>
      <c r="E106" s="84"/>
      <c r="F106" s="126">
        <f t="shared" si="2"/>
        <v>3369947566</v>
      </c>
      <c r="G106" s="84"/>
      <c r="H106" s="126">
        <v>3381147539</v>
      </c>
      <c r="I106" s="84"/>
      <c r="J106" s="108">
        <v>11199973</v>
      </c>
      <c r="K106" s="84"/>
      <c r="L106" s="126">
        <f t="shared" si="3"/>
        <v>3369947566</v>
      </c>
      <c r="N106" s="180"/>
      <c r="O106" s="212"/>
    </row>
    <row r="107" spans="1:15" ht="18.75" x14ac:dyDescent="0.25">
      <c r="A107" s="112" t="s">
        <v>210</v>
      </c>
      <c r="B107" s="108">
        <v>3381147539</v>
      </c>
      <c r="C107" s="84"/>
      <c r="D107" s="126">
        <v>11199973</v>
      </c>
      <c r="E107" s="84"/>
      <c r="F107" s="126">
        <f t="shared" si="2"/>
        <v>3369947566</v>
      </c>
      <c r="G107" s="84"/>
      <c r="H107" s="126">
        <v>3381147539</v>
      </c>
      <c r="I107" s="84"/>
      <c r="J107" s="108">
        <v>11199973</v>
      </c>
      <c r="K107" s="84"/>
      <c r="L107" s="126">
        <f t="shared" si="3"/>
        <v>3369947566</v>
      </c>
      <c r="N107" s="180"/>
      <c r="O107" s="212"/>
    </row>
    <row r="108" spans="1:15" ht="18.75" x14ac:dyDescent="0.25">
      <c r="A108" s="112" t="s">
        <v>211</v>
      </c>
      <c r="B108" s="108">
        <v>3381147539</v>
      </c>
      <c r="C108" s="84"/>
      <c r="D108" s="126">
        <v>11199973</v>
      </c>
      <c r="E108" s="84"/>
      <c r="F108" s="126">
        <f t="shared" si="2"/>
        <v>3369947566</v>
      </c>
      <c r="G108" s="84"/>
      <c r="H108" s="126">
        <v>3381147539</v>
      </c>
      <c r="I108" s="84"/>
      <c r="J108" s="108">
        <v>11199973</v>
      </c>
      <c r="K108" s="84"/>
      <c r="L108" s="126">
        <f t="shared" si="3"/>
        <v>3369947566</v>
      </c>
      <c r="N108" s="180"/>
      <c r="O108" s="212"/>
    </row>
    <row r="109" spans="1:15" ht="18.75" x14ac:dyDescent="0.25">
      <c r="A109" s="112" t="s">
        <v>212</v>
      </c>
      <c r="B109" s="108">
        <v>3381147539</v>
      </c>
      <c r="C109" s="84"/>
      <c r="D109" s="126">
        <v>11199973</v>
      </c>
      <c r="E109" s="84"/>
      <c r="F109" s="126">
        <f t="shared" si="2"/>
        <v>3369947566</v>
      </c>
      <c r="G109" s="84"/>
      <c r="H109" s="126">
        <v>3381147539</v>
      </c>
      <c r="I109" s="84"/>
      <c r="J109" s="108">
        <v>11199973</v>
      </c>
      <c r="K109" s="84"/>
      <c r="L109" s="126">
        <f t="shared" si="3"/>
        <v>3369947566</v>
      </c>
      <c r="N109" s="180"/>
      <c r="O109" s="212"/>
    </row>
    <row r="110" spans="1:15" ht="18.75" x14ac:dyDescent="0.25">
      <c r="A110" s="112" t="s">
        <v>213</v>
      </c>
      <c r="B110" s="108">
        <v>2020911882</v>
      </c>
      <c r="C110" s="84"/>
      <c r="D110" s="126">
        <v>6694224</v>
      </c>
      <c r="E110" s="84"/>
      <c r="F110" s="126">
        <f t="shared" si="2"/>
        <v>2014217658</v>
      </c>
      <c r="G110" s="84"/>
      <c r="H110" s="126">
        <v>2020911882</v>
      </c>
      <c r="I110" s="84"/>
      <c r="J110" s="108">
        <v>6694224</v>
      </c>
      <c r="K110" s="84"/>
      <c r="L110" s="126">
        <f t="shared" si="3"/>
        <v>2014217658</v>
      </c>
      <c r="N110" s="180"/>
      <c r="O110" s="212"/>
    </row>
    <row r="111" spans="1:15" ht="18.75" x14ac:dyDescent="0.25">
      <c r="A111" s="112" t="s">
        <v>214</v>
      </c>
      <c r="B111" s="108">
        <v>282173544</v>
      </c>
      <c r="C111" s="84"/>
      <c r="D111" s="126">
        <v>5562453</v>
      </c>
      <c r="E111" s="84"/>
      <c r="F111" s="126">
        <f t="shared" si="2"/>
        <v>276611091</v>
      </c>
      <c r="G111" s="84"/>
      <c r="H111" s="126">
        <v>282173544</v>
      </c>
      <c r="I111" s="84"/>
      <c r="J111" s="108">
        <v>5562453</v>
      </c>
      <c r="K111" s="84"/>
      <c r="L111" s="126">
        <f t="shared" si="3"/>
        <v>276611091</v>
      </c>
      <c r="N111" s="180"/>
      <c r="O111" s="212"/>
    </row>
    <row r="112" spans="1:15" ht="18.75" x14ac:dyDescent="0.25">
      <c r="A112" s="112" t="s">
        <v>215</v>
      </c>
      <c r="B112" s="108">
        <v>4587295076</v>
      </c>
      <c r="C112" s="84"/>
      <c r="D112" s="126">
        <v>66697344</v>
      </c>
      <c r="E112" s="84"/>
      <c r="F112" s="126">
        <f t="shared" si="2"/>
        <v>4520597732</v>
      </c>
      <c r="G112" s="84"/>
      <c r="H112" s="126">
        <v>4587295076</v>
      </c>
      <c r="I112" s="84"/>
      <c r="J112" s="108">
        <v>66697344</v>
      </c>
      <c r="K112" s="84"/>
      <c r="L112" s="126">
        <f t="shared" si="3"/>
        <v>4520597732</v>
      </c>
      <c r="N112" s="180"/>
      <c r="O112" s="212"/>
    </row>
    <row r="113" spans="1:15" ht="19.5" thickBot="1" x14ac:dyDescent="0.3">
      <c r="A113" s="113" t="s">
        <v>216</v>
      </c>
      <c r="B113" s="123">
        <v>3880327868</v>
      </c>
      <c r="C113" s="84"/>
      <c r="D113" s="141">
        <v>63355484</v>
      </c>
      <c r="E113" s="84"/>
      <c r="F113" s="141">
        <f t="shared" si="2"/>
        <v>3816972384</v>
      </c>
      <c r="G113" s="84"/>
      <c r="H113" s="141">
        <v>3880327868</v>
      </c>
      <c r="I113" s="84"/>
      <c r="J113" s="123">
        <v>63355484</v>
      </c>
      <c r="K113" s="84"/>
      <c r="L113" s="141">
        <f t="shared" si="3"/>
        <v>3816972384</v>
      </c>
      <c r="N113" s="180"/>
      <c r="O113" s="212"/>
    </row>
    <row r="114" spans="1:15" ht="19.5" thickBot="1" x14ac:dyDescent="0.3">
      <c r="B114" s="155">
        <f>SUM(B7:B113)</f>
        <v>457206603567</v>
      </c>
      <c r="C114" s="153"/>
      <c r="D114" s="155">
        <f>SUM(D7:D113)</f>
        <v>920005406</v>
      </c>
      <c r="E114" s="153"/>
      <c r="F114" s="155">
        <f>SUM(F7:F113)</f>
        <v>456286598161</v>
      </c>
      <c r="G114" s="153"/>
      <c r="H114" s="155">
        <f>SUM(H7:H113)</f>
        <v>1330011356427</v>
      </c>
      <c r="I114" s="153"/>
      <c r="J114" s="155">
        <f>SUM(J7:J113)</f>
        <v>2142273187</v>
      </c>
      <c r="K114" s="153"/>
      <c r="L114" s="155">
        <f>SUM(L7:L113)</f>
        <v>1327869083240</v>
      </c>
      <c r="N114" s="180"/>
      <c r="O114" s="212"/>
    </row>
    <row r="115" spans="1:15" ht="15.75" thickTop="1" x14ac:dyDescent="0.25"/>
    <row r="117" spans="1:15" x14ac:dyDescent="0.25">
      <c r="B117" s="180"/>
      <c r="D117" s="180"/>
      <c r="H117" s="238"/>
      <c r="I117" s="236"/>
      <c r="J117" s="239"/>
      <c r="K117" s="236"/>
      <c r="L117" s="236"/>
    </row>
    <row r="118" spans="1:15" ht="17.25" x14ac:dyDescent="0.4">
      <c r="B118" s="5"/>
      <c r="D118" s="180"/>
      <c r="H118" s="223"/>
      <c r="I118" s="236"/>
      <c r="J118" s="238"/>
      <c r="K118" s="236"/>
      <c r="L118" s="236"/>
    </row>
    <row r="119" spans="1:15" x14ac:dyDescent="0.25">
      <c r="H119" s="236"/>
      <c r="I119" s="236"/>
      <c r="J119" s="237"/>
      <c r="K119" s="236"/>
      <c r="L119" s="236"/>
    </row>
    <row r="120" spans="1:15" x14ac:dyDescent="0.25">
      <c r="H120" s="236"/>
      <c r="I120" s="236"/>
      <c r="J120" s="236"/>
      <c r="K120" s="236"/>
      <c r="L120" s="236"/>
    </row>
    <row r="121" spans="1:15" x14ac:dyDescent="0.25">
      <c r="H121" s="236"/>
      <c r="I121" s="236"/>
      <c r="J121" s="236"/>
      <c r="K121" s="236"/>
      <c r="L121" s="236"/>
    </row>
  </sheetData>
  <mergeCells count="6">
    <mergeCell ref="A4:L4"/>
    <mergeCell ref="B5:F5"/>
    <mergeCell ref="H5:L5"/>
    <mergeCell ref="A1:L1"/>
    <mergeCell ref="A2:L2"/>
    <mergeCell ref="A3:L3"/>
  </mergeCells>
  <conditionalFormatting sqref="O7:O114">
    <cfRule type="cellIs" dxfId="0" priority="1" operator="greaterThan">
      <formula>0</formula>
    </cfRule>
  </conditionalFormatting>
  <pageMargins left="0.7" right="0.7" top="0.75" bottom="0.75" header="0.3" footer="0.3"/>
  <pageSetup scale="23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35"/>
  <sheetViews>
    <sheetView rightToLeft="1" zoomScaleNormal="100" zoomScaleSheetLayoutView="90" workbookViewId="0">
      <selection activeCell="A8" sqref="A8"/>
    </sheetView>
  </sheetViews>
  <sheetFormatPr defaultRowHeight="15" x14ac:dyDescent="0.25"/>
  <cols>
    <col min="1" max="1" width="29.85546875" bestFit="1" customWidth="1"/>
    <col min="2" max="2" width="0.5703125" customWidth="1"/>
    <col min="3" max="3" width="13.7109375" customWidth="1"/>
    <col min="4" max="4" width="0.7109375" customWidth="1"/>
    <col min="5" max="5" width="18.28515625" customWidth="1"/>
    <col min="6" max="6" width="0.5703125" customWidth="1"/>
    <col min="7" max="7" width="18.42578125" customWidth="1"/>
    <col min="8" max="8" width="0.7109375" customWidth="1"/>
    <col min="9" max="9" width="22.5703125" customWidth="1"/>
    <col min="10" max="10" width="1" customWidth="1"/>
    <col min="11" max="11" width="17.28515625" customWidth="1"/>
    <col min="12" max="12" width="0.7109375" customWidth="1"/>
    <col min="13" max="13" width="18.7109375" customWidth="1"/>
    <col min="14" max="14" width="1" customWidth="1"/>
    <col min="15" max="15" width="23.85546875" customWidth="1"/>
    <col min="16" max="16" width="1" customWidth="1"/>
    <col min="17" max="17" width="24.140625" customWidth="1"/>
    <col min="19" max="19" width="18.28515625" bestFit="1" customWidth="1"/>
    <col min="20" max="20" width="15.28515625" bestFit="1" customWidth="1"/>
  </cols>
  <sheetData>
    <row r="1" spans="1:20" ht="25.5" x14ac:dyDescent="0.25">
      <c r="A1" s="261" t="s">
        <v>98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</row>
    <row r="2" spans="1:20" ht="25.5" x14ac:dyDescent="0.25">
      <c r="A2" s="261" t="s">
        <v>223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</row>
    <row r="3" spans="1:20" ht="25.5" x14ac:dyDescent="0.25">
      <c r="A3" s="261" t="s">
        <v>100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</row>
    <row r="4" spans="1:20" ht="25.5" x14ac:dyDescent="0.25">
      <c r="A4" s="261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</row>
    <row r="5" spans="1:20" ht="25.5" x14ac:dyDescent="0.25">
      <c r="A5" s="254" t="s">
        <v>57</v>
      </c>
      <c r="B5" s="254"/>
      <c r="C5" s="254"/>
      <c r="D5" s="254"/>
      <c r="E5" s="254"/>
      <c r="F5" s="254"/>
      <c r="G5" s="254"/>
      <c r="H5" s="254"/>
    </row>
    <row r="6" spans="1:20" ht="16.5" customHeight="1" thickBot="1" x14ac:dyDescent="0.5">
      <c r="A6" s="13"/>
      <c r="B6" s="13"/>
      <c r="C6" s="292" t="s">
        <v>220</v>
      </c>
      <c r="D6" s="292"/>
      <c r="E6" s="292"/>
      <c r="F6" s="292"/>
      <c r="G6" s="292"/>
      <c r="H6" s="292"/>
      <c r="I6" s="292"/>
      <c r="J6" s="13"/>
      <c r="K6" s="283" t="s">
        <v>222</v>
      </c>
      <c r="L6" s="283"/>
      <c r="M6" s="283"/>
      <c r="N6" s="283"/>
      <c r="O6" s="283"/>
      <c r="P6" s="283"/>
      <c r="Q6" s="283"/>
    </row>
    <row r="7" spans="1:20" ht="53.25" customHeight="1" thickBot="1" x14ac:dyDescent="0.5">
      <c r="A7" s="40" t="s">
        <v>52</v>
      </c>
      <c r="B7" s="40"/>
      <c r="C7" s="44" t="s">
        <v>4</v>
      </c>
      <c r="D7" s="40"/>
      <c r="E7" s="46" t="s">
        <v>26</v>
      </c>
      <c r="F7" s="40"/>
      <c r="G7" s="44" t="s">
        <v>58</v>
      </c>
      <c r="H7" s="40"/>
      <c r="I7" s="49" t="s">
        <v>59</v>
      </c>
      <c r="J7" s="13"/>
      <c r="K7" s="44" t="s">
        <v>4</v>
      </c>
      <c r="L7" s="40"/>
      <c r="M7" s="46" t="s">
        <v>26</v>
      </c>
      <c r="N7" s="40"/>
      <c r="O7" s="44" t="s">
        <v>58</v>
      </c>
      <c r="P7" s="40"/>
      <c r="Q7" s="46" t="s">
        <v>59</v>
      </c>
      <c r="R7" s="156"/>
    </row>
    <row r="8" spans="1:20" ht="18.75" x14ac:dyDescent="0.45">
      <c r="A8" s="111" t="s">
        <v>219</v>
      </c>
      <c r="B8" s="13"/>
      <c r="C8" s="107">
        <v>50000000</v>
      </c>
      <c r="D8" s="84"/>
      <c r="E8" s="107">
        <v>508555980000</v>
      </c>
      <c r="F8" s="84"/>
      <c r="G8" s="143">
        <v>497372917500</v>
      </c>
      <c r="H8" s="84"/>
      <c r="I8" s="143">
        <v>11183062500</v>
      </c>
      <c r="J8" s="84"/>
      <c r="K8" s="107">
        <v>50000000</v>
      </c>
      <c r="L8" s="84"/>
      <c r="M8" s="107">
        <v>508555980000</v>
      </c>
      <c r="N8" s="84"/>
      <c r="O8" s="143">
        <v>499656188500</v>
      </c>
      <c r="P8" s="84"/>
      <c r="Q8" s="143">
        <v>8899791500</v>
      </c>
      <c r="R8" s="157"/>
      <c r="S8" s="180"/>
      <c r="T8" s="212"/>
    </row>
    <row r="9" spans="1:20" ht="18.75" x14ac:dyDescent="0.45">
      <c r="A9" s="112" t="s">
        <v>113</v>
      </c>
      <c r="B9" s="13"/>
      <c r="C9" s="108">
        <v>38305370</v>
      </c>
      <c r="D9" s="84"/>
      <c r="E9" s="108">
        <v>506620512810</v>
      </c>
      <c r="F9" s="84"/>
      <c r="G9" s="126">
        <v>499999994610</v>
      </c>
      <c r="H9" s="84"/>
      <c r="I9" s="126">
        <v>6620518200</v>
      </c>
      <c r="J9" s="84"/>
      <c r="K9" s="108">
        <v>38305370</v>
      </c>
      <c r="L9" s="84"/>
      <c r="M9" s="108">
        <v>506620512810</v>
      </c>
      <c r="N9" s="84"/>
      <c r="O9" s="126">
        <v>499999994610</v>
      </c>
      <c r="P9" s="84"/>
      <c r="Q9" s="126">
        <v>6620518200</v>
      </c>
      <c r="R9" s="157"/>
      <c r="S9" s="180"/>
      <c r="T9" s="212"/>
    </row>
    <row r="10" spans="1:20" ht="18.75" x14ac:dyDescent="0.45">
      <c r="A10" s="112" t="s">
        <v>114</v>
      </c>
      <c r="B10" s="13"/>
      <c r="C10" s="108">
        <v>49955040</v>
      </c>
      <c r="D10" s="84"/>
      <c r="E10" s="108">
        <v>505963400739</v>
      </c>
      <c r="F10" s="84"/>
      <c r="G10" s="126">
        <v>499999995360</v>
      </c>
      <c r="H10" s="84"/>
      <c r="I10" s="126">
        <v>5963405379</v>
      </c>
      <c r="J10" s="84"/>
      <c r="K10" s="108">
        <v>49955040</v>
      </c>
      <c r="L10" s="84"/>
      <c r="M10" s="108">
        <v>505963400739</v>
      </c>
      <c r="N10" s="84"/>
      <c r="O10" s="126">
        <v>499999995360</v>
      </c>
      <c r="P10" s="84"/>
      <c r="Q10" s="126">
        <v>5963405379</v>
      </c>
      <c r="R10" s="157"/>
      <c r="S10" s="180"/>
      <c r="T10" s="212"/>
    </row>
    <row r="11" spans="1:20" ht="18.75" x14ac:dyDescent="0.45">
      <c r="A11" s="112" t="s">
        <v>112</v>
      </c>
      <c r="B11" s="13"/>
      <c r="C11" s="108">
        <v>27791673</v>
      </c>
      <c r="D11" s="84"/>
      <c r="E11" s="108">
        <v>504981367021</v>
      </c>
      <c r="F11" s="84"/>
      <c r="G11" s="126">
        <v>499999988943</v>
      </c>
      <c r="H11" s="84"/>
      <c r="I11" s="126">
        <v>4981378078</v>
      </c>
      <c r="J11" s="84"/>
      <c r="K11" s="108">
        <v>27791673</v>
      </c>
      <c r="L11" s="84"/>
      <c r="M11" s="108">
        <v>504981367021</v>
      </c>
      <c r="N11" s="84"/>
      <c r="O11" s="126">
        <v>499999988943</v>
      </c>
      <c r="P11" s="84"/>
      <c r="Q11" s="126">
        <v>4981378078</v>
      </c>
      <c r="R11" s="157"/>
      <c r="S11" s="180"/>
      <c r="T11" s="212"/>
    </row>
    <row r="12" spans="1:20" ht="18.75" x14ac:dyDescent="0.45">
      <c r="A12" s="112" t="s">
        <v>111</v>
      </c>
      <c r="B12" s="13"/>
      <c r="C12" s="108">
        <v>49333991</v>
      </c>
      <c r="D12" s="84"/>
      <c r="E12" s="108">
        <v>502174246436</v>
      </c>
      <c r="F12" s="84"/>
      <c r="G12" s="126">
        <v>499999998785</v>
      </c>
      <c r="H12" s="84"/>
      <c r="I12" s="126">
        <v>2174247651</v>
      </c>
      <c r="J12" s="84"/>
      <c r="K12" s="108">
        <v>49333991</v>
      </c>
      <c r="L12" s="84"/>
      <c r="M12" s="108">
        <v>502174246436</v>
      </c>
      <c r="N12" s="84"/>
      <c r="O12" s="126">
        <v>499999998785</v>
      </c>
      <c r="P12" s="84"/>
      <c r="Q12" s="126">
        <v>2174247651</v>
      </c>
      <c r="R12" s="157"/>
      <c r="S12" s="180"/>
      <c r="T12" s="212"/>
    </row>
    <row r="13" spans="1:20" ht="18.75" x14ac:dyDescent="0.45">
      <c r="A13" s="112" t="s">
        <v>109</v>
      </c>
      <c r="B13" s="13"/>
      <c r="C13" s="108">
        <v>4000000</v>
      </c>
      <c r="D13" s="84"/>
      <c r="E13" s="108">
        <v>35573706000</v>
      </c>
      <c r="F13" s="84"/>
      <c r="G13" s="126">
        <v>36276870000</v>
      </c>
      <c r="H13" s="84"/>
      <c r="I13" s="126">
        <v>-703164000</v>
      </c>
      <c r="J13" s="84"/>
      <c r="K13" s="108">
        <v>4000000</v>
      </c>
      <c r="L13" s="84"/>
      <c r="M13" s="108">
        <v>35573706000</v>
      </c>
      <c r="N13" s="84"/>
      <c r="O13" s="126">
        <v>39952500000</v>
      </c>
      <c r="P13" s="84"/>
      <c r="Q13" s="126">
        <v>-4378794000</v>
      </c>
      <c r="R13" s="157"/>
      <c r="S13" s="180"/>
      <c r="T13" s="212"/>
    </row>
    <row r="14" spans="1:20" ht="18.75" x14ac:dyDescent="0.45">
      <c r="A14" s="112" t="s">
        <v>110</v>
      </c>
      <c r="B14" s="13"/>
      <c r="C14" s="108">
        <v>7400000</v>
      </c>
      <c r="D14" s="84"/>
      <c r="E14" s="108">
        <v>90793654350</v>
      </c>
      <c r="F14" s="84"/>
      <c r="G14" s="126">
        <v>85848933187</v>
      </c>
      <c r="H14" s="84"/>
      <c r="I14" s="126">
        <v>4944721163</v>
      </c>
      <c r="J14" s="84"/>
      <c r="K14" s="108">
        <v>7400000</v>
      </c>
      <c r="L14" s="84"/>
      <c r="M14" s="108">
        <v>90793654350</v>
      </c>
      <c r="N14" s="84"/>
      <c r="O14" s="126">
        <v>100015884000</v>
      </c>
      <c r="P14" s="84"/>
      <c r="Q14" s="126">
        <v>-9222229650</v>
      </c>
      <c r="R14" s="157"/>
      <c r="S14" s="180"/>
      <c r="T14" s="212"/>
    </row>
    <row r="15" spans="1:20" ht="18.75" x14ac:dyDescent="0.45">
      <c r="A15" s="112" t="s">
        <v>119</v>
      </c>
      <c r="B15" s="13"/>
      <c r="C15" s="108">
        <v>9000</v>
      </c>
      <c r="D15" s="84"/>
      <c r="E15" s="108">
        <v>6094775121</v>
      </c>
      <c r="F15" s="84"/>
      <c r="G15" s="126">
        <v>6024407878</v>
      </c>
      <c r="H15" s="84"/>
      <c r="I15" s="126">
        <v>70367243</v>
      </c>
      <c r="J15" s="84"/>
      <c r="K15" s="108">
        <v>9000</v>
      </c>
      <c r="L15" s="84"/>
      <c r="M15" s="108">
        <v>6094775121</v>
      </c>
      <c r="N15" s="84"/>
      <c r="O15" s="126">
        <v>5392877280</v>
      </c>
      <c r="P15" s="84"/>
      <c r="Q15" s="126">
        <v>701897841</v>
      </c>
      <c r="R15" s="157"/>
      <c r="S15" s="180"/>
      <c r="T15" s="212"/>
    </row>
    <row r="16" spans="1:20" ht="18.75" x14ac:dyDescent="0.45">
      <c r="A16" s="112" t="s">
        <v>118</v>
      </c>
      <c r="B16" s="13"/>
      <c r="C16" s="108">
        <v>555600</v>
      </c>
      <c r="D16" s="84"/>
      <c r="E16" s="108">
        <v>309813623700</v>
      </c>
      <c r="F16" s="84"/>
      <c r="G16" s="126">
        <v>305835693231</v>
      </c>
      <c r="H16" s="84"/>
      <c r="I16" s="126">
        <v>3977930469</v>
      </c>
      <c r="J16" s="84"/>
      <c r="K16" s="108">
        <v>555600</v>
      </c>
      <c r="L16" s="84"/>
      <c r="M16" s="108">
        <v>309813623700</v>
      </c>
      <c r="N16" s="84"/>
      <c r="O16" s="126">
        <v>297192124162</v>
      </c>
      <c r="P16" s="84"/>
      <c r="Q16" s="126">
        <v>12621499538</v>
      </c>
      <c r="R16" s="157"/>
      <c r="S16" s="180"/>
      <c r="T16" s="212"/>
    </row>
    <row r="17" spans="1:20" ht="18.75" x14ac:dyDescent="0.45">
      <c r="A17" s="112" t="s">
        <v>122</v>
      </c>
      <c r="B17" s="13"/>
      <c r="C17" s="108">
        <v>100000</v>
      </c>
      <c r="D17" s="84"/>
      <c r="E17" s="108">
        <v>99981875000</v>
      </c>
      <c r="F17" s="84"/>
      <c r="G17" s="126">
        <v>100015625000</v>
      </c>
      <c r="H17" s="84"/>
      <c r="I17" s="126">
        <v>-33750000</v>
      </c>
      <c r="J17" s="84"/>
      <c r="K17" s="108">
        <v>100000</v>
      </c>
      <c r="L17" s="84"/>
      <c r="M17" s="108">
        <v>99981875000</v>
      </c>
      <c r="N17" s="84"/>
      <c r="O17" s="126">
        <v>100015625000</v>
      </c>
      <c r="P17" s="84"/>
      <c r="Q17" s="126">
        <v>-33750000</v>
      </c>
      <c r="R17" s="157"/>
      <c r="S17" s="180"/>
      <c r="T17" s="212"/>
    </row>
    <row r="18" spans="1:20" ht="18.75" x14ac:dyDescent="0.45">
      <c r="A18" s="112" t="s">
        <v>123</v>
      </c>
      <c r="B18" s="13"/>
      <c r="C18" s="108">
        <v>2055000</v>
      </c>
      <c r="D18" s="84"/>
      <c r="E18" s="108">
        <v>1815263423860</v>
      </c>
      <c r="F18" s="84"/>
      <c r="G18" s="126">
        <v>1980867193180</v>
      </c>
      <c r="H18" s="84"/>
      <c r="I18" s="126">
        <v>-165603769320</v>
      </c>
      <c r="J18" s="84"/>
      <c r="K18" s="108">
        <v>2055000</v>
      </c>
      <c r="L18" s="84"/>
      <c r="M18" s="108">
        <v>1815263423860</v>
      </c>
      <c r="N18" s="84"/>
      <c r="O18" s="126">
        <v>1980867193180</v>
      </c>
      <c r="P18" s="84"/>
      <c r="Q18" s="126">
        <v>-165603769320</v>
      </c>
      <c r="R18" s="157"/>
      <c r="S18" s="180"/>
      <c r="T18" s="212"/>
    </row>
    <row r="19" spans="1:20" ht="18.75" x14ac:dyDescent="0.45">
      <c r="A19" s="112" t="s">
        <v>120</v>
      </c>
      <c r="B19" s="13"/>
      <c r="C19" s="108">
        <v>750000</v>
      </c>
      <c r="D19" s="84"/>
      <c r="E19" s="108">
        <v>749864062500</v>
      </c>
      <c r="F19" s="84"/>
      <c r="G19" s="126">
        <v>749864062500</v>
      </c>
      <c r="H19" s="84"/>
      <c r="I19" s="126">
        <v>0</v>
      </c>
      <c r="J19" s="84"/>
      <c r="K19" s="108">
        <v>750000</v>
      </c>
      <c r="L19" s="84"/>
      <c r="M19" s="108">
        <v>749864062500</v>
      </c>
      <c r="N19" s="84"/>
      <c r="O19" s="126">
        <v>750000000000</v>
      </c>
      <c r="P19" s="84"/>
      <c r="Q19" s="126">
        <v>-135937500</v>
      </c>
      <c r="R19" s="157"/>
      <c r="S19" s="180"/>
      <c r="T19" s="212"/>
    </row>
    <row r="20" spans="1:20" ht="18.75" x14ac:dyDescent="0.45">
      <c r="A20" s="112" t="s">
        <v>115</v>
      </c>
      <c r="B20" s="13"/>
      <c r="C20" s="108">
        <v>821900</v>
      </c>
      <c r="D20" s="84"/>
      <c r="E20" s="108">
        <v>419553781421</v>
      </c>
      <c r="F20" s="84"/>
      <c r="G20" s="126">
        <v>416504509872</v>
      </c>
      <c r="H20" s="84"/>
      <c r="I20" s="126">
        <v>3049271549</v>
      </c>
      <c r="J20" s="84"/>
      <c r="K20" s="108">
        <v>821900</v>
      </c>
      <c r="L20" s="84"/>
      <c r="M20" s="108">
        <v>419553781421</v>
      </c>
      <c r="N20" s="84"/>
      <c r="O20" s="126">
        <v>389098982589</v>
      </c>
      <c r="P20" s="84"/>
      <c r="Q20" s="126">
        <v>30454798832</v>
      </c>
      <c r="R20" s="157"/>
      <c r="S20" s="180"/>
      <c r="T20" s="212"/>
    </row>
    <row r="21" spans="1:20" ht="18.75" x14ac:dyDescent="0.45">
      <c r="A21" s="112" t="s">
        <v>116</v>
      </c>
      <c r="B21" s="13"/>
      <c r="C21" s="108">
        <v>320094</v>
      </c>
      <c r="D21" s="84"/>
      <c r="E21" s="108">
        <v>156763545570</v>
      </c>
      <c r="F21" s="84"/>
      <c r="G21" s="126">
        <v>155662301753</v>
      </c>
      <c r="H21" s="84"/>
      <c r="I21" s="126">
        <v>1101243817</v>
      </c>
      <c r="J21" s="84"/>
      <c r="K21" s="108">
        <v>320094</v>
      </c>
      <c r="L21" s="84"/>
      <c r="M21" s="108">
        <v>156763545570</v>
      </c>
      <c r="N21" s="84"/>
      <c r="O21" s="126">
        <v>144342729814</v>
      </c>
      <c r="P21" s="84"/>
      <c r="Q21" s="126">
        <v>12420815756</v>
      </c>
      <c r="R21" s="157"/>
      <c r="S21" s="180"/>
      <c r="T21" s="212"/>
    </row>
    <row r="22" spans="1:20" ht="18.75" x14ac:dyDescent="0.45">
      <c r="A22" s="112" t="s">
        <v>117</v>
      </c>
      <c r="B22" s="13"/>
      <c r="C22" s="108">
        <v>127113</v>
      </c>
      <c r="D22" s="84"/>
      <c r="E22" s="108">
        <v>60695992024</v>
      </c>
      <c r="F22" s="84"/>
      <c r="G22" s="126">
        <v>60278768392</v>
      </c>
      <c r="H22" s="84"/>
      <c r="I22" s="126">
        <v>417223632</v>
      </c>
      <c r="J22" s="84"/>
      <c r="K22" s="108">
        <v>127113</v>
      </c>
      <c r="L22" s="84"/>
      <c r="M22" s="108">
        <v>60695992024</v>
      </c>
      <c r="N22" s="84"/>
      <c r="O22" s="126">
        <v>55403095984</v>
      </c>
      <c r="P22" s="84"/>
      <c r="Q22" s="126">
        <v>5292896040</v>
      </c>
      <c r="R22" s="157"/>
      <c r="S22" s="180"/>
      <c r="T22" s="212"/>
    </row>
    <row r="23" spans="1:20" ht="18.75" x14ac:dyDescent="0.45">
      <c r="A23" s="112" t="s">
        <v>121</v>
      </c>
      <c r="B23" s="13"/>
      <c r="C23" s="108">
        <v>3161189</v>
      </c>
      <c r="D23" s="84"/>
      <c r="E23" s="108">
        <v>2999456222895</v>
      </c>
      <c r="F23" s="84"/>
      <c r="G23" s="126">
        <v>3000077253200</v>
      </c>
      <c r="H23" s="84"/>
      <c r="I23" s="126">
        <v>-621030305</v>
      </c>
      <c r="J23" s="84"/>
      <c r="K23" s="108">
        <v>3161189</v>
      </c>
      <c r="L23" s="84"/>
      <c r="M23" s="108">
        <v>2999456222895</v>
      </c>
      <c r="N23" s="84"/>
      <c r="O23" s="126">
        <v>3000077253200</v>
      </c>
      <c r="P23" s="84"/>
      <c r="Q23" s="126">
        <v>-621030305</v>
      </c>
      <c r="R23" s="157"/>
      <c r="S23" s="180"/>
      <c r="T23" s="212"/>
    </row>
    <row r="24" spans="1:20" ht="18.75" x14ac:dyDescent="0.45">
      <c r="A24" s="240" t="s">
        <v>260</v>
      </c>
      <c r="B24" s="235"/>
      <c r="C24" s="241">
        <v>50000000</v>
      </c>
      <c r="D24" s="242"/>
      <c r="E24" s="241">
        <v>49987125000</v>
      </c>
      <c r="F24" s="242"/>
      <c r="G24" s="213">
        <v>-49987125000</v>
      </c>
      <c r="H24" s="242"/>
      <c r="I24" s="213">
        <v>0</v>
      </c>
      <c r="J24" s="242"/>
      <c r="K24" s="241">
        <v>50000000</v>
      </c>
      <c r="L24" s="242"/>
      <c r="M24" s="241">
        <v>49987125000</v>
      </c>
      <c r="N24" s="242"/>
      <c r="O24" s="213">
        <v>-49987125000</v>
      </c>
      <c r="P24" s="242"/>
      <c r="Q24" s="213">
        <v>0</v>
      </c>
      <c r="R24" s="157"/>
      <c r="S24" s="180"/>
      <c r="T24" s="212"/>
    </row>
    <row r="25" spans="1:20" ht="19.5" thickBot="1" x14ac:dyDescent="0.5">
      <c r="A25" s="13"/>
      <c r="B25" s="13"/>
      <c r="C25" s="18" t="s">
        <v>18</v>
      </c>
      <c r="D25" s="152"/>
      <c r="E25" s="145">
        <f>SUM(E8:E24)</f>
        <v>9322137294447</v>
      </c>
      <c r="F25" s="152"/>
      <c r="G25" s="145">
        <f>SUM(G8:G24)</f>
        <v>9344641388391</v>
      </c>
      <c r="H25" s="152"/>
      <c r="I25" s="147">
        <f>SUM(I8:I24)</f>
        <v>-122478343944</v>
      </c>
      <c r="J25" s="152"/>
      <c r="K25" s="145">
        <f>SUM(K8:K24)</f>
        <v>284685970</v>
      </c>
      <c r="L25" s="152"/>
      <c r="M25" s="145">
        <f>SUM(M8:M24)</f>
        <v>9322137294447</v>
      </c>
      <c r="N25" s="152"/>
      <c r="O25" s="145">
        <f>SUM(O8:O24)</f>
        <v>9312027306407</v>
      </c>
      <c r="P25" s="152"/>
      <c r="Q25" s="147">
        <f>SUM(Q8:Q24)</f>
        <v>-89864261960</v>
      </c>
      <c r="R25" s="156"/>
      <c r="S25" s="180"/>
      <c r="T25" s="212"/>
    </row>
    <row r="26" spans="1:20" ht="18.75" thickTop="1" x14ac:dyDescent="0.4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56"/>
    </row>
    <row r="27" spans="1:20" ht="18" x14ac:dyDescent="0.4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235"/>
      <c r="R27" s="236"/>
    </row>
    <row r="28" spans="1:20" ht="18" x14ac:dyDescent="0.4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235"/>
      <c r="R28" s="236"/>
    </row>
    <row r="29" spans="1:20" ht="18" x14ac:dyDescent="0.4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235"/>
      <c r="R29" s="236"/>
    </row>
    <row r="30" spans="1:20" ht="18" x14ac:dyDescent="0.4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236"/>
      <c r="R30" s="236"/>
    </row>
    <row r="31" spans="1:20" ht="18" x14ac:dyDescent="0.4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235"/>
      <c r="R31" s="236"/>
    </row>
    <row r="32" spans="1:20" ht="18" x14ac:dyDescent="0.4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235"/>
      <c r="R32" s="236"/>
    </row>
    <row r="33" spans="1:18" ht="18" x14ac:dyDescent="0.4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235"/>
      <c r="R33" s="236"/>
    </row>
    <row r="34" spans="1:18" ht="18" x14ac:dyDescent="0.4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8" ht="18" x14ac:dyDescent="0.45">
      <c r="A35" s="293" t="s">
        <v>60</v>
      </c>
      <c r="B35" s="293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</row>
  </sheetData>
  <mergeCells count="8">
    <mergeCell ref="A35:Q35"/>
    <mergeCell ref="C6:I6"/>
    <mergeCell ref="K6:Q6"/>
    <mergeCell ref="A5:H5"/>
    <mergeCell ref="A1:Q1"/>
    <mergeCell ref="A2:Q2"/>
    <mergeCell ref="A3:Q3"/>
    <mergeCell ref="A4:Q4"/>
  </mergeCells>
  <pageMargins left="0.7" right="0.7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rightToLeft="1" zoomScaleNormal="100" zoomScaleSheetLayoutView="90" workbookViewId="0">
      <selection activeCell="L16" sqref="L16"/>
    </sheetView>
  </sheetViews>
  <sheetFormatPr defaultColWidth="9.140625" defaultRowHeight="15.75" x14ac:dyDescent="0.4"/>
  <cols>
    <col min="1" max="1" width="16" style="5" customWidth="1"/>
    <col min="2" max="2" width="1.140625" style="5" customWidth="1"/>
    <col min="3" max="3" width="13" style="5" customWidth="1"/>
    <col min="4" max="4" width="0.85546875" style="5" customWidth="1"/>
    <col min="5" max="5" width="17.42578125" style="5" bestFit="1" customWidth="1"/>
    <col min="6" max="6" width="1.28515625" style="5" customWidth="1"/>
    <col min="7" max="7" width="18" style="5" customWidth="1"/>
    <col min="8" max="8" width="0.5703125" style="5" customWidth="1"/>
    <col min="9" max="9" width="9.140625" style="5"/>
    <col min="10" max="10" width="11" style="5" customWidth="1"/>
    <col min="11" max="11" width="0.5703125" style="5" customWidth="1"/>
    <col min="12" max="13" width="9.140625" style="5"/>
    <col min="14" max="14" width="0.5703125" style="5" customWidth="1"/>
    <col min="15" max="15" width="11.42578125" style="5" customWidth="1"/>
    <col min="16" max="16" width="0.7109375" style="5" customWidth="1"/>
    <col min="17" max="17" width="10.28515625" style="5" customWidth="1"/>
    <col min="18" max="18" width="0.5703125" style="5" customWidth="1"/>
    <col min="19" max="19" width="17.85546875" style="5" customWidth="1"/>
    <col min="20" max="20" width="0.42578125" style="5" customWidth="1"/>
    <col min="21" max="21" width="15.7109375" style="5" bestFit="1" customWidth="1"/>
    <col min="22" max="22" width="0.7109375" style="5" customWidth="1"/>
    <col min="23" max="16384" width="9.140625" style="5"/>
  </cols>
  <sheetData>
    <row r="1" spans="1:28" ht="25.5" x14ac:dyDescent="0.4">
      <c r="A1" s="253" t="s">
        <v>98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79"/>
      <c r="Y1" s="79"/>
      <c r="Z1" s="79"/>
      <c r="AA1" s="79"/>
      <c r="AB1" s="79"/>
    </row>
    <row r="2" spans="1:28" ht="25.5" x14ac:dyDescent="0.4">
      <c r="A2" s="253" t="s">
        <v>99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79"/>
      <c r="Y2" s="79"/>
      <c r="Z2" s="79"/>
      <c r="AA2" s="79"/>
      <c r="AB2" s="79"/>
    </row>
    <row r="3" spans="1:28" ht="25.5" x14ac:dyDescent="0.4">
      <c r="A3" s="253" t="s">
        <v>100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79"/>
      <c r="Y3" s="79"/>
      <c r="Z3" s="79"/>
      <c r="AA3" s="79"/>
      <c r="AB3" s="79"/>
    </row>
    <row r="4" spans="1:28" ht="25.5" x14ac:dyDescent="0.4">
      <c r="A4" s="253"/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79"/>
      <c r="Y4" s="79"/>
      <c r="Z4" s="79"/>
      <c r="AA4" s="79"/>
      <c r="AB4" s="79"/>
    </row>
    <row r="5" spans="1:28" ht="25.5" x14ac:dyDescent="0.4">
      <c r="A5" s="254" t="s">
        <v>31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</row>
    <row r="6" spans="1:28" ht="25.5" x14ac:dyDescent="0.4">
      <c r="A6" s="254" t="s">
        <v>32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</row>
    <row r="8" spans="1:28" ht="18.75" customHeight="1" thickBot="1" x14ac:dyDescent="0.45">
      <c r="A8" s="63"/>
      <c r="B8" s="64"/>
      <c r="C8" s="255" t="s">
        <v>96</v>
      </c>
      <c r="D8" s="255"/>
      <c r="E8" s="255"/>
      <c r="F8" s="255"/>
      <c r="G8" s="255"/>
      <c r="H8" s="64"/>
      <c r="I8" s="256" t="s">
        <v>10</v>
      </c>
      <c r="J8" s="256"/>
      <c r="K8" s="256"/>
      <c r="L8" s="256"/>
      <c r="M8" s="256"/>
      <c r="O8" s="255" t="s">
        <v>97</v>
      </c>
      <c r="P8" s="255"/>
      <c r="Q8" s="255"/>
      <c r="R8" s="255"/>
      <c r="S8" s="255"/>
      <c r="T8" s="255"/>
      <c r="U8" s="255"/>
      <c r="V8" s="255"/>
      <c r="W8" s="255"/>
    </row>
    <row r="9" spans="1:28" ht="17.25" customHeight="1" x14ac:dyDescent="0.4">
      <c r="A9" s="252" t="s">
        <v>1</v>
      </c>
      <c r="B9" s="21"/>
      <c r="C9" s="257" t="s">
        <v>4</v>
      </c>
      <c r="D9" s="252"/>
      <c r="E9" s="257" t="s">
        <v>0</v>
      </c>
      <c r="F9" s="252"/>
      <c r="G9" s="247" t="s">
        <v>26</v>
      </c>
      <c r="H9" s="58"/>
      <c r="I9" s="249" t="s">
        <v>5</v>
      </c>
      <c r="J9" s="249"/>
      <c r="K9" s="195"/>
      <c r="L9" s="249" t="s">
        <v>6</v>
      </c>
      <c r="M9" s="249"/>
      <c r="O9" s="250" t="s">
        <v>4</v>
      </c>
      <c r="P9" s="252"/>
      <c r="Q9" s="247" t="s">
        <v>36</v>
      </c>
      <c r="R9" s="59"/>
      <c r="S9" s="250" t="s">
        <v>0</v>
      </c>
      <c r="T9" s="252"/>
      <c r="U9" s="247" t="s">
        <v>26</v>
      </c>
      <c r="V9" s="58"/>
      <c r="W9" s="247" t="s">
        <v>29</v>
      </c>
    </row>
    <row r="10" spans="1:28" ht="20.25" customHeight="1" thickBot="1" x14ac:dyDescent="0.45">
      <c r="A10" s="248"/>
      <c r="B10" s="21"/>
      <c r="C10" s="251"/>
      <c r="D10" s="258"/>
      <c r="E10" s="251"/>
      <c r="F10" s="258"/>
      <c r="G10" s="248"/>
      <c r="H10" s="58"/>
      <c r="I10" s="183" t="s">
        <v>4</v>
      </c>
      <c r="J10" s="183" t="s">
        <v>0</v>
      </c>
      <c r="K10" s="195"/>
      <c r="L10" s="183" t="s">
        <v>4</v>
      </c>
      <c r="M10" s="183" t="s">
        <v>64</v>
      </c>
      <c r="O10" s="251"/>
      <c r="P10" s="252"/>
      <c r="Q10" s="248"/>
      <c r="R10" s="59"/>
      <c r="S10" s="251"/>
      <c r="T10" s="252"/>
      <c r="U10" s="248"/>
      <c r="V10" s="58"/>
      <c r="W10" s="248"/>
    </row>
    <row r="11" spans="1:28" ht="19.5" thickBot="1" x14ac:dyDescent="0.45">
      <c r="A11" s="21" t="s">
        <v>95</v>
      </c>
      <c r="B11" s="21"/>
      <c r="C11" s="74">
        <v>50000000</v>
      </c>
      <c r="D11" s="61"/>
      <c r="E11" s="90">
        <v>499656188500</v>
      </c>
      <c r="F11" s="61"/>
      <c r="G11" s="194">
        <v>497372917500</v>
      </c>
      <c r="H11" s="61"/>
      <c r="I11" s="62">
        <v>0</v>
      </c>
      <c r="J11" s="62">
        <v>0</v>
      </c>
      <c r="K11" s="57"/>
      <c r="L11" s="62">
        <v>0</v>
      </c>
      <c r="M11" s="62">
        <v>0</v>
      </c>
      <c r="O11" s="77">
        <f>C11+I11+L11</f>
        <v>50000000</v>
      </c>
      <c r="P11" s="61"/>
      <c r="Q11" s="194">
        <v>10232</v>
      </c>
      <c r="R11" s="61"/>
      <c r="S11" s="77">
        <f>E11+J11+M11</f>
        <v>499656188500</v>
      </c>
      <c r="T11" s="61"/>
      <c r="U11" s="78">
        <v>508555980000</v>
      </c>
      <c r="V11" s="61"/>
      <c r="W11" s="189">
        <f>U11/27756858664830</f>
        <v>1.8321813218884823E-2</v>
      </c>
      <c r="Y11" s="184"/>
    </row>
    <row r="12" spans="1:28" ht="18.75" thickBot="1" x14ac:dyDescent="0.45">
      <c r="A12" s="21" t="s">
        <v>3</v>
      </c>
      <c r="B12" s="21"/>
      <c r="C12" s="76">
        <f>SUM(C11)</f>
        <v>50000000</v>
      </c>
      <c r="D12" s="61"/>
      <c r="E12" s="170">
        <f>SUM(E11)</f>
        <v>499656188500</v>
      </c>
      <c r="F12" s="169"/>
      <c r="G12" s="171">
        <f>SUM(G11)</f>
        <v>497372917500</v>
      </c>
      <c r="H12" s="59"/>
      <c r="I12" s="26" t="s">
        <v>2</v>
      </c>
      <c r="J12" s="26" t="s">
        <v>2</v>
      </c>
      <c r="L12" s="26" t="s">
        <v>2</v>
      </c>
      <c r="M12" s="26" t="s">
        <v>2</v>
      </c>
      <c r="O12" s="26" t="s">
        <v>2</v>
      </c>
      <c r="P12" s="61"/>
      <c r="Q12" s="26" t="s">
        <v>2</v>
      </c>
      <c r="R12" s="61"/>
      <c r="S12" s="76">
        <f>SUM(S11)</f>
        <v>499656188500</v>
      </c>
      <c r="T12" s="61"/>
      <c r="U12" s="75">
        <f>SUM(U11)</f>
        <v>508555980000</v>
      </c>
      <c r="V12" s="59"/>
      <c r="W12" s="188">
        <f>SUM(W11)</f>
        <v>1.8321813218884823E-2</v>
      </c>
    </row>
    <row r="13" spans="1:28" ht="16.5" thickTop="1" x14ac:dyDescent="0.4"/>
    <row r="14" spans="1:28" x14ac:dyDescent="0.4">
      <c r="Q14" s="223"/>
      <c r="R14" s="223"/>
      <c r="S14" s="223"/>
      <c r="T14" s="223"/>
      <c r="U14" s="223"/>
      <c r="V14" s="223"/>
      <c r="W14" s="223"/>
    </row>
    <row r="15" spans="1:28" x14ac:dyDescent="0.4">
      <c r="Q15" s="223"/>
      <c r="R15" s="223"/>
      <c r="S15" s="223"/>
      <c r="T15" s="223"/>
      <c r="U15" s="223"/>
      <c r="V15" s="223"/>
      <c r="W15" s="223"/>
    </row>
    <row r="16" spans="1:28" x14ac:dyDescent="0.4">
      <c r="Q16" s="223"/>
      <c r="R16" s="223"/>
      <c r="S16" s="223"/>
      <c r="T16" s="223"/>
      <c r="U16" s="223"/>
      <c r="V16" s="223"/>
      <c r="W16" s="223"/>
    </row>
    <row r="17" spans="17:23" x14ac:dyDescent="0.4">
      <c r="Q17" s="223"/>
      <c r="R17" s="223"/>
      <c r="S17" s="223"/>
      <c r="T17" s="223"/>
      <c r="U17" s="223"/>
      <c r="V17" s="223"/>
      <c r="W17" s="223"/>
    </row>
    <row r="18" spans="17:23" x14ac:dyDescent="0.4">
      <c r="Q18" s="223"/>
      <c r="R18" s="223"/>
      <c r="S18" s="223"/>
      <c r="T18" s="223"/>
      <c r="U18" s="223"/>
      <c r="V18" s="223"/>
      <c r="W18" s="223"/>
    </row>
  </sheetData>
  <mergeCells count="24">
    <mergeCell ref="A4:W4"/>
    <mergeCell ref="G9:G10"/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D9:D10"/>
    <mergeCell ref="E9:E10"/>
    <mergeCell ref="F9:F10"/>
    <mergeCell ref="T9:T10"/>
    <mergeCell ref="U9:U10"/>
    <mergeCell ref="W9:W10"/>
    <mergeCell ref="I9:J9"/>
    <mergeCell ref="L9:M9"/>
    <mergeCell ref="O9:O10"/>
    <mergeCell ref="P9:P10"/>
    <mergeCell ref="Q9:Q10"/>
    <mergeCell ref="S9:S10"/>
  </mergeCells>
  <pageMargins left="0.7" right="0.7" top="0.75" bottom="0.75" header="0.3" footer="0.3"/>
  <pageSetup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20"/>
  <sheetViews>
    <sheetView rightToLeft="1" zoomScale="85" zoomScaleNormal="85" zoomScaleSheetLayoutView="85" workbookViewId="0">
      <selection activeCell="A9" sqref="A9"/>
    </sheetView>
  </sheetViews>
  <sheetFormatPr defaultColWidth="9.140625" defaultRowHeight="15.75" x14ac:dyDescent="0.4"/>
  <cols>
    <col min="1" max="1" width="29.7109375" style="5" bestFit="1" customWidth="1"/>
    <col min="2" max="2" width="0.42578125" style="5" customWidth="1"/>
    <col min="3" max="3" width="13.28515625" style="5" customWidth="1"/>
    <col min="4" max="4" width="0.28515625" style="5" customWidth="1"/>
    <col min="5" max="5" width="12" style="5" customWidth="1"/>
    <col min="6" max="6" width="0.28515625" style="5" customWidth="1"/>
    <col min="7" max="7" width="14.42578125" style="5" customWidth="1"/>
    <col min="8" max="8" width="0.42578125" style="5" customWidth="1"/>
    <col min="9" max="9" width="12.85546875" style="5" bestFit="1" customWidth="1"/>
    <col min="10" max="10" width="0.28515625" style="5" customWidth="1"/>
    <col min="11" max="11" width="12.5703125" style="5" customWidth="1"/>
    <col min="12" max="12" width="0.5703125" style="5" customWidth="1"/>
    <col min="13" max="13" width="14" style="5" customWidth="1"/>
    <col min="14" max="14" width="0.42578125" style="5" customWidth="1"/>
    <col min="15" max="15" width="16.5703125" style="5" customWidth="1"/>
    <col min="16" max="16" width="0.42578125" style="5" customWidth="1"/>
    <col min="17" max="17" width="11.42578125" style="5" customWidth="1"/>
    <col min="18" max="18" width="0.42578125" style="5" customWidth="1"/>
    <col min="19" max="19" width="9.42578125" style="5" customWidth="1"/>
    <col min="20" max="20" width="9.140625" style="5" hidden="1" customWidth="1"/>
    <col min="21" max="21" width="14.42578125" style="5" customWidth="1"/>
    <col min="22" max="22" width="0.42578125" style="5" customWidth="1"/>
    <col min="23" max="23" width="9.140625" style="5"/>
    <col min="24" max="24" width="0.5703125" style="5" customWidth="1"/>
    <col min="25" max="25" width="18.28515625" style="5" customWidth="1"/>
    <col min="26" max="26" width="10.28515625" style="5" customWidth="1"/>
    <col min="27" max="16384" width="9.140625" style="5"/>
  </cols>
  <sheetData>
    <row r="1" spans="1:49" ht="25.5" x14ac:dyDescent="0.4">
      <c r="A1" s="261" t="s">
        <v>98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</row>
    <row r="2" spans="1:49" ht="25.5" x14ac:dyDescent="0.4">
      <c r="A2" s="261" t="s">
        <v>99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</row>
    <row r="3" spans="1:49" ht="25.5" x14ac:dyDescent="0.4">
      <c r="A3" s="261" t="s">
        <v>100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</row>
    <row r="4" spans="1:49" ht="26.25" thickBot="1" x14ac:dyDescent="0.45">
      <c r="A4" s="261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</row>
    <row r="5" spans="1:49" ht="25.5" x14ac:dyDescent="0.4">
      <c r="A5" s="259" t="s">
        <v>65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</row>
    <row r="6" spans="1:49" ht="16.5" thickBot="1" x14ac:dyDescent="0.45">
      <c r="A6" s="1"/>
      <c r="B6" s="1"/>
      <c r="C6" s="2"/>
      <c r="D6" s="2"/>
      <c r="E6" s="2"/>
      <c r="F6" s="2"/>
      <c r="G6" s="2"/>
      <c r="H6" s="2"/>
      <c r="I6" s="2"/>
    </row>
    <row r="7" spans="1:49" ht="16.5" thickBot="1" x14ac:dyDescent="0.45">
      <c r="A7" s="1"/>
      <c r="B7" s="1"/>
      <c r="C7" s="260" t="s">
        <v>96</v>
      </c>
      <c r="D7" s="260"/>
      <c r="E7" s="260"/>
      <c r="F7" s="260"/>
      <c r="G7" s="260"/>
      <c r="H7" s="260"/>
      <c r="I7" s="260"/>
      <c r="K7" s="260" t="s">
        <v>97</v>
      </c>
      <c r="L7" s="260"/>
      <c r="M7" s="260"/>
      <c r="N7" s="260"/>
      <c r="O7" s="260"/>
      <c r="P7" s="260"/>
      <c r="Q7" s="260"/>
    </row>
    <row r="8" spans="1:49" ht="16.5" thickBot="1" x14ac:dyDescent="0.45">
      <c r="A8" s="37" t="s">
        <v>39</v>
      </c>
      <c r="B8" s="1"/>
      <c r="C8" s="37" t="s">
        <v>40</v>
      </c>
      <c r="D8" s="1"/>
      <c r="E8" s="37" t="s">
        <v>41</v>
      </c>
      <c r="F8" s="1"/>
      <c r="G8" s="37" t="s">
        <v>42</v>
      </c>
      <c r="H8" s="1"/>
      <c r="I8" s="37" t="s">
        <v>43</v>
      </c>
      <c r="K8" s="37" t="s">
        <v>40</v>
      </c>
      <c r="L8" s="1"/>
      <c r="M8" s="37" t="s">
        <v>41</v>
      </c>
      <c r="N8" s="1"/>
      <c r="O8" s="37" t="s">
        <v>42</v>
      </c>
      <c r="P8" s="1"/>
      <c r="Q8" s="37" t="s">
        <v>43</v>
      </c>
    </row>
    <row r="9" spans="1:49" ht="18.75" x14ac:dyDescent="0.4">
      <c r="A9" s="80" t="s">
        <v>101</v>
      </c>
      <c r="B9" s="80"/>
      <c r="C9" s="81">
        <v>50000000</v>
      </c>
      <c r="D9" s="80"/>
      <c r="E9" s="81">
        <v>12900</v>
      </c>
      <c r="F9" s="80"/>
      <c r="G9" s="83" t="s">
        <v>102</v>
      </c>
      <c r="H9" s="22"/>
      <c r="I9" s="82">
        <v>0.3</v>
      </c>
      <c r="K9" s="81">
        <v>50000000</v>
      </c>
      <c r="L9" s="22"/>
      <c r="M9" s="81">
        <v>12900</v>
      </c>
      <c r="N9" s="22"/>
      <c r="O9" s="83" t="s">
        <v>102</v>
      </c>
      <c r="P9" s="65"/>
      <c r="Q9" s="82">
        <v>0.3</v>
      </c>
    </row>
    <row r="10" spans="1:49" ht="21" x14ac:dyDescent="0.55000000000000004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</row>
    <row r="11" spans="1:49" ht="21.75" thickBot="1" x14ac:dyDescent="0.6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</row>
    <row r="12" spans="1:49" ht="25.5" x14ac:dyDescent="0.4">
      <c r="A12" s="259" t="s">
        <v>74</v>
      </c>
      <c r="B12" s="259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</row>
    <row r="13" spans="1:49" ht="16.5" thickBot="1" x14ac:dyDescent="0.45">
      <c r="A13" s="1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56"/>
      <c r="O13" s="2"/>
    </row>
    <row r="14" spans="1:49" ht="18.600000000000001" customHeight="1" thickBot="1" x14ac:dyDescent="0.45">
      <c r="A14" s="1"/>
      <c r="B14" s="1"/>
      <c r="C14" s="260" t="s">
        <v>96</v>
      </c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57"/>
      <c r="O14" s="260" t="s">
        <v>97</v>
      </c>
      <c r="P14" s="260"/>
      <c r="Q14" s="260"/>
      <c r="R14" s="260"/>
      <c r="S14" s="260"/>
      <c r="T14" s="260"/>
      <c r="U14" s="260"/>
      <c r="V14" s="260"/>
      <c r="W14" s="260"/>
      <c r="X14" s="260"/>
      <c r="Y14" s="260"/>
    </row>
    <row r="15" spans="1:49" s="182" customFormat="1" ht="16.5" thickBot="1" x14ac:dyDescent="0.3">
      <c r="A15" s="87" t="s">
        <v>39</v>
      </c>
      <c r="B15" s="34"/>
      <c r="C15" s="87" t="s">
        <v>76</v>
      </c>
      <c r="D15" s="88"/>
      <c r="E15" s="87" t="s">
        <v>75</v>
      </c>
      <c r="F15" s="88"/>
      <c r="G15" s="87" t="s">
        <v>77</v>
      </c>
      <c r="H15" s="88"/>
      <c r="I15" s="87" t="s">
        <v>72</v>
      </c>
      <c r="J15" s="88"/>
      <c r="K15" s="87" t="s">
        <v>41</v>
      </c>
      <c r="L15" s="34"/>
      <c r="M15" s="87" t="s">
        <v>42</v>
      </c>
      <c r="O15" s="87" t="s">
        <v>76</v>
      </c>
      <c r="P15" s="88"/>
      <c r="Q15" s="87" t="s">
        <v>75</v>
      </c>
      <c r="R15" s="88"/>
      <c r="S15" s="89" t="s">
        <v>77</v>
      </c>
      <c r="T15" s="88"/>
      <c r="U15" s="87" t="s">
        <v>72</v>
      </c>
      <c r="V15" s="88"/>
      <c r="W15" s="87" t="s">
        <v>41</v>
      </c>
      <c r="X15" s="34"/>
      <c r="Y15" s="87" t="s">
        <v>42</v>
      </c>
    </row>
    <row r="16" spans="1:49" ht="29.25" customHeight="1" x14ac:dyDescent="0.4">
      <c r="A16" s="83" t="s">
        <v>103</v>
      </c>
      <c r="B16" s="21"/>
      <c r="C16" s="83" t="s">
        <v>104</v>
      </c>
      <c r="D16" s="84"/>
      <c r="E16" s="83" t="s">
        <v>105</v>
      </c>
      <c r="F16" s="24"/>
      <c r="G16" s="24" t="s">
        <v>2</v>
      </c>
      <c r="H16" s="24"/>
      <c r="I16" s="85">
        <v>50000000</v>
      </c>
      <c r="J16" s="24"/>
      <c r="K16" s="107">
        <v>13150</v>
      </c>
      <c r="L16" s="196"/>
      <c r="M16" s="196"/>
      <c r="O16" s="82" t="s">
        <v>107</v>
      </c>
      <c r="P16" s="82"/>
      <c r="Q16" s="82" t="s">
        <v>108</v>
      </c>
      <c r="R16" s="24"/>
      <c r="S16" s="24" t="s">
        <v>2</v>
      </c>
      <c r="T16" s="24"/>
      <c r="U16" s="90">
        <v>50000000</v>
      </c>
      <c r="V16" s="24"/>
      <c r="W16" s="90">
        <v>13150</v>
      </c>
      <c r="X16" s="86"/>
      <c r="Y16" s="86" t="s">
        <v>106</v>
      </c>
    </row>
    <row r="17" spans="1:25" ht="21" x14ac:dyDescent="0.55000000000000004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</row>
    <row r="18" spans="1:25" x14ac:dyDescent="0.4">
      <c r="S18" s="57"/>
      <c r="T18" s="57"/>
      <c r="U18" s="57"/>
    </row>
    <row r="19" spans="1:25" x14ac:dyDescent="0.4">
      <c r="S19" s="57"/>
      <c r="T19" s="57"/>
      <c r="U19" s="57"/>
    </row>
    <row r="20" spans="1:25" x14ac:dyDescent="0.4">
      <c r="S20" s="57"/>
      <c r="T20" s="57"/>
      <c r="U20" s="57"/>
    </row>
  </sheetData>
  <mergeCells count="10">
    <mergeCell ref="A12:Q12"/>
    <mergeCell ref="C14:M14"/>
    <mergeCell ref="O14:Y14"/>
    <mergeCell ref="A1:Y1"/>
    <mergeCell ref="A2:Y2"/>
    <mergeCell ref="A3:Y3"/>
    <mergeCell ref="A4:Y4"/>
    <mergeCell ref="C7:I7"/>
    <mergeCell ref="K7:Q7"/>
    <mergeCell ref="A5:Q5"/>
  </mergeCells>
  <pageMargins left="0.7" right="1.45" top="0.75" bottom="0.75" header="0.3" footer="0.3"/>
  <pageSetup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0"/>
  <sheetViews>
    <sheetView rightToLeft="1" topLeftCell="B4" zoomScaleNormal="100" zoomScaleSheetLayoutView="106" workbookViewId="0">
      <selection activeCell="W18" sqref="W18"/>
    </sheetView>
  </sheetViews>
  <sheetFormatPr defaultColWidth="9.140625" defaultRowHeight="15.75" x14ac:dyDescent="0.4"/>
  <cols>
    <col min="1" max="1" width="29.85546875" style="5" bestFit="1" customWidth="1"/>
    <col min="2" max="2" width="1.140625" style="5" customWidth="1"/>
    <col min="3" max="3" width="13.85546875" style="5" customWidth="1"/>
    <col min="4" max="4" width="0.85546875" style="5" customWidth="1"/>
    <col min="5" max="5" width="16.7109375" style="5" customWidth="1"/>
    <col min="6" max="6" width="0.42578125" style="5" customWidth="1"/>
    <col min="7" max="7" width="16.7109375" style="5" customWidth="1"/>
    <col min="8" max="8" width="0.5703125" style="5" customWidth="1"/>
    <col min="9" max="9" width="13.5703125" style="5" customWidth="1"/>
    <col min="10" max="10" width="18.85546875" style="5" customWidth="1"/>
    <col min="11" max="11" width="0.5703125" style="5" customWidth="1"/>
    <col min="12" max="13" width="9.140625" style="5"/>
    <col min="14" max="14" width="0.5703125" style="5" customWidth="1"/>
    <col min="15" max="15" width="10.42578125" style="5" bestFit="1" customWidth="1"/>
    <col min="16" max="16" width="0.7109375" style="5" customWidth="1"/>
    <col min="17" max="17" width="8.85546875" style="5" customWidth="1"/>
    <col min="18" max="18" width="0.5703125" style="5" customWidth="1"/>
    <col min="19" max="19" width="16.140625" style="5" bestFit="1" customWidth="1"/>
    <col min="20" max="20" width="0.42578125" style="5" customWidth="1"/>
    <col min="21" max="21" width="18.140625" style="5" customWidth="1"/>
    <col min="22" max="22" width="0.7109375" style="5" customWidth="1"/>
    <col min="23" max="24" width="9.140625" style="5"/>
    <col min="25" max="25" width="16.7109375" style="5" bestFit="1" customWidth="1"/>
    <col min="26" max="26" width="10.85546875" style="5" bestFit="1" customWidth="1"/>
    <col min="27" max="16384" width="9.140625" style="5"/>
  </cols>
  <sheetData>
    <row r="1" spans="1:27" ht="21" customHeight="1" x14ac:dyDescent="0.4">
      <c r="A1" s="262" t="s">
        <v>98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79"/>
      <c r="Y1" s="79"/>
      <c r="Z1" s="79"/>
      <c r="AA1" s="79"/>
    </row>
    <row r="2" spans="1:27" ht="21" customHeight="1" x14ac:dyDescent="0.4">
      <c r="A2" s="262" t="s">
        <v>99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79"/>
      <c r="Y2" s="79"/>
      <c r="Z2" s="79"/>
      <c r="AA2" s="79"/>
    </row>
    <row r="3" spans="1:27" ht="25.5" x14ac:dyDescent="0.4">
      <c r="A3" s="262" t="s">
        <v>100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79"/>
      <c r="Y3" s="79"/>
      <c r="Z3" s="79"/>
      <c r="AA3" s="79"/>
    </row>
    <row r="4" spans="1:27" ht="25.5" x14ac:dyDescent="0.4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79"/>
      <c r="Y4" s="79"/>
      <c r="Z4" s="79"/>
      <c r="AA4" s="79"/>
    </row>
    <row r="5" spans="1:27" ht="25.5" x14ac:dyDescent="0.4">
      <c r="A5" s="254" t="s">
        <v>87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</row>
    <row r="7" spans="1:27" ht="18.75" customHeight="1" thickBot="1" x14ac:dyDescent="0.45">
      <c r="A7" s="19"/>
      <c r="B7" s="20"/>
      <c r="C7" s="255" t="s">
        <v>96</v>
      </c>
      <c r="D7" s="255"/>
      <c r="E7" s="255"/>
      <c r="F7" s="255"/>
      <c r="G7" s="255"/>
      <c r="H7" s="20"/>
      <c r="I7" s="256" t="s">
        <v>10</v>
      </c>
      <c r="J7" s="256"/>
      <c r="K7" s="256"/>
      <c r="L7" s="256"/>
      <c r="M7" s="256"/>
      <c r="O7" s="255" t="s">
        <v>97</v>
      </c>
      <c r="P7" s="255"/>
      <c r="Q7" s="255"/>
      <c r="R7" s="255"/>
      <c r="S7" s="255"/>
      <c r="T7" s="255"/>
      <c r="U7" s="255"/>
      <c r="V7" s="255"/>
      <c r="W7" s="255"/>
    </row>
    <row r="8" spans="1:27" ht="17.25" customHeight="1" x14ac:dyDescent="0.4">
      <c r="A8" s="258" t="s">
        <v>78</v>
      </c>
      <c r="B8" s="21"/>
      <c r="C8" s="264" t="s">
        <v>79</v>
      </c>
      <c r="D8" s="258"/>
      <c r="E8" s="264" t="s">
        <v>0</v>
      </c>
      <c r="F8" s="258"/>
      <c r="G8" s="247" t="s">
        <v>26</v>
      </c>
      <c r="H8" s="24"/>
      <c r="I8" s="263" t="s">
        <v>90</v>
      </c>
      <c r="J8" s="263"/>
      <c r="K8" s="23"/>
      <c r="L8" s="263" t="s">
        <v>91</v>
      </c>
      <c r="M8" s="263"/>
      <c r="O8" s="250" t="s">
        <v>4</v>
      </c>
      <c r="P8" s="258"/>
      <c r="Q8" s="247" t="s">
        <v>92</v>
      </c>
      <c r="R8" s="22"/>
      <c r="S8" s="250" t="s">
        <v>0</v>
      </c>
      <c r="T8" s="258"/>
      <c r="U8" s="247" t="s">
        <v>26</v>
      </c>
      <c r="V8" s="24"/>
      <c r="W8" s="265" t="s">
        <v>29</v>
      </c>
    </row>
    <row r="9" spans="1:27" ht="20.25" customHeight="1" thickBot="1" x14ac:dyDescent="0.45">
      <c r="A9" s="248"/>
      <c r="B9" s="21"/>
      <c r="C9" s="251"/>
      <c r="D9" s="258"/>
      <c r="E9" s="251"/>
      <c r="F9" s="258"/>
      <c r="G9" s="248"/>
      <c r="H9" s="24"/>
      <c r="I9" s="30" t="s">
        <v>4</v>
      </c>
      <c r="J9" s="30" t="s">
        <v>0</v>
      </c>
      <c r="K9" s="23"/>
      <c r="L9" s="30" t="s">
        <v>4</v>
      </c>
      <c r="M9" s="30" t="s">
        <v>64</v>
      </c>
      <c r="O9" s="251"/>
      <c r="P9" s="258"/>
      <c r="Q9" s="248"/>
      <c r="R9" s="22"/>
      <c r="S9" s="251"/>
      <c r="T9" s="258"/>
      <c r="U9" s="248"/>
      <c r="V9" s="24"/>
      <c r="W9" s="266"/>
    </row>
    <row r="10" spans="1:27" ht="18.75" x14ac:dyDescent="0.4">
      <c r="A10" s="93" t="s">
        <v>109</v>
      </c>
      <c r="B10" s="80"/>
      <c r="C10" s="73">
        <v>4000000</v>
      </c>
      <c r="D10" s="22"/>
      <c r="E10" s="73">
        <v>40000000000</v>
      </c>
      <c r="F10" s="22"/>
      <c r="G10" s="96">
        <v>36276870000</v>
      </c>
      <c r="H10" s="22"/>
      <c r="I10" s="24">
        <v>0</v>
      </c>
      <c r="J10" s="24">
        <v>0</v>
      </c>
      <c r="L10" s="24">
        <v>0</v>
      </c>
      <c r="M10" s="24">
        <v>0</v>
      </c>
      <c r="O10" s="104">
        <v>4000000</v>
      </c>
      <c r="P10" s="60"/>
      <c r="Q10" s="104">
        <v>8904</v>
      </c>
      <c r="R10" s="22"/>
      <c r="S10" s="104">
        <v>40000000000</v>
      </c>
      <c r="T10" s="60"/>
      <c r="U10" s="243">
        <v>35573706000</v>
      </c>
      <c r="V10" s="22"/>
      <c r="W10" s="185">
        <f>U10/27756858664830</f>
        <v>1.281618587663687E-3</v>
      </c>
      <c r="Y10" s="197"/>
      <c r="Z10" s="198"/>
    </row>
    <row r="11" spans="1:27" ht="18.75" x14ac:dyDescent="0.4">
      <c r="A11" s="94" t="s">
        <v>110</v>
      </c>
      <c r="B11" s="91"/>
      <c r="C11" s="73">
        <v>7400000</v>
      </c>
      <c r="D11" s="65"/>
      <c r="E11" s="73">
        <v>100015884000</v>
      </c>
      <c r="F11" s="65"/>
      <c r="G11" s="96">
        <v>85848933188</v>
      </c>
      <c r="H11" s="65"/>
      <c r="I11" s="66">
        <v>0</v>
      </c>
      <c r="J11" s="66">
        <v>0</v>
      </c>
      <c r="L11" s="66">
        <v>0</v>
      </c>
      <c r="M11" s="66">
        <v>0</v>
      </c>
      <c r="O11" s="100">
        <v>7400000</v>
      </c>
      <c r="P11" s="60"/>
      <c r="Q11" s="100">
        <v>12284</v>
      </c>
      <c r="R11" s="65"/>
      <c r="S11" s="100">
        <v>100015884000</v>
      </c>
      <c r="T11" s="60"/>
      <c r="U11" s="244">
        <v>90793654350</v>
      </c>
      <c r="V11" s="65"/>
      <c r="W11" s="185">
        <f t="shared" ref="W11:W15" si="0">U11/27756858664830</f>
        <v>3.2710349339726366E-3</v>
      </c>
      <c r="Y11" s="197"/>
    </row>
    <row r="12" spans="1:27" ht="18.75" x14ac:dyDescent="0.4">
      <c r="A12" s="94" t="s">
        <v>111</v>
      </c>
      <c r="B12" s="91"/>
      <c r="C12" s="97">
        <v>0</v>
      </c>
      <c r="D12" s="98"/>
      <c r="E12" s="97">
        <v>0</v>
      </c>
      <c r="F12" s="98"/>
      <c r="G12" s="99">
        <v>0</v>
      </c>
      <c r="H12" s="65"/>
      <c r="I12" s="102">
        <v>49333991</v>
      </c>
      <c r="J12" s="100">
        <v>499999998785</v>
      </c>
      <c r="L12" s="66">
        <v>0</v>
      </c>
      <c r="M12" s="66">
        <v>0</v>
      </c>
      <c r="O12" s="100">
        <v>49333991</v>
      </c>
      <c r="P12" s="60"/>
      <c r="Q12" s="100">
        <v>10240</v>
      </c>
      <c r="R12" s="65"/>
      <c r="S12" s="100">
        <v>499999998785</v>
      </c>
      <c r="T12" s="60"/>
      <c r="U12" s="100">
        <v>504700146776</v>
      </c>
      <c r="V12" s="65"/>
      <c r="W12" s="185">
        <f t="shared" si="0"/>
        <v>1.8182898607885068E-2</v>
      </c>
      <c r="Y12" s="197"/>
    </row>
    <row r="13" spans="1:27" ht="18.75" x14ac:dyDescent="0.4">
      <c r="A13" s="94" t="s">
        <v>112</v>
      </c>
      <c r="B13" s="91"/>
      <c r="C13" s="97">
        <v>0</v>
      </c>
      <c r="D13" s="98"/>
      <c r="E13" s="97">
        <v>0</v>
      </c>
      <c r="F13" s="98"/>
      <c r="G13" s="99">
        <v>0</v>
      </c>
      <c r="H13" s="65"/>
      <c r="I13" s="102">
        <v>27791673</v>
      </c>
      <c r="J13" s="100">
        <v>499999988943</v>
      </c>
      <c r="L13" s="66">
        <v>0</v>
      </c>
      <c r="M13" s="66">
        <v>0</v>
      </c>
      <c r="O13" s="100">
        <v>27791673</v>
      </c>
      <c r="P13" s="60"/>
      <c r="Q13" s="100">
        <v>18279</v>
      </c>
      <c r="R13" s="65"/>
      <c r="S13" s="100">
        <v>499999988943</v>
      </c>
      <c r="T13" s="60"/>
      <c r="U13" s="100">
        <v>507521386976</v>
      </c>
      <c r="V13" s="65"/>
      <c r="W13" s="185">
        <f t="shared" si="0"/>
        <v>1.8284539799853766E-2</v>
      </c>
      <c r="Y13" s="197"/>
    </row>
    <row r="14" spans="1:27" ht="18.75" x14ac:dyDescent="0.4">
      <c r="A14" s="94" t="s">
        <v>113</v>
      </c>
      <c r="B14" s="91"/>
      <c r="C14" s="97">
        <v>0</v>
      </c>
      <c r="D14" s="98"/>
      <c r="E14" s="97">
        <v>0</v>
      </c>
      <c r="F14" s="98"/>
      <c r="G14" s="99">
        <v>0</v>
      </c>
      <c r="H14" s="65"/>
      <c r="I14" s="102">
        <v>38305370</v>
      </c>
      <c r="J14" s="100">
        <v>499999994610</v>
      </c>
      <c r="L14" s="66">
        <v>0</v>
      </c>
      <c r="M14" s="66">
        <v>0</v>
      </c>
      <c r="O14" s="100">
        <v>38305370</v>
      </c>
      <c r="P14" s="60"/>
      <c r="Q14" s="100">
        <v>13305</v>
      </c>
      <c r="R14" s="65"/>
      <c r="S14" s="100">
        <v>499999994610</v>
      </c>
      <c r="T14" s="60"/>
      <c r="U14" s="100">
        <v>509168777550</v>
      </c>
      <c r="V14" s="65"/>
      <c r="W14" s="185">
        <f t="shared" si="0"/>
        <v>1.8343890556864587E-2</v>
      </c>
      <c r="Y14" s="197"/>
    </row>
    <row r="15" spans="1:27" ht="19.5" thickBot="1" x14ac:dyDescent="0.45">
      <c r="A15" s="95" t="s">
        <v>114</v>
      </c>
      <c r="B15" s="92"/>
      <c r="C15" s="97">
        <v>0</v>
      </c>
      <c r="D15" s="98"/>
      <c r="E15" s="97">
        <v>0</v>
      </c>
      <c r="F15" s="98"/>
      <c r="G15" s="97">
        <v>0</v>
      </c>
      <c r="H15" s="24"/>
      <c r="I15" s="103">
        <v>49955040</v>
      </c>
      <c r="J15" s="101">
        <v>499999995360</v>
      </c>
      <c r="L15" s="24">
        <v>0</v>
      </c>
      <c r="M15" s="24">
        <v>0</v>
      </c>
      <c r="O15" s="101">
        <v>49955040</v>
      </c>
      <c r="P15" s="60"/>
      <c r="Q15" s="101">
        <v>10189</v>
      </c>
      <c r="R15" s="22"/>
      <c r="S15" s="101">
        <v>499999995360</v>
      </c>
      <c r="T15" s="60"/>
      <c r="U15" s="101">
        <v>508508360253</v>
      </c>
      <c r="V15" s="24"/>
      <c r="W15" s="186">
        <f t="shared" si="0"/>
        <v>1.8320097615992757E-2</v>
      </c>
      <c r="Y15" s="197"/>
    </row>
    <row r="16" spans="1:27" ht="18.75" thickBot="1" x14ac:dyDescent="0.5">
      <c r="A16" s="21" t="s">
        <v>3</v>
      </c>
      <c r="B16" s="21"/>
      <c r="C16" s="168">
        <f>SUM(C10:C15)</f>
        <v>11400000</v>
      </c>
      <c r="D16" s="169"/>
      <c r="E16" s="170">
        <f>SUM(E10:E15)</f>
        <v>140015884000</v>
      </c>
      <c r="F16" s="169"/>
      <c r="G16" s="171">
        <f>SUM(G10:G15)</f>
        <v>122125803188</v>
      </c>
      <c r="H16" s="169"/>
      <c r="I16" s="172" t="s">
        <v>2</v>
      </c>
      <c r="J16" s="168">
        <f>SUM(J10:J15)</f>
        <v>1999999977698</v>
      </c>
      <c r="K16" s="13"/>
      <c r="L16" s="172" t="s">
        <v>2</v>
      </c>
      <c r="M16" s="172" t="s">
        <v>2</v>
      </c>
      <c r="N16" s="13"/>
      <c r="O16" s="172" t="s">
        <v>2</v>
      </c>
      <c r="P16" s="169"/>
      <c r="Q16" s="172" t="s">
        <v>2</v>
      </c>
      <c r="R16" s="169"/>
      <c r="S16" s="173">
        <f>SUM(S10:S15)</f>
        <v>2140015861698</v>
      </c>
      <c r="T16" s="169"/>
      <c r="U16" s="174">
        <f>SUM(U10:U15)</f>
        <v>2156266031905</v>
      </c>
      <c r="V16" s="22"/>
      <c r="W16" s="187">
        <f>SUM(W10:W15)</f>
        <v>7.7684080102232489E-2</v>
      </c>
    </row>
    <row r="17" spans="3:19" ht="16.5" thickTop="1" x14ac:dyDescent="0.4"/>
    <row r="18" spans="3:19" x14ac:dyDescent="0.4">
      <c r="C18" s="223"/>
      <c r="D18" s="223"/>
      <c r="E18" s="223"/>
      <c r="F18" s="223"/>
      <c r="G18" s="223"/>
      <c r="M18" s="223"/>
      <c r="N18" s="223"/>
      <c r="O18" s="223"/>
      <c r="P18" s="223"/>
      <c r="Q18" s="223"/>
      <c r="R18" s="223"/>
      <c r="S18" s="223"/>
    </row>
    <row r="19" spans="3:19" x14ac:dyDescent="0.4">
      <c r="C19" s="223"/>
      <c r="D19" s="223"/>
      <c r="E19" s="223"/>
      <c r="F19" s="223"/>
      <c r="G19" s="223"/>
      <c r="M19" s="223"/>
      <c r="N19" s="223"/>
      <c r="O19" s="223"/>
      <c r="P19" s="223"/>
      <c r="Q19" s="223"/>
      <c r="R19" s="223"/>
      <c r="S19" s="223"/>
    </row>
    <row r="20" spans="3:19" x14ac:dyDescent="0.4">
      <c r="M20" s="223"/>
      <c r="N20" s="223"/>
      <c r="O20" s="223"/>
      <c r="P20" s="223"/>
      <c r="Q20" s="223"/>
      <c r="R20" s="223"/>
      <c r="S20" s="223"/>
    </row>
  </sheetData>
  <mergeCells count="23">
    <mergeCell ref="A4:W4"/>
    <mergeCell ref="O7:W7"/>
    <mergeCell ref="F8:F9"/>
    <mergeCell ref="G8:G9"/>
    <mergeCell ref="U8:U9"/>
    <mergeCell ref="Q8:Q9"/>
    <mergeCell ref="W8:W9"/>
    <mergeCell ref="A1:W1"/>
    <mergeCell ref="A2:W2"/>
    <mergeCell ref="A3:W3"/>
    <mergeCell ref="A8:A9"/>
    <mergeCell ref="I8:J8"/>
    <mergeCell ref="L8:M8"/>
    <mergeCell ref="P8:P9"/>
    <mergeCell ref="T8:T9"/>
    <mergeCell ref="S8:S9"/>
    <mergeCell ref="O8:O9"/>
    <mergeCell ref="E8:E9"/>
    <mergeCell ref="C8:C9"/>
    <mergeCell ref="D8:D9"/>
    <mergeCell ref="A5:W5"/>
    <mergeCell ref="I7:M7"/>
    <mergeCell ref="C7:G7"/>
  </mergeCells>
  <pageMargins left="0.7" right="0.7" top="0.75" bottom="0.75" header="0.3" footer="0.3"/>
  <pageSetup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19"/>
  <sheetViews>
    <sheetView rightToLeft="1" topLeftCell="M1" zoomScaleNormal="100" zoomScaleSheetLayoutView="79" workbookViewId="0">
      <selection activeCell="AH7" sqref="AH7"/>
    </sheetView>
  </sheetViews>
  <sheetFormatPr defaultColWidth="9.140625" defaultRowHeight="15.75" x14ac:dyDescent="0.4"/>
  <cols>
    <col min="1" max="1" width="30.85546875" style="31" customWidth="1"/>
    <col min="2" max="2" width="0.5703125" style="31" customWidth="1"/>
    <col min="3" max="3" width="9" style="31" customWidth="1"/>
    <col min="4" max="4" width="0.5703125" style="31" customWidth="1"/>
    <col min="5" max="5" width="10.7109375" style="31" customWidth="1"/>
    <col min="6" max="6" width="0.5703125" style="31" customWidth="1"/>
    <col min="7" max="7" width="12.85546875" style="31" bestFit="1" customWidth="1"/>
    <col min="8" max="8" width="0.5703125" style="31" customWidth="1"/>
    <col min="9" max="9" width="14" style="31" customWidth="1"/>
    <col min="10" max="10" width="0.42578125" style="31" customWidth="1"/>
    <col min="11" max="11" width="0.28515625" style="31" customWidth="1"/>
    <col min="12" max="12" width="10.140625" style="31" customWidth="1"/>
    <col min="13" max="13" width="0.42578125" style="31" customWidth="1"/>
    <col min="14" max="14" width="19.28515625" style="31" customWidth="1"/>
    <col min="15" max="15" width="0.5703125" style="31" customWidth="1"/>
    <col min="16" max="16" width="17.28515625" style="31" customWidth="1"/>
    <col min="17" max="17" width="0.5703125" style="31" customWidth="1"/>
    <col min="18" max="18" width="13.7109375" style="31" customWidth="1"/>
    <col min="19" max="19" width="20.28515625" style="31" customWidth="1"/>
    <col min="20" max="20" width="0.5703125" style="31" customWidth="1"/>
    <col min="21" max="21" width="6.7109375" style="31" customWidth="1"/>
    <col min="22" max="22" width="9.140625" style="31"/>
    <col min="23" max="23" width="0.5703125" style="31" customWidth="1"/>
    <col min="24" max="24" width="14.7109375" style="31" customWidth="1"/>
    <col min="25" max="25" width="0.42578125" style="31" customWidth="1"/>
    <col min="26" max="26" width="12.7109375" style="31" customWidth="1"/>
    <col min="27" max="27" width="0.28515625" style="31" customWidth="1"/>
    <col min="28" max="28" width="20.140625" style="31" customWidth="1"/>
    <col min="29" max="29" width="0.42578125" style="31" customWidth="1"/>
    <col min="30" max="30" width="17.42578125" style="31" customWidth="1"/>
    <col min="31" max="31" width="0.42578125" style="31" customWidth="1"/>
    <col min="32" max="32" width="12.42578125" style="31" customWidth="1"/>
    <col min="33" max="16384" width="9.140625" style="31"/>
  </cols>
  <sheetData>
    <row r="1" spans="1:35" ht="24" x14ac:dyDescent="0.4">
      <c r="A1" s="253" t="s">
        <v>98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110"/>
      <c r="AH1" s="110"/>
      <c r="AI1" s="110"/>
    </row>
    <row r="2" spans="1:35" ht="24" x14ac:dyDescent="0.4">
      <c r="A2" s="253" t="s">
        <v>99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110"/>
      <c r="AH2" s="110"/>
      <c r="AI2" s="110"/>
    </row>
    <row r="3" spans="1:35" ht="24" x14ac:dyDescent="0.4">
      <c r="A3" s="253" t="s">
        <v>100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110"/>
      <c r="AH3" s="110"/>
      <c r="AI3" s="110"/>
    </row>
    <row r="4" spans="1:35" ht="25.5" x14ac:dyDescent="0.4">
      <c r="A4" s="254" t="s">
        <v>88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</row>
    <row r="6" spans="1:35" ht="18" customHeight="1" thickBot="1" x14ac:dyDescent="0.45">
      <c r="A6" s="255" t="s">
        <v>24</v>
      </c>
      <c r="B6" s="255"/>
      <c r="C6" s="255"/>
      <c r="D6" s="255"/>
      <c r="E6" s="255"/>
      <c r="F6" s="255"/>
      <c r="G6" s="255"/>
      <c r="H6" s="255"/>
      <c r="I6" s="255"/>
      <c r="J6" s="296"/>
      <c r="K6" s="19"/>
      <c r="L6" s="255" t="s">
        <v>96</v>
      </c>
      <c r="M6" s="255"/>
      <c r="N6" s="255"/>
      <c r="O6" s="255"/>
      <c r="P6" s="255"/>
      <c r="Q6" s="35"/>
      <c r="R6" s="267" t="s">
        <v>10</v>
      </c>
      <c r="S6" s="267"/>
      <c r="T6" s="267"/>
      <c r="U6" s="267"/>
      <c r="V6" s="267"/>
      <c r="X6" s="255" t="s">
        <v>97</v>
      </c>
      <c r="Y6" s="255"/>
      <c r="Z6" s="255"/>
      <c r="AA6" s="255"/>
      <c r="AB6" s="255"/>
      <c r="AC6" s="255"/>
      <c r="AD6" s="255"/>
      <c r="AE6" s="255"/>
      <c r="AF6" s="255"/>
    </row>
    <row r="7" spans="1:35" ht="26.25" customHeight="1" x14ac:dyDescent="0.4">
      <c r="A7" s="273" t="s">
        <v>25</v>
      </c>
      <c r="B7" s="19"/>
      <c r="C7" s="270" t="s">
        <v>9</v>
      </c>
      <c r="D7" s="19"/>
      <c r="E7" s="272" t="s">
        <v>8</v>
      </c>
      <c r="F7" s="19"/>
      <c r="G7" s="269" t="s">
        <v>37</v>
      </c>
      <c r="H7" s="19"/>
      <c r="I7" s="270" t="s">
        <v>28</v>
      </c>
      <c r="J7" s="19"/>
      <c r="K7" s="19"/>
      <c r="L7" s="274" t="s">
        <v>4</v>
      </c>
      <c r="M7" s="269"/>
      <c r="N7" s="269" t="s">
        <v>0</v>
      </c>
      <c r="O7" s="269"/>
      <c r="P7" s="269" t="s">
        <v>26</v>
      </c>
      <c r="Q7" s="19"/>
      <c r="R7" s="268" t="s">
        <v>5</v>
      </c>
      <c r="S7" s="268"/>
      <c r="U7" s="268" t="s">
        <v>6</v>
      </c>
      <c r="V7" s="268"/>
      <c r="X7" s="274" t="s">
        <v>4</v>
      </c>
      <c r="Y7" s="273"/>
      <c r="Z7" s="269" t="s">
        <v>38</v>
      </c>
      <c r="AA7" s="19"/>
      <c r="AB7" s="269" t="s">
        <v>0</v>
      </c>
      <c r="AC7" s="273"/>
      <c r="AD7" s="269" t="s">
        <v>26</v>
      </c>
      <c r="AE7" s="32"/>
      <c r="AF7" s="269" t="s">
        <v>27</v>
      </c>
    </row>
    <row r="8" spans="1:35" s="34" customFormat="1" ht="26.25" customHeight="1" thickBot="1" x14ac:dyDescent="0.3">
      <c r="A8" s="255"/>
      <c r="B8" s="19"/>
      <c r="C8" s="271"/>
      <c r="D8" s="19"/>
      <c r="E8" s="271"/>
      <c r="F8" s="19"/>
      <c r="G8" s="255"/>
      <c r="H8" s="19"/>
      <c r="I8" s="271"/>
      <c r="J8" s="19"/>
      <c r="K8" s="19"/>
      <c r="L8" s="275"/>
      <c r="M8" s="273"/>
      <c r="N8" s="255"/>
      <c r="O8" s="273"/>
      <c r="P8" s="255"/>
      <c r="Q8" s="19"/>
      <c r="R8" s="33" t="s">
        <v>4</v>
      </c>
      <c r="S8" s="33" t="s">
        <v>0</v>
      </c>
      <c r="U8" s="33" t="s">
        <v>4</v>
      </c>
      <c r="V8" s="33" t="s">
        <v>64</v>
      </c>
      <c r="X8" s="275"/>
      <c r="Y8" s="273"/>
      <c r="Z8" s="255"/>
      <c r="AA8" s="19"/>
      <c r="AB8" s="255"/>
      <c r="AC8" s="273"/>
      <c r="AD8" s="255"/>
      <c r="AE8" s="32"/>
      <c r="AF8" s="255"/>
    </row>
    <row r="9" spans="1:35" ht="18.75" x14ac:dyDescent="0.4">
      <c r="A9" s="93" t="s">
        <v>115</v>
      </c>
      <c r="B9" s="80"/>
      <c r="C9" s="83" t="s">
        <v>124</v>
      </c>
      <c r="D9" s="84"/>
      <c r="E9" s="83" t="s">
        <v>124</v>
      </c>
      <c r="F9" s="19"/>
      <c r="G9" s="83" t="s">
        <v>125</v>
      </c>
      <c r="H9" s="84"/>
      <c r="I9" s="83" t="s">
        <v>126</v>
      </c>
      <c r="J9" s="19"/>
      <c r="K9" s="19"/>
      <c r="L9" s="107">
        <v>821900</v>
      </c>
      <c r="M9" s="19"/>
      <c r="N9" s="107">
        <v>389098982589</v>
      </c>
      <c r="O9" s="84"/>
      <c r="P9" s="107">
        <v>416504509872</v>
      </c>
      <c r="Q9" s="19"/>
      <c r="R9" s="107">
        <v>0</v>
      </c>
      <c r="S9" s="107">
        <v>0</v>
      </c>
      <c r="U9" s="107">
        <v>0</v>
      </c>
      <c r="V9" s="107">
        <v>0</v>
      </c>
      <c r="X9" s="107">
        <v>821900</v>
      </c>
      <c r="Y9" s="84"/>
      <c r="Z9" s="107">
        <v>510560</v>
      </c>
      <c r="AA9" s="19"/>
      <c r="AB9" s="107">
        <v>389098982589</v>
      </c>
      <c r="AC9" s="19"/>
      <c r="AD9" s="107">
        <v>419553781421</v>
      </c>
      <c r="AE9" s="19"/>
      <c r="AF9" s="190">
        <f>AD9/27756858664830</f>
        <v>1.5115319297734717E-2</v>
      </c>
    </row>
    <row r="10" spans="1:35" s="68" customFormat="1" ht="18.75" x14ac:dyDescent="0.4">
      <c r="A10" s="94" t="s">
        <v>116</v>
      </c>
      <c r="B10" s="91"/>
      <c r="C10" s="105" t="s">
        <v>124</v>
      </c>
      <c r="D10" s="84"/>
      <c r="E10" s="105" t="s">
        <v>124</v>
      </c>
      <c r="F10" s="67"/>
      <c r="G10" s="105" t="s">
        <v>125</v>
      </c>
      <c r="H10" s="84"/>
      <c r="I10" s="105" t="s">
        <v>127</v>
      </c>
      <c r="J10" s="67"/>
      <c r="K10" s="67"/>
      <c r="L10" s="108">
        <v>320094</v>
      </c>
      <c r="M10" s="67"/>
      <c r="N10" s="108">
        <v>144342729814</v>
      </c>
      <c r="O10" s="84"/>
      <c r="P10" s="108">
        <v>155662301753</v>
      </c>
      <c r="Q10" s="67"/>
      <c r="R10" s="108">
        <v>0</v>
      </c>
      <c r="S10" s="108">
        <v>0</v>
      </c>
      <c r="U10" s="108">
        <v>0</v>
      </c>
      <c r="V10" s="108">
        <v>0</v>
      </c>
      <c r="X10" s="108">
        <v>320094</v>
      </c>
      <c r="Y10" s="84"/>
      <c r="Z10" s="108">
        <v>489831</v>
      </c>
      <c r="AA10" s="67"/>
      <c r="AB10" s="108">
        <v>144342729814</v>
      </c>
      <c r="AC10" s="67"/>
      <c r="AD10" s="108">
        <v>156763545570</v>
      </c>
      <c r="AE10" s="67"/>
      <c r="AF10" s="190">
        <f t="shared" ref="AF10:AF17" si="0">AD10/27756858664830</f>
        <v>5.6477408867823741E-3</v>
      </c>
    </row>
    <row r="11" spans="1:35" s="68" customFormat="1" ht="18.75" x14ac:dyDescent="0.4">
      <c r="A11" s="94" t="s">
        <v>117</v>
      </c>
      <c r="B11" s="91"/>
      <c r="C11" s="105" t="s">
        <v>124</v>
      </c>
      <c r="D11" s="84"/>
      <c r="E11" s="105" t="s">
        <v>124</v>
      </c>
      <c r="F11" s="67"/>
      <c r="G11" s="105" t="s">
        <v>125</v>
      </c>
      <c r="H11" s="84"/>
      <c r="I11" s="105" t="s">
        <v>128</v>
      </c>
      <c r="J11" s="67"/>
      <c r="K11" s="67"/>
      <c r="L11" s="108">
        <v>127113</v>
      </c>
      <c r="M11" s="67"/>
      <c r="N11" s="108">
        <v>55403095984</v>
      </c>
      <c r="O11" s="84"/>
      <c r="P11" s="108">
        <v>60278768392</v>
      </c>
      <c r="Q11" s="67"/>
      <c r="R11" s="108">
        <v>0</v>
      </c>
      <c r="S11" s="108">
        <v>0</v>
      </c>
      <c r="U11" s="108">
        <v>0</v>
      </c>
      <c r="V11" s="108">
        <v>0</v>
      </c>
      <c r="X11" s="108">
        <v>127113</v>
      </c>
      <c r="Y11" s="84"/>
      <c r="Z11" s="108">
        <v>477582</v>
      </c>
      <c r="AA11" s="67"/>
      <c r="AB11" s="108">
        <v>55403095984</v>
      </c>
      <c r="AC11" s="67"/>
      <c r="AD11" s="108">
        <v>60695992024</v>
      </c>
      <c r="AE11" s="67"/>
      <c r="AF11" s="190">
        <f t="shared" si="0"/>
        <v>2.1867024924151928E-3</v>
      </c>
    </row>
    <row r="12" spans="1:35" s="68" customFormat="1" ht="18.75" x14ac:dyDescent="0.4">
      <c r="A12" s="94" t="s">
        <v>118</v>
      </c>
      <c r="B12" s="91"/>
      <c r="C12" s="105" t="s">
        <v>124</v>
      </c>
      <c r="D12" s="84"/>
      <c r="E12" s="105" t="s">
        <v>124</v>
      </c>
      <c r="F12" s="67"/>
      <c r="G12" s="105" t="s">
        <v>129</v>
      </c>
      <c r="H12" s="84"/>
      <c r="I12" s="105" t="s">
        <v>130</v>
      </c>
      <c r="J12" s="67"/>
      <c r="K12" s="67"/>
      <c r="L12" s="108">
        <v>555600</v>
      </c>
      <c r="M12" s="67"/>
      <c r="N12" s="108">
        <v>305526875630</v>
      </c>
      <c r="O12" s="84"/>
      <c r="P12" s="108">
        <v>305835693231</v>
      </c>
      <c r="Q12" s="67"/>
      <c r="R12" s="108">
        <v>0</v>
      </c>
      <c r="S12" s="108">
        <v>0</v>
      </c>
      <c r="U12" s="108">
        <v>0</v>
      </c>
      <c r="V12" s="108">
        <v>0</v>
      </c>
      <c r="X12" s="108">
        <v>555600</v>
      </c>
      <c r="Y12" s="84"/>
      <c r="Z12" s="108">
        <v>557721</v>
      </c>
      <c r="AA12" s="67"/>
      <c r="AB12" s="216">
        <v>305526875630</v>
      </c>
      <c r="AC12" s="67"/>
      <c r="AD12" s="108">
        <v>309813623700</v>
      </c>
      <c r="AE12" s="67"/>
      <c r="AF12" s="190">
        <f t="shared" si="0"/>
        <v>1.1161696193400907E-2</v>
      </c>
    </row>
    <row r="13" spans="1:35" s="68" customFormat="1" ht="18.75" x14ac:dyDescent="0.4">
      <c r="A13" s="94" t="s">
        <v>119</v>
      </c>
      <c r="B13" s="91"/>
      <c r="C13" s="105" t="s">
        <v>124</v>
      </c>
      <c r="D13" s="84"/>
      <c r="E13" s="105" t="s">
        <v>124</v>
      </c>
      <c r="F13" s="67"/>
      <c r="G13" s="105" t="s">
        <v>131</v>
      </c>
      <c r="H13" s="84"/>
      <c r="I13" s="105" t="s">
        <v>132</v>
      </c>
      <c r="J13" s="67"/>
      <c r="K13" s="67"/>
      <c r="L13" s="108">
        <v>9000</v>
      </c>
      <c r="M13" s="67"/>
      <c r="N13" s="108">
        <v>5392877280</v>
      </c>
      <c r="O13" s="84"/>
      <c r="P13" s="108">
        <v>6024407878</v>
      </c>
      <c r="Q13" s="67"/>
      <c r="R13" s="108">
        <v>0</v>
      </c>
      <c r="S13" s="108">
        <v>0</v>
      </c>
      <c r="U13" s="108">
        <v>0</v>
      </c>
      <c r="V13" s="108">
        <v>0</v>
      </c>
      <c r="X13" s="108">
        <v>9000</v>
      </c>
      <c r="Y13" s="84"/>
      <c r="Z13" s="108">
        <v>677320</v>
      </c>
      <c r="AA13" s="67"/>
      <c r="AB13" s="108">
        <v>5392877280</v>
      </c>
      <c r="AC13" s="67"/>
      <c r="AD13" s="108">
        <v>6094775121</v>
      </c>
      <c r="AE13" s="67"/>
      <c r="AF13" s="190">
        <f t="shared" si="0"/>
        <v>2.1957726537414452E-4</v>
      </c>
    </row>
    <row r="14" spans="1:35" s="68" customFormat="1" ht="18.75" x14ac:dyDescent="0.4">
      <c r="A14" s="94" t="s">
        <v>120</v>
      </c>
      <c r="B14" s="91"/>
      <c r="C14" s="105" t="s">
        <v>124</v>
      </c>
      <c r="D14" s="84"/>
      <c r="E14" s="105" t="s">
        <v>124</v>
      </c>
      <c r="F14" s="67"/>
      <c r="G14" s="105" t="s">
        <v>133</v>
      </c>
      <c r="H14" s="84"/>
      <c r="I14" s="105" t="s">
        <v>134</v>
      </c>
      <c r="J14" s="67"/>
      <c r="K14" s="67"/>
      <c r="L14" s="108">
        <v>750000</v>
      </c>
      <c r="M14" s="67"/>
      <c r="N14" s="108">
        <v>750000000000</v>
      </c>
      <c r="O14" s="84"/>
      <c r="P14" s="108">
        <v>749864062500</v>
      </c>
      <c r="Q14" s="67"/>
      <c r="R14" s="108">
        <v>0</v>
      </c>
      <c r="S14" s="108">
        <v>0</v>
      </c>
      <c r="U14" s="108">
        <v>0</v>
      </c>
      <c r="V14" s="108">
        <v>0</v>
      </c>
      <c r="X14" s="108">
        <v>750000</v>
      </c>
      <c r="Y14" s="84"/>
      <c r="Z14" s="108">
        <v>1000000</v>
      </c>
      <c r="AA14" s="67"/>
      <c r="AB14" s="108">
        <v>750000000000</v>
      </c>
      <c r="AC14" s="67"/>
      <c r="AD14" s="108">
        <v>749864062500</v>
      </c>
      <c r="AE14" s="67"/>
      <c r="AF14" s="190">
        <f t="shared" si="0"/>
        <v>2.7015451263947724E-2</v>
      </c>
    </row>
    <row r="15" spans="1:35" s="68" customFormat="1" ht="18.75" x14ac:dyDescent="0.4">
      <c r="A15" s="94" t="s">
        <v>121</v>
      </c>
      <c r="B15" s="91"/>
      <c r="C15" s="105" t="s">
        <v>124</v>
      </c>
      <c r="D15" s="84"/>
      <c r="E15" s="105" t="s">
        <v>124</v>
      </c>
      <c r="F15" s="67"/>
      <c r="G15" s="105" t="s">
        <v>135</v>
      </c>
      <c r="H15" s="84"/>
      <c r="I15" s="105" t="s">
        <v>136</v>
      </c>
      <c r="J15" s="67"/>
      <c r="K15" s="67"/>
      <c r="L15" s="108">
        <v>0</v>
      </c>
      <c r="M15" s="67"/>
      <c r="N15" s="108">
        <v>0</v>
      </c>
      <c r="O15" s="84"/>
      <c r="P15" s="108">
        <v>0</v>
      </c>
      <c r="Q15" s="67"/>
      <c r="R15" s="108">
        <v>3161189</v>
      </c>
      <c r="S15" s="108">
        <v>3000077253200</v>
      </c>
      <c r="U15" s="108">
        <v>0</v>
      </c>
      <c r="V15" s="108">
        <v>0</v>
      </c>
      <c r="X15" s="108">
        <v>3161189</v>
      </c>
      <c r="Y15" s="84"/>
      <c r="Z15" s="108">
        <v>949010</v>
      </c>
      <c r="AA15" s="67"/>
      <c r="AB15" s="108">
        <v>3000077253200</v>
      </c>
      <c r="AC15" s="67"/>
      <c r="AD15" s="108">
        <v>2999456222894</v>
      </c>
      <c r="AE15" s="67"/>
      <c r="AF15" s="190">
        <f t="shared" si="0"/>
        <v>0.10806180407923947</v>
      </c>
    </row>
    <row r="16" spans="1:35" s="68" customFormat="1" ht="18.75" x14ac:dyDescent="0.4">
      <c r="A16" s="94" t="s">
        <v>122</v>
      </c>
      <c r="B16" s="91"/>
      <c r="C16" s="105" t="s">
        <v>124</v>
      </c>
      <c r="D16" s="84"/>
      <c r="E16" s="105" t="s">
        <v>124</v>
      </c>
      <c r="F16" s="67"/>
      <c r="G16" s="105" t="s">
        <v>137</v>
      </c>
      <c r="H16" s="84"/>
      <c r="I16" s="105" t="s">
        <v>138</v>
      </c>
      <c r="J16" s="67"/>
      <c r="K16" s="67"/>
      <c r="L16" s="108">
        <v>0</v>
      </c>
      <c r="M16" s="67"/>
      <c r="N16" s="108">
        <v>0</v>
      </c>
      <c r="O16" s="84"/>
      <c r="P16" s="108">
        <v>0</v>
      </c>
      <c r="Q16" s="67"/>
      <c r="R16" s="108">
        <v>100000</v>
      </c>
      <c r="S16" s="108">
        <v>100015625000</v>
      </c>
      <c r="U16" s="108">
        <v>0</v>
      </c>
      <c r="V16" s="108">
        <v>0</v>
      </c>
      <c r="X16" s="108">
        <v>100000</v>
      </c>
      <c r="Y16" s="84"/>
      <c r="Z16" s="108">
        <v>1000000</v>
      </c>
      <c r="AA16" s="67"/>
      <c r="AB16" s="108">
        <v>100015625000</v>
      </c>
      <c r="AC16" s="67"/>
      <c r="AD16" s="108">
        <v>99981875000</v>
      </c>
      <c r="AE16" s="67"/>
      <c r="AF16" s="190">
        <f t="shared" si="0"/>
        <v>3.6020601685263632E-3</v>
      </c>
    </row>
    <row r="17" spans="1:32" ht="19.5" thickBot="1" x14ac:dyDescent="0.45">
      <c r="A17" s="95" t="s">
        <v>123</v>
      </c>
      <c r="B17" s="92"/>
      <c r="C17" s="106" t="s">
        <v>124</v>
      </c>
      <c r="D17" s="84"/>
      <c r="E17" s="106" t="s">
        <v>124</v>
      </c>
      <c r="F17" s="19"/>
      <c r="G17" s="106" t="s">
        <v>139</v>
      </c>
      <c r="H17" s="84"/>
      <c r="I17" s="106" t="s">
        <v>140</v>
      </c>
      <c r="J17" s="19"/>
      <c r="K17" s="19"/>
      <c r="L17" s="109">
        <v>0</v>
      </c>
      <c r="M17" s="19"/>
      <c r="N17" s="109">
        <v>0</v>
      </c>
      <c r="O17" s="84"/>
      <c r="P17" s="109">
        <v>0</v>
      </c>
      <c r="Q17" s="19"/>
      <c r="R17" s="109">
        <v>2055000</v>
      </c>
      <c r="S17" s="109">
        <v>1980867193180</v>
      </c>
      <c r="U17" s="109">
        <v>0</v>
      </c>
      <c r="V17" s="109">
        <v>0</v>
      </c>
      <c r="X17" s="109">
        <v>2055000</v>
      </c>
      <c r="Y17" s="84"/>
      <c r="Z17" s="109">
        <v>883500</v>
      </c>
      <c r="AA17" s="19"/>
      <c r="AB17" s="109">
        <v>1980867193180</v>
      </c>
      <c r="AC17" s="19"/>
      <c r="AD17" s="109">
        <v>1815263423859</v>
      </c>
      <c r="AE17" s="32"/>
      <c r="AF17" s="190">
        <f t="shared" si="0"/>
        <v>6.5398734265238498E-2</v>
      </c>
    </row>
    <row r="18" spans="1:32" ht="20.25" thickBot="1" x14ac:dyDescent="0.55000000000000004">
      <c r="A18" s="19" t="s">
        <v>3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94">
        <f>SUM(L9:L17)</f>
        <v>2583707</v>
      </c>
      <c r="M18" s="19"/>
      <c r="N18" s="175">
        <f>SUM(N9:N17)</f>
        <v>1649764561297</v>
      </c>
      <c r="O18" s="176"/>
      <c r="P18" s="177">
        <f>SUM(P9:P17)</f>
        <v>1694169743626</v>
      </c>
      <c r="Q18" s="176"/>
      <c r="R18" s="175">
        <f>SUM(R9:R17)</f>
        <v>5316189</v>
      </c>
      <c r="S18" s="175">
        <f>SUM(S9:S17)</f>
        <v>5080960071380</v>
      </c>
      <c r="T18" s="179"/>
      <c r="U18" s="178" t="s">
        <v>2</v>
      </c>
      <c r="V18" s="178" t="s">
        <v>2</v>
      </c>
      <c r="W18" s="179"/>
      <c r="X18" s="175">
        <f>SUM(X9:X17)</f>
        <v>7899896</v>
      </c>
      <c r="Y18" s="176"/>
      <c r="Z18" s="175">
        <f>SUM(Z9:Z17)</f>
        <v>6545524</v>
      </c>
      <c r="AA18" s="176"/>
      <c r="AB18" s="175">
        <f>SUM(AB9:AB17)</f>
        <v>6730724632677</v>
      </c>
      <c r="AC18" s="176"/>
      <c r="AD18" s="177">
        <f>SUM(AD9:AD17)</f>
        <v>6617487302089</v>
      </c>
      <c r="AE18" s="176"/>
      <c r="AF18" s="191">
        <f>SUM(AF9:AF17)</f>
        <v>0.23840908591265936</v>
      </c>
    </row>
    <row r="19" spans="1:32" ht="20.25" thickTop="1" x14ac:dyDescent="0.5"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</row>
  </sheetData>
  <mergeCells count="27">
    <mergeCell ref="AD7:AD8"/>
    <mergeCell ref="AF7:AF8"/>
    <mergeCell ref="X7:X8"/>
    <mergeCell ref="Y7:Y8"/>
    <mergeCell ref="AB7:AB8"/>
    <mergeCell ref="AC7:AC8"/>
    <mergeCell ref="Z7:Z8"/>
    <mergeCell ref="R7:S7"/>
    <mergeCell ref="U7:V7"/>
    <mergeCell ref="L6:P6"/>
    <mergeCell ref="P7:P8"/>
    <mergeCell ref="C7:C8"/>
    <mergeCell ref="E7:E8"/>
    <mergeCell ref="I7:I8"/>
    <mergeCell ref="G7:G8"/>
    <mergeCell ref="A7:A8"/>
    <mergeCell ref="L7:L8"/>
    <mergeCell ref="M7:M8"/>
    <mergeCell ref="N7:N8"/>
    <mergeCell ref="O7:O8"/>
    <mergeCell ref="A1:AF1"/>
    <mergeCell ref="A2:AF2"/>
    <mergeCell ref="A3:AF3"/>
    <mergeCell ref="A4:AF4"/>
    <mergeCell ref="R6:V6"/>
    <mergeCell ref="X6:AF6"/>
    <mergeCell ref="A6:I6"/>
  </mergeCells>
  <pageMargins left="0.7" right="0.7" top="0.75" bottom="0.75" header="0.3" footer="0.3"/>
  <pageSetup scale="44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7"/>
  <sheetViews>
    <sheetView rightToLeft="1" topLeftCell="A4" zoomScaleNormal="100" zoomScaleSheetLayoutView="120" workbookViewId="0">
      <selection activeCell="M13" sqref="M13:P13"/>
    </sheetView>
  </sheetViews>
  <sheetFormatPr defaultColWidth="9.140625" defaultRowHeight="15.75" x14ac:dyDescent="0.4"/>
  <cols>
    <col min="1" max="1" width="27.85546875" style="5" bestFit="1" customWidth="1"/>
    <col min="2" max="2" width="0.7109375" style="5" customWidth="1"/>
    <col min="3" max="3" width="15.28515625" style="5" customWidth="1"/>
    <col min="4" max="4" width="0.7109375" style="5" customWidth="1"/>
    <col min="5" max="5" width="12.140625" style="5" customWidth="1"/>
    <col min="6" max="6" width="1.42578125" style="5" customWidth="1"/>
    <col min="7" max="7" width="10.140625" style="5" customWidth="1"/>
    <col min="8" max="8" width="0.7109375" style="5" customWidth="1"/>
    <col min="9" max="9" width="10.140625" style="5" customWidth="1"/>
    <col min="10" max="10" width="0.85546875" style="5" customWidth="1"/>
    <col min="11" max="11" width="21.140625" style="5" customWidth="1"/>
    <col min="12" max="12" width="0.5703125" style="5" customWidth="1"/>
    <col min="13" max="13" width="10.85546875" style="5" customWidth="1"/>
    <col min="14" max="17" width="9.140625" style="5"/>
    <col min="18" max="18" width="20.7109375" style="5" bestFit="1" customWidth="1"/>
    <col min="19" max="19" width="15" style="5" bestFit="1" customWidth="1"/>
    <col min="20" max="20" width="13.42578125" style="5" bestFit="1" customWidth="1"/>
    <col min="21" max="16384" width="9.140625" style="5"/>
  </cols>
  <sheetData>
    <row r="1" spans="1:20" ht="25.5" x14ac:dyDescent="0.4">
      <c r="A1" s="261" t="s">
        <v>98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20" ht="25.5" x14ac:dyDescent="0.4">
      <c r="A2" s="261" t="s">
        <v>99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</row>
    <row r="3" spans="1:20" ht="25.5" x14ac:dyDescent="0.4">
      <c r="A3" s="261" t="s">
        <v>100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</row>
    <row r="4" spans="1:20" ht="25.5" x14ac:dyDescent="0.4">
      <c r="A4" s="261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</row>
    <row r="5" spans="1:20" ht="25.5" customHeight="1" x14ac:dyDescent="0.4">
      <c r="A5" s="276" t="s">
        <v>45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</row>
    <row r="6" spans="1:20" ht="20.25" x14ac:dyDescent="0.4">
      <c r="A6" s="276" t="s">
        <v>44</v>
      </c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</row>
    <row r="7" spans="1:20" ht="19.5" customHeight="1" thickBot="1" x14ac:dyDescent="0.45">
      <c r="C7" s="255" t="s">
        <v>97</v>
      </c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</row>
    <row r="8" spans="1:20" ht="31.5" customHeight="1" x14ac:dyDescent="0.4">
      <c r="A8" s="264" t="s">
        <v>13</v>
      </c>
      <c r="C8" s="249" t="s">
        <v>4</v>
      </c>
      <c r="E8" s="258" t="s">
        <v>49</v>
      </c>
      <c r="F8" s="258"/>
      <c r="G8" s="258" t="s">
        <v>48</v>
      </c>
      <c r="H8" s="258"/>
      <c r="I8" s="258" t="s">
        <v>46</v>
      </c>
      <c r="J8" s="258"/>
      <c r="K8" s="258" t="s">
        <v>47</v>
      </c>
      <c r="M8" s="258" t="s">
        <v>12</v>
      </c>
      <c r="N8" s="258"/>
      <c r="O8" s="258"/>
      <c r="P8" s="258"/>
    </row>
    <row r="9" spans="1:20" ht="18" customHeight="1" thickBot="1" x14ac:dyDescent="0.45">
      <c r="A9" s="251"/>
      <c r="C9" s="279"/>
      <c r="E9" s="248"/>
      <c r="F9" s="258"/>
      <c r="G9" s="248"/>
      <c r="H9" s="258"/>
      <c r="I9" s="248"/>
      <c r="J9" s="258"/>
      <c r="K9" s="248"/>
      <c r="M9" s="248"/>
      <c r="N9" s="248"/>
      <c r="O9" s="248"/>
      <c r="P9" s="248"/>
    </row>
    <row r="10" spans="1:20" ht="18.75" x14ac:dyDescent="0.4">
      <c r="A10" s="111" t="s">
        <v>118</v>
      </c>
      <c r="C10" s="107">
        <v>555600</v>
      </c>
      <c r="D10" s="84"/>
      <c r="E10" s="107">
        <v>599700</v>
      </c>
      <c r="F10" s="84"/>
      <c r="G10" s="107">
        <v>-7</v>
      </c>
      <c r="H10" s="84"/>
      <c r="I10" s="107" t="s">
        <v>261</v>
      </c>
      <c r="J10" s="84"/>
      <c r="K10" s="107">
        <v>309813623700</v>
      </c>
      <c r="L10" s="27"/>
      <c r="M10" s="278" t="s">
        <v>73</v>
      </c>
      <c r="N10" s="278"/>
      <c r="O10" s="278"/>
      <c r="P10" s="278"/>
      <c r="R10" s="197"/>
      <c r="S10" s="217">
        <f>R10*99.5%</f>
        <v>0</v>
      </c>
    </row>
    <row r="11" spans="1:20" ht="18.75" x14ac:dyDescent="0.4">
      <c r="A11" s="112" t="s">
        <v>123</v>
      </c>
      <c r="C11" s="108">
        <v>2055000</v>
      </c>
      <c r="D11" s="84"/>
      <c r="E11" s="108">
        <v>950000</v>
      </c>
      <c r="F11" s="84"/>
      <c r="G11" s="108">
        <v>-7</v>
      </c>
      <c r="H11" s="84"/>
      <c r="I11" s="108" t="s">
        <v>261</v>
      </c>
      <c r="J11" s="84"/>
      <c r="K11" s="108">
        <v>1815263423859</v>
      </c>
      <c r="L11" s="158"/>
      <c r="M11" s="277" t="s">
        <v>73</v>
      </c>
      <c r="N11" s="277" t="s">
        <v>73</v>
      </c>
      <c r="O11" s="277" t="s">
        <v>73</v>
      </c>
      <c r="P11" s="277" t="s">
        <v>73</v>
      </c>
      <c r="R11" s="214"/>
      <c r="T11" s="198"/>
    </row>
    <row r="12" spans="1:20" ht="18.75" x14ac:dyDescent="0.4">
      <c r="A12" s="112" t="s">
        <v>115</v>
      </c>
      <c r="C12" s="108">
        <v>821900</v>
      </c>
      <c r="D12" s="84"/>
      <c r="E12" s="108">
        <v>548990</v>
      </c>
      <c r="F12" s="84"/>
      <c r="G12" s="108">
        <v>-7</v>
      </c>
      <c r="H12" s="84"/>
      <c r="I12" s="108" t="s">
        <v>261</v>
      </c>
      <c r="J12" s="84"/>
      <c r="K12" s="108">
        <v>419553781421</v>
      </c>
      <c r="L12" s="158"/>
      <c r="M12" s="277" t="s">
        <v>73</v>
      </c>
      <c r="N12" s="277" t="s">
        <v>73</v>
      </c>
      <c r="O12" s="277" t="s">
        <v>73</v>
      </c>
      <c r="P12" s="277" t="s">
        <v>73</v>
      </c>
    </row>
    <row r="13" spans="1:20" ht="18.75" x14ac:dyDescent="0.4">
      <c r="A13" s="112" t="s">
        <v>116</v>
      </c>
      <c r="C13" s="108">
        <v>320094</v>
      </c>
      <c r="D13" s="84"/>
      <c r="E13" s="108">
        <v>526700</v>
      </c>
      <c r="F13" s="84"/>
      <c r="G13" s="108">
        <v>-7</v>
      </c>
      <c r="H13" s="84"/>
      <c r="I13" s="108" t="s">
        <v>261</v>
      </c>
      <c r="J13" s="84"/>
      <c r="K13" s="108">
        <v>156763545570</v>
      </c>
      <c r="L13" s="57"/>
      <c r="M13" s="277" t="s">
        <v>73</v>
      </c>
      <c r="N13" s="277" t="s">
        <v>73</v>
      </c>
      <c r="O13" s="277" t="s">
        <v>73</v>
      </c>
      <c r="P13" s="277" t="s">
        <v>73</v>
      </c>
    </row>
    <row r="14" spans="1:20" ht="18.75" x14ac:dyDescent="0.4">
      <c r="A14" s="160" t="s">
        <v>117</v>
      </c>
      <c r="C14" s="109">
        <v>127113</v>
      </c>
      <c r="D14" s="84"/>
      <c r="E14" s="109">
        <v>513530</v>
      </c>
      <c r="F14" s="84"/>
      <c r="G14" s="109">
        <v>-7</v>
      </c>
      <c r="H14" s="84"/>
      <c r="I14" s="109" t="s">
        <v>261</v>
      </c>
      <c r="J14" s="84"/>
      <c r="K14" s="109">
        <v>60695992024</v>
      </c>
      <c r="L14" s="57"/>
      <c r="M14" s="277" t="s">
        <v>73</v>
      </c>
      <c r="N14" s="277" t="s">
        <v>73</v>
      </c>
      <c r="O14" s="277" t="s">
        <v>73</v>
      </c>
      <c r="P14" s="277" t="s">
        <v>73</v>
      </c>
    </row>
    <row r="15" spans="1:20" ht="19.5" thickBot="1" x14ac:dyDescent="0.45">
      <c r="A15" s="5" t="s">
        <v>3</v>
      </c>
      <c r="C15" s="295">
        <f>SUM(C10:C14)</f>
        <v>3879707</v>
      </c>
      <c r="E15" s="159" t="s">
        <v>262</v>
      </c>
      <c r="G15" s="159" t="s">
        <v>262</v>
      </c>
      <c r="I15" s="159" t="s">
        <v>262</v>
      </c>
      <c r="K15" s="154">
        <f>SUM(K10:K14)</f>
        <v>2762090366574</v>
      </c>
      <c r="M15" s="263"/>
      <c r="N15" s="263"/>
      <c r="O15" s="263"/>
      <c r="P15" s="263"/>
    </row>
    <row r="16" spans="1:20" ht="16.5" thickTop="1" x14ac:dyDescent="0.4">
      <c r="M16" s="263"/>
      <c r="N16" s="263"/>
      <c r="O16" s="263"/>
      <c r="P16" s="263"/>
    </row>
    <row r="17" spans="11:16" x14ac:dyDescent="0.4">
      <c r="K17" s="223"/>
      <c r="M17" s="263"/>
      <c r="N17" s="263"/>
      <c r="O17" s="263"/>
      <c r="P17" s="263"/>
    </row>
  </sheetData>
  <mergeCells count="25">
    <mergeCell ref="A1:P1"/>
    <mergeCell ref="A2:P2"/>
    <mergeCell ref="A3:P3"/>
    <mergeCell ref="A4:P4"/>
    <mergeCell ref="A8:A9"/>
    <mergeCell ref="E8:E9"/>
    <mergeCell ref="K8:K9"/>
    <mergeCell ref="I8:I9"/>
    <mergeCell ref="C8:C9"/>
    <mergeCell ref="F8:F9"/>
    <mergeCell ref="H8:H9"/>
    <mergeCell ref="G8:G9"/>
    <mergeCell ref="J8:J9"/>
    <mergeCell ref="M8:P9"/>
    <mergeCell ref="M15:P15"/>
    <mergeCell ref="M17:P17"/>
    <mergeCell ref="M16:P16"/>
    <mergeCell ref="C7:P7"/>
    <mergeCell ref="A5:P5"/>
    <mergeCell ref="A6:P6"/>
    <mergeCell ref="M13:P13"/>
    <mergeCell ref="M14:P14"/>
    <mergeCell ref="M12:P12"/>
    <mergeCell ref="M11:P11"/>
    <mergeCell ref="M10:P10"/>
  </mergeCells>
  <pageMargins left="0.7" right="0.7" top="0.75" bottom="0.75" header="0.3" footer="0.3"/>
  <pageSetup scale="85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95"/>
  <sheetViews>
    <sheetView rightToLeft="1" zoomScaleNormal="100" zoomScaleSheetLayoutView="90" workbookViewId="0">
      <selection activeCell="E11" sqref="E11"/>
    </sheetView>
  </sheetViews>
  <sheetFormatPr defaultColWidth="9.140625" defaultRowHeight="15.75" x14ac:dyDescent="0.4"/>
  <cols>
    <col min="1" max="1" width="67.85546875" style="5" bestFit="1" customWidth="1"/>
    <col min="2" max="2" width="0.7109375" style="5" customWidth="1"/>
    <col min="3" max="3" width="18.85546875" style="5" customWidth="1"/>
    <col min="4" max="4" width="0.7109375" style="5" customWidth="1"/>
    <col min="5" max="5" width="19" style="5" bestFit="1" customWidth="1"/>
    <col min="6" max="6" width="1.140625" style="5" customWidth="1"/>
    <col min="7" max="7" width="21.28515625" style="5" customWidth="1"/>
    <col min="8" max="8" width="0.5703125" style="5" customWidth="1"/>
    <col min="9" max="9" width="20.85546875" style="5" customWidth="1"/>
    <col min="10" max="10" width="0.7109375" style="5" customWidth="1"/>
    <col min="11" max="11" width="12.7109375" style="5" customWidth="1"/>
    <col min="12" max="16384" width="9.140625" style="5"/>
  </cols>
  <sheetData>
    <row r="1" spans="1:11" ht="25.5" x14ac:dyDescent="0.4">
      <c r="A1" s="261" t="s">
        <v>98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25.5" x14ac:dyDescent="0.4">
      <c r="A2" s="261" t="s">
        <v>99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</row>
    <row r="3" spans="1:11" ht="25.5" x14ac:dyDescent="0.4">
      <c r="A3" s="261" t="s">
        <v>100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</row>
    <row r="4" spans="1:11" ht="25.5" x14ac:dyDescent="0.4">
      <c r="A4" s="254" t="s">
        <v>89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</row>
    <row r="5" spans="1:11" ht="16.5" thickBot="1" x14ac:dyDescent="0.45">
      <c r="C5" s="3"/>
      <c r="D5" s="3"/>
      <c r="E5" s="3"/>
      <c r="F5" s="3"/>
      <c r="G5" s="3"/>
      <c r="H5" s="3"/>
      <c r="I5" s="3"/>
      <c r="J5" s="3"/>
      <c r="K5" s="3"/>
    </row>
    <row r="6" spans="1:11" ht="18.75" customHeight="1" thickBot="1" x14ac:dyDescent="0.45">
      <c r="A6" s="19"/>
      <c r="C6" s="70" t="s">
        <v>96</v>
      </c>
      <c r="D6" s="8"/>
      <c r="E6" s="256" t="s">
        <v>10</v>
      </c>
      <c r="F6" s="256"/>
      <c r="G6" s="256"/>
      <c r="I6" s="255" t="s">
        <v>97</v>
      </c>
      <c r="J6" s="255"/>
      <c r="K6" s="255"/>
    </row>
    <row r="7" spans="1:11" ht="24" customHeight="1" x14ac:dyDescent="0.4">
      <c r="A7" s="258" t="s">
        <v>11</v>
      </c>
      <c r="B7" s="21"/>
      <c r="C7" s="264" t="s">
        <v>7</v>
      </c>
      <c r="D7" s="21"/>
      <c r="E7" s="280" t="s">
        <v>50</v>
      </c>
      <c r="F7" s="119"/>
      <c r="G7" s="280" t="s">
        <v>51</v>
      </c>
      <c r="I7" s="250" t="s">
        <v>7</v>
      </c>
      <c r="J7" s="258"/>
      <c r="K7" s="247" t="s">
        <v>27</v>
      </c>
    </row>
    <row r="8" spans="1:11" ht="29.25" customHeight="1" thickBot="1" x14ac:dyDescent="0.45">
      <c r="A8" s="248"/>
      <c r="B8" s="21"/>
      <c r="C8" s="251"/>
      <c r="D8" s="21"/>
      <c r="E8" s="279"/>
      <c r="F8" s="120"/>
      <c r="G8" s="279"/>
      <c r="I8" s="251"/>
      <c r="J8" s="258"/>
      <c r="K8" s="248"/>
    </row>
    <row r="9" spans="1:11" ht="18.75" x14ac:dyDescent="0.4">
      <c r="A9" s="80" t="s">
        <v>141</v>
      </c>
      <c r="B9" s="80"/>
      <c r="C9" s="107">
        <v>349325345</v>
      </c>
      <c r="D9" s="25"/>
      <c r="E9" s="107">
        <v>10379509972334</v>
      </c>
      <c r="F9" s="116"/>
      <c r="G9" s="107">
        <v>10379858686074</v>
      </c>
      <c r="I9" s="121">
        <f>C9+E9-G9</f>
        <v>611605</v>
      </c>
      <c r="J9" s="22"/>
      <c r="K9" s="192">
        <f>I9/27756858664830</f>
        <v>2.2034373823971258E-8</v>
      </c>
    </row>
    <row r="10" spans="1:11" ht="18.75" x14ac:dyDescent="0.4">
      <c r="A10" s="91" t="s">
        <v>142</v>
      </c>
      <c r="B10" s="91"/>
      <c r="C10" s="108">
        <v>409961</v>
      </c>
      <c r="D10" s="115"/>
      <c r="E10" s="108">
        <v>57952695204</v>
      </c>
      <c r="F10" s="117"/>
      <c r="G10" s="108">
        <v>57908020890</v>
      </c>
      <c r="H10" s="57"/>
      <c r="I10" s="121">
        <f t="shared" ref="I10:I73" si="0">C10+E10-G10</f>
        <v>45084275</v>
      </c>
      <c r="J10" s="69"/>
      <c r="K10" s="192">
        <f t="shared" ref="K10:K73" si="1">I10/27756858664830</f>
        <v>1.624257108644831E-6</v>
      </c>
    </row>
    <row r="11" spans="1:11" ht="18.75" x14ac:dyDescent="0.4">
      <c r="A11" s="91" t="s">
        <v>143</v>
      </c>
      <c r="B11" s="91"/>
      <c r="C11" s="108">
        <v>6964680</v>
      </c>
      <c r="D11" s="115"/>
      <c r="E11" s="108">
        <v>8335604927</v>
      </c>
      <c r="F11" s="117"/>
      <c r="G11" s="108">
        <v>8341104000</v>
      </c>
      <c r="H11" s="57"/>
      <c r="I11" s="121">
        <f t="shared" si="0"/>
        <v>1465607</v>
      </c>
      <c r="J11" s="69"/>
      <c r="K11" s="192">
        <f t="shared" si="1"/>
        <v>5.2801616267082586E-8</v>
      </c>
    </row>
    <row r="12" spans="1:11" ht="18.75" x14ac:dyDescent="0.4">
      <c r="A12" s="91" t="s">
        <v>144</v>
      </c>
      <c r="B12" s="91"/>
      <c r="C12" s="108">
        <v>4546038</v>
      </c>
      <c r="D12" s="57"/>
      <c r="E12" s="108">
        <v>38586</v>
      </c>
      <c r="F12" s="117"/>
      <c r="G12" s="108">
        <v>504000</v>
      </c>
      <c r="H12" s="57"/>
      <c r="I12" s="121">
        <f t="shared" si="0"/>
        <v>4080624</v>
      </c>
      <c r="J12" s="57"/>
      <c r="K12" s="192">
        <f t="shared" si="1"/>
        <v>1.4701317786981612E-7</v>
      </c>
    </row>
    <row r="13" spans="1:11" ht="18.75" x14ac:dyDescent="0.4">
      <c r="A13" s="91" t="s">
        <v>145</v>
      </c>
      <c r="B13" s="91"/>
      <c r="C13" s="108">
        <v>245000000000</v>
      </c>
      <c r="E13" s="108">
        <v>0</v>
      </c>
      <c r="F13" s="117"/>
      <c r="G13" s="108">
        <v>0</v>
      </c>
      <c r="I13" s="121">
        <f t="shared" si="0"/>
        <v>245000000000</v>
      </c>
      <c r="K13" s="192">
        <f t="shared" si="1"/>
        <v>8.8266472427023304E-3</v>
      </c>
    </row>
    <row r="14" spans="1:11" ht="18.75" x14ac:dyDescent="0.4">
      <c r="A14" s="91" t="s">
        <v>146</v>
      </c>
      <c r="B14" s="91"/>
      <c r="C14" s="108">
        <v>53882000000</v>
      </c>
      <c r="E14" s="108">
        <v>0</v>
      </c>
      <c r="F14" s="117"/>
      <c r="G14" s="108">
        <v>53882000000</v>
      </c>
      <c r="I14" s="121">
        <f t="shared" si="0"/>
        <v>0</v>
      </c>
      <c r="K14" s="192">
        <f t="shared" si="1"/>
        <v>0</v>
      </c>
    </row>
    <row r="15" spans="1:11" ht="18.75" x14ac:dyDescent="0.4">
      <c r="A15" s="91" t="s">
        <v>147</v>
      </c>
      <c r="B15" s="91"/>
      <c r="C15" s="108">
        <v>500000000000</v>
      </c>
      <c r="E15" s="108">
        <v>0</v>
      </c>
      <c r="F15" s="117"/>
      <c r="G15" s="108">
        <v>500000000000</v>
      </c>
      <c r="I15" s="121">
        <f t="shared" si="0"/>
        <v>0</v>
      </c>
      <c r="K15" s="192">
        <f t="shared" si="1"/>
        <v>0</v>
      </c>
    </row>
    <row r="16" spans="1:11" ht="18.75" x14ac:dyDescent="0.4">
      <c r="A16" s="91" t="s">
        <v>148</v>
      </c>
      <c r="B16" s="91"/>
      <c r="C16" s="108">
        <v>200000000000</v>
      </c>
      <c r="E16" s="108">
        <v>0</v>
      </c>
      <c r="F16" s="117"/>
      <c r="G16" s="108">
        <v>200000000000</v>
      </c>
      <c r="I16" s="121">
        <f t="shared" si="0"/>
        <v>0</v>
      </c>
      <c r="K16" s="192">
        <f t="shared" si="1"/>
        <v>0</v>
      </c>
    </row>
    <row r="17" spans="1:11" ht="18.75" x14ac:dyDescent="0.4">
      <c r="A17" s="91" t="s">
        <v>149</v>
      </c>
      <c r="B17" s="91"/>
      <c r="C17" s="108">
        <v>100000000000</v>
      </c>
      <c r="E17" s="108">
        <v>0</v>
      </c>
      <c r="F17" s="117"/>
      <c r="G17" s="108">
        <v>0</v>
      </c>
      <c r="I17" s="121">
        <f t="shared" si="0"/>
        <v>100000000000</v>
      </c>
      <c r="K17" s="192">
        <f t="shared" si="1"/>
        <v>3.6027131602866655E-3</v>
      </c>
    </row>
    <row r="18" spans="1:11" ht="18.75" x14ac:dyDescent="0.4">
      <c r="A18" s="91" t="s">
        <v>150</v>
      </c>
      <c r="B18" s="91"/>
      <c r="C18" s="108">
        <v>1344807</v>
      </c>
      <c r="E18" s="108">
        <v>0</v>
      </c>
      <c r="F18" s="117"/>
      <c r="G18" s="108">
        <v>504000</v>
      </c>
      <c r="I18" s="121">
        <f t="shared" si="0"/>
        <v>840807</v>
      </c>
      <c r="K18" s="192">
        <f t="shared" si="1"/>
        <v>3.02918644416115E-8</v>
      </c>
    </row>
    <row r="19" spans="1:11" ht="18.75" x14ac:dyDescent="0.4">
      <c r="A19" s="91" t="s">
        <v>151</v>
      </c>
      <c r="B19" s="91"/>
      <c r="C19" s="108">
        <v>91200000000</v>
      </c>
      <c r="E19" s="108">
        <v>0</v>
      </c>
      <c r="F19" s="117"/>
      <c r="G19" s="108">
        <v>0</v>
      </c>
      <c r="I19" s="121">
        <f t="shared" si="0"/>
        <v>91200000000</v>
      </c>
      <c r="K19" s="192">
        <f t="shared" si="1"/>
        <v>3.2856744021814389E-3</v>
      </c>
    </row>
    <row r="20" spans="1:11" ht="18.75" x14ac:dyDescent="0.4">
      <c r="A20" s="91" t="s">
        <v>152</v>
      </c>
      <c r="B20" s="91"/>
      <c r="C20" s="108">
        <v>28540000000</v>
      </c>
      <c r="E20" s="108">
        <v>0</v>
      </c>
      <c r="F20" s="117"/>
      <c r="G20" s="108">
        <v>28540000000</v>
      </c>
      <c r="I20" s="121">
        <f t="shared" si="0"/>
        <v>0</v>
      </c>
      <c r="K20" s="192">
        <f t="shared" si="1"/>
        <v>0</v>
      </c>
    </row>
    <row r="21" spans="1:11" ht="18.75" x14ac:dyDescent="0.4">
      <c r="A21" s="91" t="s">
        <v>153</v>
      </c>
      <c r="B21" s="91"/>
      <c r="C21" s="108">
        <v>417124</v>
      </c>
      <c r="E21" s="108">
        <v>100000</v>
      </c>
      <c r="F21" s="117"/>
      <c r="G21" s="108">
        <v>504000</v>
      </c>
      <c r="I21" s="121">
        <f t="shared" si="0"/>
        <v>13124</v>
      </c>
      <c r="K21" s="192">
        <f t="shared" si="1"/>
        <v>4.7282007515602193E-10</v>
      </c>
    </row>
    <row r="22" spans="1:11" ht="18.75" x14ac:dyDescent="0.4">
      <c r="A22" s="91" t="s">
        <v>154</v>
      </c>
      <c r="B22" s="91"/>
      <c r="C22" s="108">
        <v>59077357405</v>
      </c>
      <c r="E22" s="108">
        <v>3602349753627</v>
      </c>
      <c r="F22" s="117"/>
      <c r="G22" s="108">
        <v>3661422592888</v>
      </c>
      <c r="I22" s="121">
        <f t="shared" si="0"/>
        <v>4518144</v>
      </c>
      <c r="K22" s="192">
        <f t="shared" si="1"/>
        <v>1.6277576848870236E-7</v>
      </c>
    </row>
    <row r="23" spans="1:11" ht="18.75" x14ac:dyDescent="0.4">
      <c r="A23" s="91" t="s">
        <v>155</v>
      </c>
      <c r="B23" s="91"/>
      <c r="C23" s="108">
        <v>300000000000</v>
      </c>
      <c r="E23" s="108">
        <v>0</v>
      </c>
      <c r="F23" s="117"/>
      <c r="G23" s="108">
        <v>300000000000</v>
      </c>
      <c r="I23" s="121">
        <f t="shared" si="0"/>
        <v>0</v>
      </c>
      <c r="K23" s="192">
        <f t="shared" si="1"/>
        <v>0</v>
      </c>
    </row>
    <row r="24" spans="1:11" ht="18.75" x14ac:dyDescent="0.4">
      <c r="A24" s="91" t="s">
        <v>156</v>
      </c>
      <c r="B24" s="91"/>
      <c r="C24" s="108">
        <v>500000000000</v>
      </c>
      <c r="E24" s="108">
        <v>0</v>
      </c>
      <c r="F24" s="117"/>
      <c r="G24" s="108">
        <v>500000000000</v>
      </c>
      <c r="I24" s="121">
        <f t="shared" si="0"/>
        <v>0</v>
      </c>
      <c r="K24" s="192">
        <f t="shared" si="1"/>
        <v>0</v>
      </c>
    </row>
    <row r="25" spans="1:11" ht="18.75" x14ac:dyDescent="0.4">
      <c r="A25" s="91" t="s">
        <v>157</v>
      </c>
      <c r="B25" s="91"/>
      <c r="C25" s="108">
        <v>500000000000</v>
      </c>
      <c r="E25" s="108">
        <v>0</v>
      </c>
      <c r="F25" s="117"/>
      <c r="G25" s="108">
        <v>500000000000</v>
      </c>
      <c r="I25" s="121">
        <f t="shared" si="0"/>
        <v>0</v>
      </c>
      <c r="K25" s="192">
        <f t="shared" si="1"/>
        <v>0</v>
      </c>
    </row>
    <row r="26" spans="1:11" ht="18.75" x14ac:dyDescent="0.4">
      <c r="A26" s="91" t="s">
        <v>158</v>
      </c>
      <c r="B26" s="91"/>
      <c r="C26" s="108">
        <v>200000000000</v>
      </c>
      <c r="E26" s="108">
        <v>0</v>
      </c>
      <c r="F26" s="117"/>
      <c r="G26" s="108">
        <v>200000000000</v>
      </c>
      <c r="I26" s="121">
        <f t="shared" si="0"/>
        <v>0</v>
      </c>
      <c r="K26" s="192">
        <f t="shared" si="1"/>
        <v>0</v>
      </c>
    </row>
    <row r="27" spans="1:11" ht="18.75" x14ac:dyDescent="0.4">
      <c r="A27" s="91" t="s">
        <v>159</v>
      </c>
      <c r="B27" s="91"/>
      <c r="C27" s="108">
        <v>200000000000</v>
      </c>
      <c r="E27" s="108">
        <v>0</v>
      </c>
      <c r="F27" s="117"/>
      <c r="G27" s="108">
        <v>200000000000</v>
      </c>
      <c r="I27" s="121">
        <f t="shared" si="0"/>
        <v>0</v>
      </c>
      <c r="K27" s="192">
        <f t="shared" si="1"/>
        <v>0</v>
      </c>
    </row>
    <row r="28" spans="1:11" ht="18.75" x14ac:dyDescent="0.4">
      <c r="A28" s="91" t="s">
        <v>160</v>
      </c>
      <c r="B28" s="91"/>
      <c r="C28" s="108">
        <v>300000000000</v>
      </c>
      <c r="E28" s="108">
        <v>0</v>
      </c>
      <c r="F28" s="117"/>
      <c r="G28" s="108">
        <v>300000000000</v>
      </c>
      <c r="I28" s="121">
        <f t="shared" si="0"/>
        <v>0</v>
      </c>
      <c r="K28" s="192">
        <f t="shared" si="1"/>
        <v>0</v>
      </c>
    </row>
    <row r="29" spans="1:11" ht="18.75" x14ac:dyDescent="0.4">
      <c r="A29" s="91" t="s">
        <v>161</v>
      </c>
      <c r="B29" s="91"/>
      <c r="C29" s="108">
        <v>23778000000</v>
      </c>
      <c r="E29" s="108">
        <v>0</v>
      </c>
      <c r="F29" s="117"/>
      <c r="G29" s="108">
        <v>23778000000</v>
      </c>
      <c r="I29" s="121">
        <f t="shared" si="0"/>
        <v>0</v>
      </c>
      <c r="K29" s="192">
        <f t="shared" si="1"/>
        <v>0</v>
      </c>
    </row>
    <row r="30" spans="1:11" ht="18.75" x14ac:dyDescent="0.4">
      <c r="A30" s="91" t="s">
        <v>162</v>
      </c>
      <c r="B30" s="91"/>
      <c r="C30" s="108">
        <v>825300000000</v>
      </c>
      <c r="E30" s="108">
        <v>0</v>
      </c>
      <c r="F30" s="117"/>
      <c r="G30" s="108">
        <v>825300000000</v>
      </c>
      <c r="I30" s="121">
        <f t="shared" si="0"/>
        <v>0</v>
      </c>
      <c r="K30" s="192">
        <f t="shared" si="1"/>
        <v>0</v>
      </c>
    </row>
    <row r="31" spans="1:11" ht="18.75" x14ac:dyDescent="0.4">
      <c r="A31" s="91" t="s">
        <v>163</v>
      </c>
      <c r="B31" s="91"/>
      <c r="C31" s="108">
        <v>558000000000</v>
      </c>
      <c r="E31" s="108">
        <v>0</v>
      </c>
      <c r="F31" s="117"/>
      <c r="G31" s="108">
        <v>558000000000</v>
      </c>
      <c r="I31" s="121">
        <f t="shared" si="0"/>
        <v>0</v>
      </c>
      <c r="K31" s="192">
        <f t="shared" si="1"/>
        <v>0</v>
      </c>
    </row>
    <row r="32" spans="1:11" ht="18.75" x14ac:dyDescent="0.4">
      <c r="A32" s="91" t="s">
        <v>164</v>
      </c>
      <c r="B32" s="91"/>
      <c r="C32" s="108">
        <v>16290000000</v>
      </c>
      <c r="E32" s="108">
        <v>0</v>
      </c>
      <c r="F32" s="117"/>
      <c r="G32" s="108">
        <v>16290000000</v>
      </c>
      <c r="I32" s="121">
        <f t="shared" si="0"/>
        <v>0</v>
      </c>
      <c r="K32" s="192">
        <f t="shared" si="1"/>
        <v>0</v>
      </c>
    </row>
    <row r="33" spans="1:11" ht="18.75" x14ac:dyDescent="0.4">
      <c r="A33" s="91" t="s">
        <v>165</v>
      </c>
      <c r="B33" s="91"/>
      <c r="C33" s="108">
        <v>19230444</v>
      </c>
      <c r="E33" s="108">
        <v>0</v>
      </c>
      <c r="F33" s="117"/>
      <c r="G33" s="108">
        <v>280000</v>
      </c>
      <c r="I33" s="121">
        <f t="shared" si="0"/>
        <v>18950444</v>
      </c>
      <c r="K33" s="192">
        <f t="shared" si="1"/>
        <v>6.8273013992075478E-7</v>
      </c>
    </row>
    <row r="34" spans="1:11" ht="18.75" x14ac:dyDescent="0.4">
      <c r="A34" s="91" t="s">
        <v>166</v>
      </c>
      <c r="B34" s="91"/>
      <c r="C34" s="108">
        <v>94840506304</v>
      </c>
      <c r="E34" s="108">
        <v>3596412945446</v>
      </c>
      <c r="F34" s="117"/>
      <c r="G34" s="108">
        <v>3691241139995</v>
      </c>
      <c r="I34" s="121">
        <f t="shared" si="0"/>
        <v>12311755</v>
      </c>
      <c r="K34" s="192">
        <f t="shared" si="1"/>
        <v>4.4355721764725154E-7</v>
      </c>
    </row>
    <row r="35" spans="1:11" ht="18.75" x14ac:dyDescent="0.4">
      <c r="A35" s="91" t="s">
        <v>167</v>
      </c>
      <c r="B35" s="91"/>
      <c r="C35" s="108">
        <v>1789000000000</v>
      </c>
      <c r="E35" s="108">
        <v>0</v>
      </c>
      <c r="F35" s="117"/>
      <c r="G35" s="108">
        <v>1416000000000</v>
      </c>
      <c r="I35" s="121">
        <f t="shared" si="0"/>
        <v>373000000000</v>
      </c>
      <c r="K35" s="192">
        <f t="shared" si="1"/>
        <v>1.3438120087869262E-2</v>
      </c>
    </row>
    <row r="36" spans="1:11" ht="18.75" x14ac:dyDescent="0.4">
      <c r="A36" s="91" t="s">
        <v>168</v>
      </c>
      <c r="B36" s="91"/>
      <c r="C36" s="108">
        <v>228200000000</v>
      </c>
      <c r="E36" s="108">
        <v>0</v>
      </c>
      <c r="F36" s="117"/>
      <c r="G36" s="108">
        <v>228200000000</v>
      </c>
      <c r="I36" s="121">
        <f t="shared" si="0"/>
        <v>0</v>
      </c>
      <c r="K36" s="192">
        <f t="shared" si="1"/>
        <v>0</v>
      </c>
    </row>
    <row r="37" spans="1:11" ht="18.75" x14ac:dyDescent="0.4">
      <c r="A37" s="91" t="s">
        <v>169</v>
      </c>
      <c r="B37" s="91"/>
      <c r="C37" s="108">
        <v>773200000000</v>
      </c>
      <c r="E37" s="108">
        <v>0</v>
      </c>
      <c r="F37" s="117"/>
      <c r="G37" s="108">
        <v>773200000000</v>
      </c>
      <c r="I37" s="121">
        <f t="shared" si="0"/>
        <v>0</v>
      </c>
      <c r="K37" s="192">
        <f t="shared" si="1"/>
        <v>0</v>
      </c>
    </row>
    <row r="38" spans="1:11" ht="18.75" x14ac:dyDescent="0.4">
      <c r="A38" s="91" t="s">
        <v>170</v>
      </c>
      <c r="B38" s="91"/>
      <c r="C38" s="108">
        <v>12000000000</v>
      </c>
      <c r="E38" s="108">
        <v>0</v>
      </c>
      <c r="F38" s="117"/>
      <c r="G38" s="108">
        <v>12000000000</v>
      </c>
      <c r="I38" s="121">
        <f t="shared" si="0"/>
        <v>0</v>
      </c>
      <c r="K38" s="192">
        <f t="shared" si="1"/>
        <v>0</v>
      </c>
    </row>
    <row r="39" spans="1:11" ht="18.75" x14ac:dyDescent="0.4">
      <c r="A39" s="91" t="s">
        <v>171</v>
      </c>
      <c r="B39" s="91"/>
      <c r="C39" s="108">
        <v>586000000000</v>
      </c>
      <c r="E39" s="108">
        <v>0</v>
      </c>
      <c r="F39" s="117"/>
      <c r="G39" s="108">
        <v>586000000000</v>
      </c>
      <c r="I39" s="121">
        <f t="shared" si="0"/>
        <v>0</v>
      </c>
      <c r="K39" s="192">
        <f t="shared" si="1"/>
        <v>0</v>
      </c>
    </row>
    <row r="40" spans="1:11" ht="18.75" x14ac:dyDescent="0.4">
      <c r="A40" s="91" t="s">
        <v>172</v>
      </c>
      <c r="B40" s="91"/>
      <c r="C40" s="108">
        <v>116737000000</v>
      </c>
      <c r="E40" s="108">
        <v>0</v>
      </c>
      <c r="F40" s="117"/>
      <c r="G40" s="108">
        <v>116737000000</v>
      </c>
      <c r="I40" s="121">
        <f t="shared" si="0"/>
        <v>0</v>
      </c>
      <c r="K40" s="192">
        <f t="shared" si="1"/>
        <v>0</v>
      </c>
    </row>
    <row r="41" spans="1:11" ht="18.75" x14ac:dyDescent="0.4">
      <c r="A41" s="91" t="s">
        <v>173</v>
      </c>
      <c r="B41" s="91"/>
      <c r="C41" s="108">
        <v>67612000000</v>
      </c>
      <c r="E41" s="108">
        <v>0</v>
      </c>
      <c r="F41" s="117"/>
      <c r="G41" s="108">
        <v>67612000000</v>
      </c>
      <c r="I41" s="121">
        <f t="shared" si="0"/>
        <v>0</v>
      </c>
      <c r="K41" s="192">
        <f t="shared" si="1"/>
        <v>0</v>
      </c>
    </row>
    <row r="42" spans="1:11" ht="18.75" x14ac:dyDescent="0.4">
      <c r="A42" s="91" t="s">
        <v>174</v>
      </c>
      <c r="B42" s="91"/>
      <c r="C42" s="108">
        <v>130250000000</v>
      </c>
      <c r="E42" s="108">
        <v>0</v>
      </c>
      <c r="F42" s="117"/>
      <c r="G42" s="108">
        <v>130250000000</v>
      </c>
      <c r="I42" s="121">
        <f t="shared" si="0"/>
        <v>0</v>
      </c>
      <c r="K42" s="192">
        <f t="shared" si="1"/>
        <v>0</v>
      </c>
    </row>
    <row r="43" spans="1:11" ht="18.75" x14ac:dyDescent="0.4">
      <c r="A43" s="91" t="s">
        <v>175</v>
      </c>
      <c r="B43" s="91"/>
      <c r="C43" s="108">
        <v>164461000000</v>
      </c>
      <c r="E43" s="108">
        <v>0</v>
      </c>
      <c r="F43" s="117"/>
      <c r="G43" s="108">
        <v>164461000000</v>
      </c>
      <c r="I43" s="121">
        <f t="shared" si="0"/>
        <v>0</v>
      </c>
      <c r="K43" s="192">
        <f t="shared" si="1"/>
        <v>0</v>
      </c>
    </row>
    <row r="44" spans="1:11" ht="18.75" x14ac:dyDescent="0.4">
      <c r="A44" s="91" t="s">
        <v>176</v>
      </c>
      <c r="B44" s="91"/>
      <c r="C44" s="108">
        <v>381890000000</v>
      </c>
      <c r="E44" s="108">
        <v>0</v>
      </c>
      <c r="F44" s="117"/>
      <c r="G44" s="108">
        <v>0</v>
      </c>
      <c r="I44" s="121">
        <f t="shared" si="0"/>
        <v>381890000000</v>
      </c>
      <c r="K44" s="192">
        <f t="shared" si="1"/>
        <v>1.3758401287818746E-2</v>
      </c>
    </row>
    <row r="45" spans="1:11" ht="18.75" x14ac:dyDescent="0.4">
      <c r="A45" s="91" t="s">
        <v>177</v>
      </c>
      <c r="B45" s="91"/>
      <c r="C45" s="108">
        <v>52000000000</v>
      </c>
      <c r="E45" s="108">
        <v>0</v>
      </c>
      <c r="F45" s="117"/>
      <c r="G45" s="108">
        <v>52000000000</v>
      </c>
      <c r="I45" s="121">
        <f t="shared" si="0"/>
        <v>0</v>
      </c>
      <c r="K45" s="192">
        <f t="shared" si="1"/>
        <v>0</v>
      </c>
    </row>
    <row r="46" spans="1:11" ht="18.75" x14ac:dyDescent="0.4">
      <c r="A46" s="91" t="s">
        <v>178</v>
      </c>
      <c r="B46" s="91"/>
      <c r="C46" s="108">
        <v>252000000000</v>
      </c>
      <c r="E46" s="108">
        <v>0</v>
      </c>
      <c r="F46" s="117"/>
      <c r="G46" s="108">
        <v>0</v>
      </c>
      <c r="I46" s="121">
        <f t="shared" si="0"/>
        <v>252000000000</v>
      </c>
      <c r="K46" s="192">
        <f t="shared" si="1"/>
        <v>9.0788371639223975E-3</v>
      </c>
    </row>
    <row r="47" spans="1:11" ht="18.75" x14ac:dyDescent="0.4">
      <c r="A47" s="91" t="s">
        <v>179</v>
      </c>
      <c r="B47" s="91"/>
      <c r="C47" s="108">
        <v>529477000000</v>
      </c>
      <c r="E47" s="108">
        <v>0</v>
      </c>
      <c r="F47" s="117"/>
      <c r="G47" s="108">
        <v>0</v>
      </c>
      <c r="I47" s="121">
        <f t="shared" si="0"/>
        <v>529477000000</v>
      </c>
      <c r="K47" s="192">
        <f t="shared" si="1"/>
        <v>1.9075537559691026E-2</v>
      </c>
    </row>
    <row r="48" spans="1:11" ht="18.75" x14ac:dyDescent="0.4">
      <c r="A48" s="91" t="s">
        <v>180</v>
      </c>
      <c r="B48" s="91"/>
      <c r="C48" s="108">
        <v>87414000000</v>
      </c>
      <c r="E48" s="108">
        <v>0</v>
      </c>
      <c r="F48" s="117"/>
      <c r="G48" s="108">
        <v>0</v>
      </c>
      <c r="I48" s="121">
        <f t="shared" si="0"/>
        <v>87414000000</v>
      </c>
      <c r="K48" s="192">
        <f t="shared" si="1"/>
        <v>3.1492756819329858E-3</v>
      </c>
    </row>
    <row r="49" spans="1:11" ht="18.75" x14ac:dyDescent="0.4">
      <c r="A49" s="91" t="s">
        <v>181</v>
      </c>
      <c r="B49" s="91"/>
      <c r="C49" s="108">
        <v>1884275000000</v>
      </c>
      <c r="E49" s="108">
        <v>0</v>
      </c>
      <c r="F49" s="117"/>
      <c r="G49" s="108">
        <v>0</v>
      </c>
      <c r="I49" s="121">
        <f t="shared" si="0"/>
        <v>1884275000000</v>
      </c>
      <c r="K49" s="192">
        <f t="shared" si="1"/>
        <v>6.7885023400991562E-2</v>
      </c>
    </row>
    <row r="50" spans="1:11" ht="18.75" x14ac:dyDescent="0.4">
      <c r="A50" s="91" t="s">
        <v>182</v>
      </c>
      <c r="B50" s="91"/>
      <c r="C50" s="108">
        <v>1000000000000</v>
      </c>
      <c r="E50" s="108">
        <v>0</v>
      </c>
      <c r="F50" s="117"/>
      <c r="G50" s="108">
        <v>1000000000000</v>
      </c>
      <c r="I50" s="121">
        <f t="shared" si="0"/>
        <v>0</v>
      </c>
      <c r="K50" s="192">
        <f t="shared" si="1"/>
        <v>0</v>
      </c>
    </row>
    <row r="51" spans="1:11" ht="18.75" x14ac:dyDescent="0.4">
      <c r="A51" s="91" t="s">
        <v>183</v>
      </c>
      <c r="B51" s="91"/>
      <c r="C51" s="108">
        <v>543011000000</v>
      </c>
      <c r="E51" s="108">
        <v>0</v>
      </c>
      <c r="F51" s="117"/>
      <c r="G51" s="108">
        <v>543011000000</v>
      </c>
      <c r="I51" s="121">
        <f t="shared" si="0"/>
        <v>0</v>
      </c>
      <c r="K51" s="192">
        <f t="shared" si="1"/>
        <v>0</v>
      </c>
    </row>
    <row r="52" spans="1:11" ht="18.75" x14ac:dyDescent="0.4">
      <c r="A52" s="91" t="s">
        <v>184</v>
      </c>
      <c r="B52" s="91"/>
      <c r="C52" s="108">
        <v>11221000000</v>
      </c>
      <c r="E52" s="108">
        <v>0</v>
      </c>
      <c r="F52" s="117"/>
      <c r="G52" s="108">
        <v>11221000000</v>
      </c>
      <c r="I52" s="121">
        <f t="shared" si="0"/>
        <v>0</v>
      </c>
      <c r="K52" s="192">
        <f t="shared" si="1"/>
        <v>0</v>
      </c>
    </row>
    <row r="53" spans="1:11" ht="18.75" x14ac:dyDescent="0.4">
      <c r="A53" s="91" t="s">
        <v>185</v>
      </c>
      <c r="B53" s="91"/>
      <c r="C53" s="108">
        <v>1010400000000</v>
      </c>
      <c r="E53" s="108">
        <v>0</v>
      </c>
      <c r="F53" s="117"/>
      <c r="G53" s="108">
        <v>0</v>
      </c>
      <c r="I53" s="121">
        <f t="shared" si="0"/>
        <v>1010400000000</v>
      </c>
      <c r="K53" s="192">
        <f t="shared" si="1"/>
        <v>3.6401813771536465E-2</v>
      </c>
    </row>
    <row r="54" spans="1:11" ht="18.75" x14ac:dyDescent="0.4">
      <c r="A54" s="91" t="s">
        <v>186</v>
      </c>
      <c r="B54" s="91"/>
      <c r="C54" s="108">
        <v>510650000000</v>
      </c>
      <c r="E54" s="108">
        <v>0</v>
      </c>
      <c r="F54" s="117"/>
      <c r="G54" s="108">
        <v>510650000000</v>
      </c>
      <c r="I54" s="121">
        <f t="shared" si="0"/>
        <v>0</v>
      </c>
      <c r="K54" s="192">
        <f t="shared" si="1"/>
        <v>0</v>
      </c>
    </row>
    <row r="55" spans="1:11" ht="18.75" x14ac:dyDescent="0.4">
      <c r="A55" s="91" t="s">
        <v>187</v>
      </c>
      <c r="B55" s="91"/>
      <c r="C55" s="108">
        <v>500000000000</v>
      </c>
      <c r="E55" s="108">
        <v>0</v>
      </c>
      <c r="F55" s="117"/>
      <c r="G55" s="108">
        <v>0</v>
      </c>
      <c r="I55" s="121">
        <f t="shared" si="0"/>
        <v>500000000000</v>
      </c>
      <c r="K55" s="192">
        <f t="shared" si="1"/>
        <v>1.8013565801433328E-2</v>
      </c>
    </row>
    <row r="56" spans="1:11" ht="18.75" x14ac:dyDescent="0.4">
      <c r="A56" s="91" t="s">
        <v>188</v>
      </c>
      <c r="B56" s="91"/>
      <c r="C56" s="108">
        <v>304435000000</v>
      </c>
      <c r="E56" s="108">
        <v>0</v>
      </c>
      <c r="F56" s="117"/>
      <c r="G56" s="108">
        <v>304435000000</v>
      </c>
      <c r="I56" s="121">
        <f t="shared" si="0"/>
        <v>0</v>
      </c>
      <c r="K56" s="192">
        <f t="shared" si="1"/>
        <v>0</v>
      </c>
    </row>
    <row r="57" spans="1:11" ht="18.75" x14ac:dyDescent="0.4">
      <c r="A57" s="91" t="s">
        <v>189</v>
      </c>
      <c r="B57" s="91"/>
      <c r="C57" s="108">
        <v>172856000000</v>
      </c>
      <c r="E57" s="108">
        <v>0</v>
      </c>
      <c r="F57" s="117"/>
      <c r="G57" s="108">
        <v>172856000000</v>
      </c>
      <c r="I57" s="121">
        <f t="shared" si="0"/>
        <v>0</v>
      </c>
      <c r="K57" s="192">
        <f t="shared" si="1"/>
        <v>0</v>
      </c>
    </row>
    <row r="58" spans="1:11" ht="18.75" x14ac:dyDescent="0.4">
      <c r="A58" s="91" t="s">
        <v>190</v>
      </c>
      <c r="B58" s="91"/>
      <c r="C58" s="108">
        <v>136100000000</v>
      </c>
      <c r="E58" s="108">
        <v>0</v>
      </c>
      <c r="F58" s="117"/>
      <c r="G58" s="108">
        <v>136100000000</v>
      </c>
      <c r="I58" s="121">
        <f t="shared" si="0"/>
        <v>0</v>
      </c>
      <c r="K58" s="192">
        <f t="shared" si="1"/>
        <v>0</v>
      </c>
    </row>
    <row r="59" spans="1:11" ht="18.75" x14ac:dyDescent="0.4">
      <c r="A59" s="91" t="s">
        <v>191</v>
      </c>
      <c r="B59" s="91"/>
      <c r="C59" s="108">
        <v>245591000000</v>
      </c>
      <c r="E59" s="108">
        <v>0</v>
      </c>
      <c r="F59" s="117"/>
      <c r="G59" s="108">
        <v>245591000000</v>
      </c>
      <c r="I59" s="121">
        <f t="shared" si="0"/>
        <v>0</v>
      </c>
      <c r="K59" s="192">
        <f t="shared" si="1"/>
        <v>0</v>
      </c>
    </row>
    <row r="60" spans="1:11" ht="18.75" x14ac:dyDescent="0.4">
      <c r="A60" s="91" t="s">
        <v>192</v>
      </c>
      <c r="B60" s="91"/>
      <c r="C60" s="108">
        <v>500000000000</v>
      </c>
      <c r="E60" s="108">
        <v>0</v>
      </c>
      <c r="F60" s="117"/>
      <c r="G60" s="108">
        <v>500000000000</v>
      </c>
      <c r="I60" s="121">
        <f t="shared" si="0"/>
        <v>0</v>
      </c>
      <c r="K60" s="192">
        <f t="shared" si="1"/>
        <v>0</v>
      </c>
    </row>
    <row r="61" spans="1:11" ht="18.75" x14ac:dyDescent="0.4">
      <c r="A61" s="91" t="s">
        <v>193</v>
      </c>
      <c r="B61" s="91"/>
      <c r="C61" s="108">
        <v>364460000000</v>
      </c>
      <c r="E61" s="108">
        <v>0</v>
      </c>
      <c r="F61" s="117"/>
      <c r="G61" s="108">
        <v>364460000000</v>
      </c>
      <c r="I61" s="121">
        <f t="shared" si="0"/>
        <v>0</v>
      </c>
      <c r="K61" s="192">
        <f t="shared" si="1"/>
        <v>0</v>
      </c>
    </row>
    <row r="62" spans="1:11" ht="18.75" x14ac:dyDescent="0.4">
      <c r="A62" s="91" t="s">
        <v>194</v>
      </c>
      <c r="B62" s="91"/>
      <c r="C62" s="108">
        <v>462800000000</v>
      </c>
      <c r="E62" s="108">
        <v>0</v>
      </c>
      <c r="F62" s="117"/>
      <c r="G62" s="108">
        <v>0</v>
      </c>
      <c r="I62" s="121">
        <f t="shared" si="0"/>
        <v>462800000000</v>
      </c>
      <c r="K62" s="192">
        <f t="shared" si="1"/>
        <v>1.6673356505806688E-2</v>
      </c>
    </row>
    <row r="63" spans="1:11" ht="18.75" x14ac:dyDescent="0.4">
      <c r="A63" s="91" t="s">
        <v>195</v>
      </c>
      <c r="B63" s="91"/>
      <c r="C63" s="108">
        <v>685575000000</v>
      </c>
      <c r="E63" s="108">
        <v>0</v>
      </c>
      <c r="F63" s="117"/>
      <c r="G63" s="108">
        <v>0</v>
      </c>
      <c r="I63" s="121">
        <f t="shared" si="0"/>
        <v>685575000000</v>
      </c>
      <c r="K63" s="192">
        <f t="shared" si="1"/>
        <v>2.4699300748635307E-2</v>
      </c>
    </row>
    <row r="64" spans="1:11" ht="18.75" x14ac:dyDescent="0.4">
      <c r="A64" s="91" t="s">
        <v>196</v>
      </c>
      <c r="B64" s="91"/>
      <c r="C64" s="108">
        <v>36000000000</v>
      </c>
      <c r="E64" s="108">
        <v>0</v>
      </c>
      <c r="F64" s="117"/>
      <c r="G64" s="108">
        <v>36000000000</v>
      </c>
      <c r="I64" s="121">
        <f t="shared" si="0"/>
        <v>0</v>
      </c>
      <c r="K64" s="192">
        <f t="shared" si="1"/>
        <v>0</v>
      </c>
    </row>
    <row r="65" spans="1:11" ht="18.75" x14ac:dyDescent="0.4">
      <c r="A65" s="91" t="s">
        <v>197</v>
      </c>
      <c r="B65" s="91"/>
      <c r="C65" s="108">
        <v>0</v>
      </c>
      <c r="E65" s="108">
        <v>300561000000</v>
      </c>
      <c r="F65" s="117"/>
      <c r="G65" s="108">
        <v>0</v>
      </c>
      <c r="I65" s="121">
        <f t="shared" si="0"/>
        <v>300561000000</v>
      </c>
      <c r="K65" s="192">
        <f t="shared" si="1"/>
        <v>1.0828350701689204E-2</v>
      </c>
    </row>
    <row r="66" spans="1:11" ht="18.75" x14ac:dyDescent="0.4">
      <c r="A66" s="91" t="s">
        <v>198</v>
      </c>
      <c r="B66" s="91"/>
      <c r="C66" s="108">
        <v>0</v>
      </c>
      <c r="E66" s="108">
        <v>436000000000</v>
      </c>
      <c r="F66" s="117"/>
      <c r="G66" s="108">
        <v>0</v>
      </c>
      <c r="I66" s="121">
        <f t="shared" si="0"/>
        <v>436000000000</v>
      </c>
      <c r="K66" s="192">
        <f t="shared" si="1"/>
        <v>1.5707829378849861E-2</v>
      </c>
    </row>
    <row r="67" spans="1:11" ht="18.75" x14ac:dyDescent="0.4">
      <c r="A67" s="91" t="s">
        <v>199</v>
      </c>
      <c r="B67" s="91"/>
      <c r="C67" s="108">
        <v>0</v>
      </c>
      <c r="E67" s="108">
        <v>927648000000</v>
      </c>
      <c r="F67" s="117"/>
      <c r="G67" s="108">
        <v>0</v>
      </c>
      <c r="I67" s="121">
        <f t="shared" si="0"/>
        <v>927648000000</v>
      </c>
      <c r="K67" s="192">
        <f t="shared" si="1"/>
        <v>3.3420496577136048E-2</v>
      </c>
    </row>
    <row r="68" spans="1:11" ht="18.75" x14ac:dyDescent="0.4">
      <c r="A68" s="91" t="s">
        <v>200</v>
      </c>
      <c r="B68" s="91"/>
      <c r="C68" s="108">
        <v>0</v>
      </c>
      <c r="E68" s="108">
        <v>1000000000000</v>
      </c>
      <c r="F68" s="117"/>
      <c r="G68" s="108">
        <v>0</v>
      </c>
      <c r="I68" s="121">
        <f t="shared" si="0"/>
        <v>1000000000000</v>
      </c>
      <c r="K68" s="192">
        <f t="shared" si="1"/>
        <v>3.6027131602866656E-2</v>
      </c>
    </row>
    <row r="69" spans="1:11" ht="18.75" x14ac:dyDescent="0.4">
      <c r="A69" s="91" t="s">
        <v>201</v>
      </c>
      <c r="B69" s="91"/>
      <c r="C69" s="108">
        <v>0</v>
      </c>
      <c r="E69" s="108">
        <v>542071000000</v>
      </c>
      <c r="F69" s="117"/>
      <c r="G69" s="108">
        <v>0</v>
      </c>
      <c r="I69" s="121">
        <f t="shared" si="0"/>
        <v>542071000000</v>
      </c>
      <c r="K69" s="192">
        <f t="shared" si="1"/>
        <v>1.9529263255097531E-2</v>
      </c>
    </row>
    <row r="70" spans="1:11" ht="18.75" x14ac:dyDescent="0.4">
      <c r="A70" s="91" t="s">
        <v>202</v>
      </c>
      <c r="B70" s="91"/>
      <c r="C70" s="108">
        <v>0</v>
      </c>
      <c r="E70" s="108">
        <v>78579000000</v>
      </c>
      <c r="F70" s="117"/>
      <c r="G70" s="108">
        <v>0</v>
      </c>
      <c r="I70" s="121">
        <f t="shared" si="0"/>
        <v>78579000000</v>
      </c>
      <c r="K70" s="192">
        <f t="shared" si="1"/>
        <v>2.830975974221659E-3</v>
      </c>
    </row>
    <row r="71" spans="1:11" ht="18.75" x14ac:dyDescent="0.4">
      <c r="A71" s="91" t="s">
        <v>203</v>
      </c>
      <c r="B71" s="91"/>
      <c r="C71" s="108">
        <v>0</v>
      </c>
      <c r="E71" s="108">
        <v>338055000000</v>
      </c>
      <c r="F71" s="117"/>
      <c r="G71" s="108">
        <v>0</v>
      </c>
      <c r="I71" s="121">
        <f t="shared" si="0"/>
        <v>338055000000</v>
      </c>
      <c r="K71" s="192">
        <f t="shared" si="1"/>
        <v>1.2179151974007086E-2</v>
      </c>
    </row>
    <row r="72" spans="1:11" ht="18.75" x14ac:dyDescent="0.4">
      <c r="A72" s="91" t="s">
        <v>204</v>
      </c>
      <c r="B72" s="91"/>
      <c r="C72" s="108">
        <v>0</v>
      </c>
      <c r="E72" s="108">
        <v>403960000000</v>
      </c>
      <c r="F72" s="117"/>
      <c r="G72" s="108">
        <v>0</v>
      </c>
      <c r="I72" s="121">
        <f t="shared" si="0"/>
        <v>403960000000</v>
      </c>
      <c r="K72" s="192">
        <f t="shared" si="1"/>
        <v>1.4553520082294014E-2</v>
      </c>
    </row>
    <row r="73" spans="1:11" ht="18.75" x14ac:dyDescent="0.4">
      <c r="A73" s="91" t="s">
        <v>205</v>
      </c>
      <c r="B73" s="91"/>
      <c r="C73" s="108">
        <v>0</v>
      </c>
      <c r="E73" s="108">
        <v>614000000000</v>
      </c>
      <c r="F73" s="117"/>
      <c r="G73" s="108">
        <v>0</v>
      </c>
      <c r="I73" s="121">
        <f t="shared" si="0"/>
        <v>614000000000</v>
      </c>
      <c r="K73" s="192">
        <f t="shared" si="1"/>
        <v>2.2120658804160125E-2</v>
      </c>
    </row>
    <row r="74" spans="1:11" ht="18.75" x14ac:dyDescent="0.4">
      <c r="A74" s="91" t="s">
        <v>206</v>
      </c>
      <c r="B74" s="91"/>
      <c r="C74" s="108">
        <v>0</v>
      </c>
      <c r="E74" s="108">
        <v>6156093250000</v>
      </c>
      <c r="F74" s="117"/>
      <c r="G74" s="108">
        <v>6154850217000</v>
      </c>
      <c r="I74" s="121">
        <f t="shared" ref="I74:I86" si="2">C74+E74-G74</f>
        <v>1243033000</v>
      </c>
      <c r="K74" s="192">
        <f t="shared" ref="K74:K86" si="3">I74/27756858664830</f>
        <v>4.4782913477706142E-5</v>
      </c>
    </row>
    <row r="75" spans="1:11" ht="18.75" x14ac:dyDescent="0.4">
      <c r="A75" s="91" t="s">
        <v>207</v>
      </c>
      <c r="B75" s="91"/>
      <c r="C75" s="108">
        <v>0</v>
      </c>
      <c r="E75" s="108">
        <v>500000000000</v>
      </c>
      <c r="F75" s="117"/>
      <c r="G75" s="108">
        <v>0</v>
      </c>
      <c r="I75" s="121">
        <f t="shared" si="2"/>
        <v>500000000000</v>
      </c>
      <c r="K75" s="192">
        <f t="shared" si="3"/>
        <v>1.8013565801433328E-2</v>
      </c>
    </row>
    <row r="76" spans="1:11" ht="18.75" x14ac:dyDescent="0.4">
      <c r="A76" s="91" t="s">
        <v>208</v>
      </c>
      <c r="B76" s="91"/>
      <c r="C76" s="108">
        <v>0</v>
      </c>
      <c r="E76" s="108">
        <v>500000000000</v>
      </c>
      <c r="F76" s="117"/>
      <c r="G76" s="108">
        <v>0</v>
      </c>
      <c r="I76" s="121">
        <f t="shared" si="2"/>
        <v>500000000000</v>
      </c>
      <c r="K76" s="192">
        <f t="shared" si="3"/>
        <v>1.8013565801433328E-2</v>
      </c>
    </row>
    <row r="77" spans="1:11" ht="18.75" x14ac:dyDescent="0.4">
      <c r="A77" s="91" t="s">
        <v>209</v>
      </c>
      <c r="B77" s="91"/>
      <c r="C77" s="108">
        <v>0</v>
      </c>
      <c r="E77" s="108">
        <v>500000000000</v>
      </c>
      <c r="F77" s="117"/>
      <c r="G77" s="108">
        <v>0</v>
      </c>
      <c r="I77" s="121">
        <f t="shared" si="2"/>
        <v>500000000000</v>
      </c>
      <c r="K77" s="192">
        <f t="shared" si="3"/>
        <v>1.8013565801433328E-2</v>
      </c>
    </row>
    <row r="78" spans="1:11" ht="18.75" x14ac:dyDescent="0.4">
      <c r="A78" s="91" t="s">
        <v>210</v>
      </c>
      <c r="B78" s="91"/>
      <c r="C78" s="108">
        <v>0</v>
      </c>
      <c r="E78" s="108">
        <v>500000000000</v>
      </c>
      <c r="F78" s="117"/>
      <c r="G78" s="108">
        <v>0</v>
      </c>
      <c r="I78" s="121">
        <f t="shared" si="2"/>
        <v>500000000000</v>
      </c>
      <c r="K78" s="192">
        <f t="shared" si="3"/>
        <v>1.8013565801433328E-2</v>
      </c>
    </row>
    <row r="79" spans="1:11" ht="18.75" x14ac:dyDescent="0.4">
      <c r="A79" s="91" t="s">
        <v>211</v>
      </c>
      <c r="B79" s="91"/>
      <c r="C79" s="108">
        <v>0</v>
      </c>
      <c r="E79" s="108">
        <v>500000000000</v>
      </c>
      <c r="F79" s="117"/>
      <c r="G79" s="108">
        <v>0</v>
      </c>
      <c r="I79" s="121">
        <f t="shared" si="2"/>
        <v>500000000000</v>
      </c>
      <c r="K79" s="192">
        <f t="shared" si="3"/>
        <v>1.8013565801433328E-2</v>
      </c>
    </row>
    <row r="80" spans="1:11" ht="18.75" x14ac:dyDescent="0.4">
      <c r="A80" s="91" t="s">
        <v>212</v>
      </c>
      <c r="B80" s="91"/>
      <c r="C80" s="108">
        <v>0</v>
      </c>
      <c r="E80" s="108">
        <v>500000000000</v>
      </c>
      <c r="F80" s="117"/>
      <c r="G80" s="108">
        <v>0</v>
      </c>
      <c r="I80" s="121">
        <f t="shared" si="2"/>
        <v>500000000000</v>
      </c>
      <c r="K80" s="192">
        <f t="shared" si="3"/>
        <v>1.8013565801433328E-2</v>
      </c>
    </row>
    <row r="81" spans="1:11" ht="18.75" x14ac:dyDescent="0.4">
      <c r="A81" s="91" t="s">
        <v>213</v>
      </c>
      <c r="B81" s="91"/>
      <c r="C81" s="108">
        <v>0</v>
      </c>
      <c r="E81" s="108">
        <v>298850000000</v>
      </c>
      <c r="F81" s="117"/>
      <c r="G81" s="108">
        <v>0</v>
      </c>
      <c r="I81" s="121">
        <f t="shared" si="2"/>
        <v>298850000000</v>
      </c>
      <c r="K81" s="192">
        <f t="shared" si="3"/>
        <v>1.07667082795167E-2</v>
      </c>
    </row>
    <row r="82" spans="1:11" ht="18.75" x14ac:dyDescent="0.4">
      <c r="A82" s="91" t="s">
        <v>214</v>
      </c>
      <c r="B82" s="91"/>
      <c r="C82" s="108">
        <v>0</v>
      </c>
      <c r="E82" s="108">
        <v>40342000000</v>
      </c>
      <c r="F82" s="117"/>
      <c r="G82" s="108">
        <v>0</v>
      </c>
      <c r="I82" s="121">
        <f t="shared" si="2"/>
        <v>40342000000</v>
      </c>
      <c r="K82" s="192">
        <f t="shared" si="3"/>
        <v>1.4534065431228466E-3</v>
      </c>
    </row>
    <row r="83" spans="1:11" ht="18.75" x14ac:dyDescent="0.4">
      <c r="A83" s="91" t="s">
        <v>215</v>
      </c>
      <c r="B83" s="91"/>
      <c r="C83" s="108">
        <v>0</v>
      </c>
      <c r="E83" s="108">
        <v>1066000000000</v>
      </c>
      <c r="F83" s="117"/>
      <c r="G83" s="108">
        <v>0</v>
      </c>
      <c r="I83" s="121">
        <f t="shared" si="2"/>
        <v>1066000000000</v>
      </c>
      <c r="K83" s="192">
        <f t="shared" si="3"/>
        <v>3.840492228865585E-2</v>
      </c>
    </row>
    <row r="84" spans="1:11" ht="18.75" x14ac:dyDescent="0.4">
      <c r="A84" s="91" t="s">
        <v>216</v>
      </c>
      <c r="B84" s="91"/>
      <c r="C84" s="108">
        <v>0</v>
      </c>
      <c r="E84" s="108">
        <v>1578000000000</v>
      </c>
      <c r="F84" s="117"/>
      <c r="G84" s="108">
        <v>0</v>
      </c>
      <c r="I84" s="121">
        <f t="shared" si="2"/>
        <v>1578000000000</v>
      </c>
      <c r="K84" s="192">
        <f t="shared" si="3"/>
        <v>5.6850813669323583E-2</v>
      </c>
    </row>
    <row r="85" spans="1:11" ht="18.75" x14ac:dyDescent="0.4">
      <c r="A85" s="91" t="s">
        <v>217</v>
      </c>
      <c r="B85" s="91"/>
      <c r="C85" s="108">
        <v>0</v>
      </c>
      <c r="E85" s="108">
        <v>392932000000</v>
      </c>
      <c r="F85" s="117"/>
      <c r="G85" s="108">
        <v>0</v>
      </c>
      <c r="I85" s="121">
        <f t="shared" si="2"/>
        <v>392932000000</v>
      </c>
      <c r="K85" s="192">
        <f t="shared" si="3"/>
        <v>1.41562128749776E-2</v>
      </c>
    </row>
    <row r="86" spans="1:11" ht="19.5" thickBot="1" x14ac:dyDescent="0.45">
      <c r="A86" s="114" t="s">
        <v>218</v>
      </c>
      <c r="B86" s="92"/>
      <c r="C86" s="123">
        <v>0</v>
      </c>
      <c r="E86" s="123">
        <v>500000000000</v>
      </c>
      <c r="F86" s="118"/>
      <c r="G86" s="123">
        <v>0</v>
      </c>
      <c r="I86" s="122">
        <f t="shared" si="2"/>
        <v>500000000000</v>
      </c>
      <c r="K86" s="192">
        <f t="shared" si="3"/>
        <v>1.8013565801433328E-2</v>
      </c>
    </row>
    <row r="87" spans="1:11" ht="16.5" thickBot="1" x14ac:dyDescent="0.45">
      <c r="A87" s="5" t="s">
        <v>3</v>
      </c>
      <c r="C87" s="125">
        <f>SUM(C9:C86)</f>
        <v>18333905102108</v>
      </c>
      <c r="D87" s="71"/>
      <c r="E87" s="125">
        <f>SUM(E9:E86)</f>
        <v>35317652360124</v>
      </c>
      <c r="G87" s="125">
        <f>SUM(G9:G86)</f>
        <v>35530197552847</v>
      </c>
      <c r="I87" s="124">
        <f>SUM(I9:I86)</f>
        <v>18121359909385</v>
      </c>
      <c r="K87" s="193">
        <f>SUM(K9:K86)</f>
        <v>0.65286061827832498</v>
      </c>
    </row>
    <row r="88" spans="1:11" ht="16.5" thickTop="1" x14ac:dyDescent="0.4"/>
    <row r="89" spans="1:11" x14ac:dyDescent="0.4">
      <c r="C89" s="223"/>
      <c r="D89" s="223"/>
      <c r="E89" s="223"/>
      <c r="F89" s="223"/>
      <c r="G89" s="223"/>
      <c r="H89" s="223"/>
      <c r="I89" s="223"/>
      <c r="J89" s="223"/>
      <c r="K89" s="223"/>
    </row>
    <row r="90" spans="1:11" x14ac:dyDescent="0.4">
      <c r="C90" s="223"/>
      <c r="D90" s="223"/>
      <c r="E90" s="223"/>
      <c r="F90" s="223"/>
      <c r="G90" s="223"/>
      <c r="H90" s="223"/>
      <c r="I90" s="223"/>
      <c r="J90" s="223"/>
      <c r="K90" s="223"/>
    </row>
    <row r="91" spans="1:11" x14ac:dyDescent="0.4">
      <c r="C91" s="223"/>
      <c r="D91" s="223"/>
      <c r="E91" s="223"/>
      <c r="F91" s="223"/>
      <c r="G91" s="223"/>
      <c r="H91" s="223"/>
      <c r="I91" s="223"/>
      <c r="J91" s="223"/>
      <c r="K91" s="223"/>
    </row>
    <row r="92" spans="1:11" x14ac:dyDescent="0.4">
      <c r="C92" s="223"/>
      <c r="D92" s="223"/>
      <c r="E92" s="223"/>
      <c r="F92" s="223"/>
      <c r="G92" s="223"/>
      <c r="H92" s="223"/>
      <c r="I92" s="223"/>
      <c r="J92" s="223"/>
      <c r="K92" s="223"/>
    </row>
    <row r="93" spans="1:11" x14ac:dyDescent="0.4">
      <c r="C93" s="223"/>
      <c r="D93" s="223"/>
      <c r="E93" s="223"/>
      <c r="F93" s="223"/>
      <c r="G93" s="223"/>
      <c r="H93" s="223"/>
      <c r="I93" s="223"/>
      <c r="J93" s="223"/>
      <c r="K93" s="223"/>
    </row>
    <row r="94" spans="1:11" x14ac:dyDescent="0.4">
      <c r="C94" s="223"/>
      <c r="D94" s="223"/>
      <c r="E94" s="223"/>
      <c r="F94" s="223"/>
      <c r="G94" s="223"/>
      <c r="H94" s="223"/>
      <c r="I94" s="223"/>
      <c r="J94" s="223"/>
      <c r="K94" s="223"/>
    </row>
    <row r="95" spans="1:11" x14ac:dyDescent="0.4">
      <c r="C95" s="223"/>
      <c r="D95" s="223"/>
      <c r="E95" s="223"/>
      <c r="F95" s="223"/>
      <c r="G95" s="223"/>
      <c r="H95" s="223"/>
      <c r="I95" s="223"/>
      <c r="J95" s="223"/>
      <c r="K95" s="223"/>
    </row>
  </sheetData>
  <mergeCells count="13">
    <mergeCell ref="A1:K1"/>
    <mergeCell ref="A2:K2"/>
    <mergeCell ref="A3:K3"/>
    <mergeCell ref="E6:G6"/>
    <mergeCell ref="E7:E8"/>
    <mergeCell ref="G7:G8"/>
    <mergeCell ref="K7:K8"/>
    <mergeCell ref="A4:K4"/>
    <mergeCell ref="I6:K6"/>
    <mergeCell ref="I7:I8"/>
    <mergeCell ref="J7:J8"/>
    <mergeCell ref="A7:A8"/>
    <mergeCell ref="C7:C8"/>
  </mergeCells>
  <pageMargins left="0.7" right="0.7" top="0.75" bottom="0.75" header="0.3" footer="0.3"/>
  <pageSetup scale="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7"/>
  <sheetViews>
    <sheetView rightToLeft="1" zoomScaleNormal="100" zoomScaleSheetLayoutView="130" workbookViewId="0">
      <selection activeCell="C10" sqref="C10"/>
    </sheetView>
  </sheetViews>
  <sheetFormatPr defaultRowHeight="15" x14ac:dyDescent="0.25"/>
  <cols>
    <col min="1" max="1" width="60.140625" style="39" customWidth="1"/>
    <col min="2" max="2" width="1" style="39" customWidth="1"/>
    <col min="4" max="4" width="1.140625" customWidth="1"/>
    <col min="5" max="5" width="18.5703125" customWidth="1"/>
    <col min="6" max="6" width="1" customWidth="1"/>
    <col min="7" max="7" width="17" customWidth="1"/>
    <col min="8" max="8" width="0.42578125" customWidth="1"/>
    <col min="9" max="9" width="15.28515625" customWidth="1"/>
    <col min="10" max="10" width="11.28515625" customWidth="1"/>
    <col min="11" max="11" width="13.85546875" customWidth="1"/>
    <col min="12" max="12" width="19.140625" bestFit="1" customWidth="1"/>
    <col min="15" max="15" width="9.85546875" bestFit="1" customWidth="1"/>
  </cols>
  <sheetData>
    <row r="1" spans="1:22" ht="25.5" x14ac:dyDescent="0.25">
      <c r="A1" s="261" t="s">
        <v>98</v>
      </c>
      <c r="B1" s="261"/>
      <c r="C1" s="261"/>
      <c r="D1" s="261"/>
      <c r="E1" s="261"/>
      <c r="F1" s="261"/>
      <c r="G1" s="261"/>
      <c r="H1" s="261"/>
      <c r="I1" s="261"/>
    </row>
    <row r="2" spans="1:22" ht="25.5" x14ac:dyDescent="0.25">
      <c r="A2" s="261" t="s">
        <v>223</v>
      </c>
      <c r="B2" s="261"/>
      <c r="C2" s="261"/>
      <c r="D2" s="261"/>
      <c r="E2" s="261"/>
      <c r="F2" s="261"/>
      <c r="G2" s="261"/>
      <c r="H2" s="261"/>
      <c r="I2" s="261"/>
    </row>
    <row r="3" spans="1:22" ht="25.5" x14ac:dyDescent="0.25">
      <c r="A3" s="261" t="s">
        <v>100</v>
      </c>
      <c r="B3" s="261"/>
      <c r="C3" s="261"/>
      <c r="D3" s="261"/>
      <c r="E3" s="261"/>
      <c r="F3" s="261"/>
      <c r="G3" s="261"/>
      <c r="H3" s="261"/>
      <c r="I3" s="261"/>
    </row>
    <row r="4" spans="1:22" ht="25.5" x14ac:dyDescent="0.25">
      <c r="A4" s="254" t="s">
        <v>33</v>
      </c>
      <c r="B4" s="254"/>
      <c r="C4" s="254"/>
      <c r="D4" s="254"/>
      <c r="E4" s="254"/>
      <c r="F4" s="254"/>
      <c r="G4" s="254"/>
      <c r="H4" s="254"/>
      <c r="I4" s="254"/>
      <c r="J4" s="38"/>
      <c r="K4" s="229"/>
      <c r="L4" s="229"/>
      <c r="M4" s="229"/>
      <c r="N4" s="229"/>
      <c r="O4" s="38"/>
      <c r="P4" s="38"/>
      <c r="Q4" s="38"/>
      <c r="R4" s="38"/>
      <c r="S4" s="38"/>
      <c r="T4" s="38"/>
      <c r="U4" s="38"/>
      <c r="V4" s="38"/>
    </row>
    <row r="5" spans="1:22" ht="18.75" thickBot="1" x14ac:dyDescent="0.5">
      <c r="A5" s="44" t="s">
        <v>52</v>
      </c>
      <c r="B5" s="40"/>
      <c r="C5" s="41" t="s">
        <v>53</v>
      </c>
      <c r="D5" s="42"/>
      <c r="E5" s="41" t="s">
        <v>7</v>
      </c>
      <c r="F5" s="42"/>
      <c r="G5" s="224" t="s">
        <v>22</v>
      </c>
      <c r="H5" s="42"/>
      <c r="I5" s="41" t="s">
        <v>71</v>
      </c>
      <c r="K5" s="156"/>
      <c r="L5" s="156"/>
      <c r="M5" s="156"/>
      <c r="N5" s="156"/>
    </row>
    <row r="6" spans="1:22" ht="25.5" x14ac:dyDescent="0.25">
      <c r="A6" s="45" t="s">
        <v>61</v>
      </c>
      <c r="B6" s="45"/>
      <c r="C6" s="50" t="s">
        <v>66</v>
      </c>
      <c r="D6" s="43"/>
      <c r="E6" s="107">
        <f>'درآمد سرمایه گذاری در سهام '!I11</f>
        <v>11183062500</v>
      </c>
      <c r="F6" s="43"/>
      <c r="G6" s="225">
        <v>1.8971838169559371E-2</v>
      </c>
      <c r="H6" s="84"/>
      <c r="I6" s="208">
        <f>E6/27756858664830</f>
        <v>4.0289366441058295E-4</v>
      </c>
      <c r="K6" s="230"/>
      <c r="L6" s="202"/>
      <c r="M6" s="230"/>
      <c r="N6" s="229"/>
      <c r="O6" s="201"/>
      <c r="P6" s="38"/>
      <c r="Q6" s="38"/>
      <c r="R6" s="38"/>
      <c r="S6" s="38"/>
      <c r="T6" s="38"/>
      <c r="U6" s="38"/>
      <c r="V6" s="38"/>
    </row>
    <row r="7" spans="1:22" ht="25.5" x14ac:dyDescent="0.25">
      <c r="A7" s="45" t="s">
        <v>80</v>
      </c>
      <c r="B7" s="45"/>
      <c r="C7" s="50" t="s">
        <v>67</v>
      </c>
      <c r="D7" s="43"/>
      <c r="E7" s="108">
        <f>'درآمد سرمایه گذاری در صندوق'!I17</f>
        <v>23981106471</v>
      </c>
      <c r="F7" s="43"/>
      <c r="G7" s="226">
        <v>4.0683459570648471E-2</v>
      </c>
      <c r="H7" s="84"/>
      <c r="I7" s="209">
        <f t="shared" ref="I7:I10" si="0">E7/27756858664830</f>
        <v>8.6397047881307408E-4</v>
      </c>
      <c r="J7" s="38"/>
      <c r="K7" s="230"/>
      <c r="L7" s="202"/>
      <c r="M7" s="230"/>
      <c r="N7" s="229"/>
      <c r="O7" s="201"/>
      <c r="P7" s="38"/>
      <c r="Q7" s="38"/>
      <c r="R7" s="38"/>
      <c r="S7" s="38"/>
      <c r="T7" s="38"/>
      <c r="U7" s="38"/>
      <c r="V7" s="38"/>
    </row>
    <row r="8" spans="1:22" ht="25.5" x14ac:dyDescent="0.25">
      <c r="A8" s="45" t="s">
        <v>62</v>
      </c>
      <c r="B8" s="45"/>
      <c r="C8" s="50" t="s">
        <v>68</v>
      </c>
      <c r="D8" s="43"/>
      <c r="E8" s="126">
        <f>'درآمد سرمایه گذاری در اوراق بها'!I19</f>
        <v>-96309871521</v>
      </c>
      <c r="F8" s="43"/>
      <c r="G8" s="226">
        <v>0.16338773896930889</v>
      </c>
      <c r="H8" s="84"/>
      <c r="I8" s="209">
        <f t="shared" si="0"/>
        <v>-3.4697684159422462E-3</v>
      </c>
      <c r="J8" s="38"/>
      <c r="K8" s="230"/>
      <c r="L8" s="203"/>
      <c r="M8" s="230"/>
      <c r="N8" s="229"/>
      <c r="O8" s="201"/>
      <c r="P8" s="38"/>
      <c r="Q8" s="38"/>
      <c r="R8" s="38"/>
      <c r="S8" s="38"/>
      <c r="T8" s="38"/>
      <c r="U8" s="38"/>
      <c r="V8" s="38"/>
    </row>
    <row r="9" spans="1:22" ht="25.5" x14ac:dyDescent="0.25">
      <c r="A9" s="45" t="s">
        <v>63</v>
      </c>
      <c r="B9" s="45"/>
      <c r="C9" s="50" t="s">
        <v>69</v>
      </c>
      <c r="D9" s="43"/>
      <c r="E9" s="108">
        <f>'درآمد سپرده بانکی'!C116</f>
        <v>457206603567</v>
      </c>
      <c r="F9" s="43"/>
      <c r="G9" s="226">
        <v>0.77564170753109984</v>
      </c>
      <c r="H9" s="84"/>
      <c r="I9" s="209">
        <f t="shared" si="0"/>
        <v>1.647184247640799E-2</v>
      </c>
      <c r="J9" s="38"/>
      <c r="K9" s="230"/>
      <c r="L9" s="202"/>
      <c r="M9" s="230"/>
      <c r="N9" s="229"/>
      <c r="O9" s="201"/>
      <c r="P9" s="38"/>
      <c r="Q9" s="38"/>
      <c r="R9" s="38"/>
    </row>
    <row r="10" spans="1:22" ht="26.25" thickBot="1" x14ac:dyDescent="0.3">
      <c r="A10" s="45" t="s">
        <v>35</v>
      </c>
      <c r="B10" s="45"/>
      <c r="C10" s="50" t="s">
        <v>81</v>
      </c>
      <c r="D10" s="43"/>
      <c r="E10" s="109">
        <f>'سایر درآمدها'!E10</f>
        <v>775285306</v>
      </c>
      <c r="F10" s="43"/>
      <c r="G10" s="227">
        <v>1.3152557593833815E-3</v>
      </c>
      <c r="H10" s="84"/>
      <c r="I10" s="210">
        <f t="shared" si="0"/>
        <v>2.7931305749030742E-5</v>
      </c>
      <c r="J10" s="38"/>
      <c r="K10" s="230"/>
      <c r="L10" s="202"/>
      <c r="M10" s="230"/>
      <c r="N10" s="156"/>
      <c r="O10" s="201"/>
    </row>
    <row r="11" spans="1:22" ht="26.25" thickBot="1" x14ac:dyDescent="0.55000000000000004">
      <c r="A11" s="45" t="s">
        <v>3</v>
      </c>
      <c r="E11" s="175">
        <f>SUM(E6:E10)</f>
        <v>396836186323</v>
      </c>
      <c r="G11" s="228">
        <f>SUM(G6:G10)</f>
        <v>1</v>
      </c>
      <c r="H11" s="84"/>
      <c r="I11" s="211">
        <f>SUM(I6:I10)</f>
        <v>1.4296869509438431E-2</v>
      </c>
      <c r="K11" s="231"/>
      <c r="L11" s="232"/>
      <c r="M11" s="233"/>
      <c r="N11" s="156"/>
      <c r="O11" s="201"/>
    </row>
    <row r="12" spans="1:22" ht="15.75" thickTop="1" x14ac:dyDescent="0.25">
      <c r="K12" s="156"/>
      <c r="L12" s="156"/>
      <c r="M12" s="156"/>
      <c r="N12" s="156"/>
    </row>
    <row r="13" spans="1:22" x14ac:dyDescent="0.25">
      <c r="K13" s="156"/>
      <c r="L13" s="156"/>
      <c r="M13" s="156"/>
      <c r="N13" s="156"/>
    </row>
    <row r="14" spans="1:22" x14ac:dyDescent="0.25">
      <c r="K14" s="156"/>
      <c r="L14" s="156"/>
      <c r="M14" s="156"/>
      <c r="N14" s="156"/>
    </row>
    <row r="15" spans="1:22" x14ac:dyDescent="0.25">
      <c r="K15" s="156"/>
      <c r="L15" s="156"/>
      <c r="M15" s="156"/>
      <c r="N15" s="156"/>
    </row>
    <row r="16" spans="1:22" x14ac:dyDescent="0.25">
      <c r="K16" s="156"/>
      <c r="L16" s="156"/>
      <c r="M16" s="156"/>
      <c r="N16" s="156"/>
    </row>
    <row r="17" spans="11:14" x14ac:dyDescent="0.25">
      <c r="K17" s="156"/>
      <c r="L17" s="156"/>
      <c r="M17" s="156"/>
      <c r="N17" s="156"/>
    </row>
  </sheetData>
  <mergeCells count="4">
    <mergeCell ref="A4:I4"/>
    <mergeCell ref="A1:I1"/>
    <mergeCell ref="A2:I2"/>
    <mergeCell ref="A3:I3"/>
  </mergeCells>
  <pageMargins left="0.7" right="0.7" top="0.75" bottom="0.75" header="0.3" footer="0.3"/>
  <pageSetup scale="98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5"/>
  <sheetViews>
    <sheetView rightToLeft="1" topLeftCell="A4" zoomScaleNormal="100" zoomScaleSheetLayoutView="122" workbookViewId="0">
      <selection activeCell="I8" sqref="I8:J9"/>
    </sheetView>
  </sheetViews>
  <sheetFormatPr defaultColWidth="9.140625" defaultRowHeight="15.75" x14ac:dyDescent="0.4"/>
  <cols>
    <col min="1" max="1" width="13.140625" style="5" customWidth="1"/>
    <col min="2" max="2" width="0.5703125" style="5" customWidth="1"/>
    <col min="3" max="3" width="9.140625" style="5" customWidth="1"/>
    <col min="4" max="4" width="0.42578125" style="5" customWidth="1"/>
    <col min="5" max="5" width="15.140625" style="5" customWidth="1"/>
    <col min="6" max="6" width="0.85546875" style="5" customWidth="1"/>
    <col min="7" max="7" width="9.140625" style="5"/>
    <col min="8" max="8" width="1" style="5" customWidth="1"/>
    <col min="9" max="9" width="14.140625" style="5" customWidth="1"/>
    <col min="10" max="10" width="13.28515625" style="5" customWidth="1"/>
    <col min="11" max="11" width="0.7109375" style="5" customWidth="1"/>
    <col min="12" max="12" width="9.140625" style="5"/>
    <col min="13" max="13" width="0.5703125" style="5" customWidth="1"/>
    <col min="14" max="14" width="13.85546875" style="5" bestFit="1" customWidth="1"/>
    <col min="15" max="15" width="0.85546875" style="5" customWidth="1"/>
    <col min="16" max="16" width="13.85546875" style="5" customWidth="1"/>
    <col min="17" max="17" width="0.85546875" style="5" customWidth="1"/>
    <col min="18" max="18" width="13.85546875" style="5" bestFit="1" customWidth="1"/>
    <col min="19" max="19" width="10.5703125" style="5" customWidth="1"/>
    <col min="20" max="16384" width="9.140625" style="5"/>
  </cols>
  <sheetData>
    <row r="1" spans="1:20" ht="24" x14ac:dyDescent="0.4">
      <c r="A1" s="253" t="s">
        <v>98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</row>
    <row r="2" spans="1:20" ht="24" x14ac:dyDescent="0.4">
      <c r="A2" s="253" t="s">
        <v>223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</row>
    <row r="3" spans="1:20" ht="24" x14ac:dyDescent="0.4">
      <c r="A3" s="253" t="s">
        <v>100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</row>
    <row r="4" spans="1:20" x14ac:dyDescent="0.4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</row>
    <row r="5" spans="1:20" ht="25.5" x14ac:dyDescent="0.4">
      <c r="A5" s="254" t="s">
        <v>34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</row>
    <row r="7" spans="1:20" ht="19.5" customHeight="1" thickBot="1" x14ac:dyDescent="0.45">
      <c r="A7" s="3"/>
      <c r="B7" s="4"/>
      <c r="C7" s="283" t="s">
        <v>220</v>
      </c>
      <c r="D7" s="283"/>
      <c r="E7" s="283"/>
      <c r="F7" s="283"/>
      <c r="G7" s="283"/>
      <c r="H7" s="283"/>
      <c r="I7" s="283"/>
      <c r="J7" s="283"/>
      <c r="K7" s="4"/>
      <c r="L7" s="283" t="s">
        <v>221</v>
      </c>
      <c r="M7" s="283"/>
      <c r="N7" s="283"/>
      <c r="O7" s="283"/>
      <c r="P7" s="283"/>
      <c r="Q7" s="283"/>
      <c r="R7" s="283"/>
      <c r="S7" s="283"/>
    </row>
    <row r="8" spans="1:20" ht="19.5" customHeight="1" x14ac:dyDescent="0.4">
      <c r="A8" s="287" t="s">
        <v>30</v>
      </c>
      <c r="B8" s="286"/>
      <c r="C8" s="281" t="s">
        <v>14</v>
      </c>
      <c r="D8" s="285"/>
      <c r="E8" s="281" t="s">
        <v>15</v>
      </c>
      <c r="F8" s="285"/>
      <c r="G8" s="281" t="s">
        <v>16</v>
      </c>
      <c r="H8" s="285"/>
      <c r="I8" s="281" t="s">
        <v>3</v>
      </c>
      <c r="J8" s="281"/>
      <c r="K8" s="286"/>
      <c r="L8" s="281" t="s">
        <v>14</v>
      </c>
      <c r="M8" s="285"/>
      <c r="N8" s="281" t="s">
        <v>15</v>
      </c>
      <c r="O8" s="285"/>
      <c r="P8" s="281" t="s">
        <v>16</v>
      </c>
      <c r="Q8" s="285"/>
      <c r="R8" s="281" t="s">
        <v>3</v>
      </c>
      <c r="S8" s="281"/>
    </row>
    <row r="9" spans="1:20" ht="26.25" customHeight="1" thickBot="1" x14ac:dyDescent="0.45">
      <c r="A9" s="287"/>
      <c r="B9" s="286"/>
      <c r="C9" s="282"/>
      <c r="D9" s="286"/>
      <c r="E9" s="284"/>
      <c r="F9" s="286"/>
      <c r="G9" s="282"/>
      <c r="H9" s="286"/>
      <c r="I9" s="283"/>
      <c r="J9" s="283"/>
      <c r="K9" s="286"/>
      <c r="L9" s="284"/>
      <c r="M9" s="286"/>
      <c r="N9" s="284"/>
      <c r="O9" s="286"/>
      <c r="P9" s="284"/>
      <c r="Q9" s="286"/>
      <c r="R9" s="283"/>
      <c r="S9" s="283"/>
    </row>
    <row r="10" spans="1:20" ht="28.5" customHeight="1" thickBot="1" x14ac:dyDescent="0.45">
      <c r="A10" s="288"/>
      <c r="B10" s="286"/>
      <c r="C10" s="283"/>
      <c r="D10" s="286"/>
      <c r="E10" s="10"/>
      <c r="F10" s="286"/>
      <c r="G10" s="283"/>
      <c r="H10" s="286"/>
      <c r="I10" s="6" t="s">
        <v>7</v>
      </c>
      <c r="J10" s="6" t="s">
        <v>17</v>
      </c>
      <c r="K10" s="286"/>
      <c r="L10" s="52"/>
      <c r="M10" s="286"/>
      <c r="N10" s="10"/>
      <c r="O10" s="286"/>
      <c r="P10" s="52"/>
      <c r="Q10" s="286"/>
      <c r="R10" s="6" t="s">
        <v>7</v>
      </c>
      <c r="S10" s="6" t="s">
        <v>17</v>
      </c>
    </row>
    <row r="11" spans="1:20" ht="22.5" customHeight="1" thickBot="1" x14ac:dyDescent="0.45">
      <c r="A11" s="127" t="s">
        <v>219</v>
      </c>
      <c r="B11" s="92"/>
      <c r="C11" s="129">
        <v>0</v>
      </c>
      <c r="D11" s="136"/>
      <c r="E11" s="137">
        <v>11183062500</v>
      </c>
      <c r="F11" s="136"/>
      <c r="G11" s="129">
        <v>0</v>
      </c>
      <c r="H11" s="60"/>
      <c r="I11" s="137">
        <v>11183062500</v>
      </c>
      <c r="J11" s="130">
        <f>I11/درآمدها!E11</f>
        <v>2.8180551283943853E-2</v>
      </c>
      <c r="K11" s="8"/>
      <c r="L11" s="134" t="s">
        <v>18</v>
      </c>
      <c r="M11" s="8"/>
      <c r="N11" s="135">
        <v>8899791500</v>
      </c>
      <c r="O11" s="131"/>
      <c r="P11" s="134" t="s">
        <v>18</v>
      </c>
      <c r="Q11" s="8"/>
      <c r="R11" s="128">
        <v>8899791500</v>
      </c>
      <c r="S11" s="199">
        <f>R11/1381137324375</f>
        <v>6.4438136186257822E-3</v>
      </c>
    </row>
    <row r="12" spans="1:20" ht="16.5" thickBot="1" x14ac:dyDescent="0.45">
      <c r="A12" s="7" t="s">
        <v>3</v>
      </c>
      <c r="B12" s="8"/>
      <c r="C12" s="11" t="s">
        <v>18</v>
      </c>
      <c r="D12" s="8"/>
      <c r="E12" s="11" t="s">
        <v>18</v>
      </c>
      <c r="F12" s="8"/>
      <c r="G12" s="11" t="s">
        <v>18</v>
      </c>
      <c r="H12" s="8"/>
      <c r="I12" s="132">
        <f>SUM(I11)</f>
        <v>11183062500</v>
      </c>
      <c r="J12" s="133">
        <f>SUM(J11)</f>
        <v>2.8180551283943853E-2</v>
      </c>
      <c r="K12" s="8"/>
      <c r="L12" s="11" t="s">
        <v>18</v>
      </c>
      <c r="M12" s="8"/>
      <c r="N12" s="132">
        <f>SUM(N11)</f>
        <v>8899791500</v>
      </c>
      <c r="O12" s="8"/>
      <c r="P12" s="11" t="s">
        <v>18</v>
      </c>
      <c r="Q12" s="8"/>
      <c r="R12" s="132">
        <f>SUM(R11)</f>
        <v>8899791500</v>
      </c>
      <c r="S12" s="200">
        <f>SUM(S11)</f>
        <v>6.4438136186257822E-3</v>
      </c>
    </row>
    <row r="13" spans="1:20" ht="16.5" thickTop="1" x14ac:dyDescent="0.4"/>
    <row r="14" spans="1:20" x14ac:dyDescent="0.4"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</row>
    <row r="15" spans="1:20" x14ac:dyDescent="0.4"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</row>
  </sheetData>
  <mergeCells count="24">
    <mergeCell ref="R8:S9"/>
    <mergeCell ref="M8:M10"/>
    <mergeCell ref="O8:O10"/>
    <mergeCell ref="A1:S1"/>
    <mergeCell ref="A2:S2"/>
    <mergeCell ref="A3:S3"/>
    <mergeCell ref="L7:S7"/>
    <mergeCell ref="C7:J7"/>
    <mergeCell ref="A5:S5"/>
    <mergeCell ref="A4:S4"/>
    <mergeCell ref="Q8:Q10"/>
    <mergeCell ref="K8:K10"/>
    <mergeCell ref="H8:H10"/>
    <mergeCell ref="A8:A10"/>
    <mergeCell ref="B8:B10"/>
    <mergeCell ref="D8:D10"/>
    <mergeCell ref="C8:C10"/>
    <mergeCell ref="P8:P9"/>
    <mergeCell ref="I8:J9"/>
    <mergeCell ref="F8:F10"/>
    <mergeCell ref="E8:E9"/>
    <mergeCell ref="L8:L9"/>
    <mergeCell ref="N8:N9"/>
    <mergeCell ref="G8:G10"/>
  </mergeCells>
  <pageMargins left="0.7" right="0.7" top="0.75" bottom="0.75" header="0.3" footer="0.3"/>
  <pageSetup scale="8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0</vt:lpstr>
      <vt:lpstr> سهام</vt:lpstr>
      <vt:lpstr>اوراق مشتقه</vt:lpstr>
      <vt:lpstr>واحدهای صندوق</vt:lpstr>
      <vt:lpstr>اوراق</vt:lpstr>
      <vt:lpstr>تعدیل قیمت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درآمد سپرده بانکی</vt:lpstr>
      <vt:lpstr>سایر درآمدها</vt:lpstr>
      <vt:lpstr>سود اوراق بهادار</vt:lpstr>
      <vt:lpstr>سود  سپرده بانکی</vt:lpstr>
      <vt:lpstr>درآمد ناشی از تغییر قیمت اوراق </vt:lpstr>
      <vt:lpstr>' سهام'!Print_Area</vt:lpstr>
      <vt:lpstr>'0'!Print_Area</vt:lpstr>
      <vt:lpstr>اوراق!Print_Area</vt:lpstr>
      <vt:lpstr>'اوراق مشتقه'!Print_Area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ناشی از تغییر قیمت اوراق '!Print_Area</vt:lpstr>
      <vt:lpstr>درآمدها!Print_Area</vt:lpstr>
      <vt:lpstr>'سایر درآمدها'!Print_Area</vt:lpstr>
      <vt:lpstr>سپرده!Print_Area</vt:lpstr>
      <vt:lpstr>'سود  سپرده بانکی'!Print_Area</vt:lpstr>
      <vt:lpstr>'سود اوراق بهادار'!Print_Area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Samira Helali</cp:lastModifiedBy>
  <cp:lastPrinted>2024-07-29T07:15:32Z</cp:lastPrinted>
  <dcterms:created xsi:type="dcterms:W3CDTF">2017-11-22T14:26:20Z</dcterms:created>
  <dcterms:modified xsi:type="dcterms:W3CDTF">2024-07-31T09:17:01Z</dcterms:modified>
</cp:coreProperties>
</file>